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0" yWindow="180" windowWidth="21600" windowHeight="9840"/>
  </bookViews>
  <sheets>
    <sheet name="Indice" sheetId="30" r:id="rId1"/>
    <sheet name="0" sheetId="34" r:id="rId2"/>
    <sheet name="1" sheetId="42" r:id="rId3"/>
    <sheet name="2" sheetId="43" r:id="rId4"/>
    <sheet name="3" sheetId="44" r:id="rId5"/>
    <sheet name="4" sheetId="2" r:id="rId6"/>
    <sheet name="5" sheetId="3" r:id="rId7"/>
    <sheet name="6" sheetId="24" r:id="rId8"/>
    <sheet name="7" sheetId="45" r:id="rId9"/>
    <sheet name="8" sheetId="46" r:id="rId10"/>
    <sheet name="9" sheetId="38" r:id="rId11"/>
    <sheet name="10" sheetId="51" r:id="rId12"/>
    <sheet name="11" sheetId="39" r:id="rId13"/>
    <sheet name="12" sheetId="11" r:id="rId14"/>
    <sheet name="13" sheetId="12" r:id="rId15"/>
    <sheet name="14" sheetId="13" r:id="rId16"/>
    <sheet name="15" sheetId="53" r:id="rId17"/>
    <sheet name="16" sheetId="9" r:id="rId18"/>
    <sheet name="17" sheetId="55" r:id="rId19"/>
    <sheet name="18" sheetId="56" r:id="rId20"/>
    <sheet name="19" sheetId="60" r:id="rId21"/>
    <sheet name="20" sheetId="54" r:id="rId22"/>
    <sheet name="21" sheetId="57" r:id="rId23"/>
    <sheet name="22" sheetId="58" r:id="rId24"/>
    <sheet name="23" sheetId="59" r:id="rId25"/>
    <sheet name="24" sheetId="18" r:id="rId26"/>
    <sheet name="25" sheetId="19" r:id="rId27"/>
    <sheet name="26" sheetId="61" r:id="rId28"/>
    <sheet name="27" sheetId="62" r:id="rId29"/>
    <sheet name="28" sheetId="64" r:id="rId30"/>
    <sheet name="29" sheetId="63" r:id="rId31"/>
    <sheet name="30" sheetId="65" r:id="rId32"/>
  </sheets>
  <externalReferences>
    <externalReference r:id="rId33"/>
  </externalReferences>
  <definedNames>
    <definedName name="_xlnm.Print_Area" localSheetId="2">'1'!$A$1:$P$36</definedName>
    <definedName name="_xlnm.Print_Area" localSheetId="12">'11'!$A$1:$AN$96</definedName>
    <definedName name="_xlnm.Print_Area" localSheetId="13">'12'!$A$1:$AN$98</definedName>
    <definedName name="_xlnm.Print_Area" localSheetId="14">'13'!$A$1:$AN$96</definedName>
    <definedName name="_xlnm.Print_Area" localSheetId="15">'14'!$A$1:$AN$57</definedName>
    <definedName name="_xlnm.Print_Area" localSheetId="17">'16'!$A$1:$AN$96</definedName>
    <definedName name="_xlnm.Print_Area" localSheetId="18">'17'!$A$1:$AN$96</definedName>
    <definedName name="_xlnm.Print_Area" localSheetId="19">'18'!$A$1:$AN$96</definedName>
    <definedName name="_xlnm.Print_Area" localSheetId="20">'19'!$A$1:$AN$51</definedName>
    <definedName name="_xlnm.Print_Area" localSheetId="3">'2'!$A$1:$AK$68</definedName>
    <definedName name="_xlnm.Print_Area" localSheetId="22">'21'!$A$1:$AN$96</definedName>
    <definedName name="_xlnm.Print_Area" localSheetId="23">'22'!$A$1:$AN$96</definedName>
    <definedName name="_xlnm.Print_Area" localSheetId="24">'23'!$A$1:$AN$96</definedName>
    <definedName name="_xlnm.Print_Area" localSheetId="25">'24'!$A$1:$AN$72</definedName>
    <definedName name="_xlnm.Print_Area" localSheetId="26">'25'!$A$1:$AO$8</definedName>
    <definedName name="_xlnm.Print_Area" localSheetId="27">'26'!$A$1:$AN$96</definedName>
    <definedName name="_xlnm.Print_Area" localSheetId="28">'27'!$A$1:$AP$8</definedName>
    <definedName name="_xlnm.Print_Area" localSheetId="29">'28'!$A$1:$AN$96</definedName>
    <definedName name="_xlnm.Print_Area" localSheetId="30">'29'!$A$1:$AP$8</definedName>
    <definedName name="_xlnm.Print_Area" localSheetId="4">'3'!$A$1:$AK$68</definedName>
    <definedName name="_xlnm.Print_Area" localSheetId="31">'30'!$A$1:$AN$96</definedName>
    <definedName name="_xlnm.Print_Area" localSheetId="5">'4'!$A$1:$AO$58</definedName>
    <definedName name="_xlnm.Print_Area" localSheetId="6">'5'!$A$1:$AN$96</definedName>
    <definedName name="_xlnm.Print_Area" localSheetId="7">'6'!$A$1:$AO$75</definedName>
    <definedName name="_xlnm.Print_Area" localSheetId="10">'9'!$A$1:$AN$100</definedName>
    <definedName name="_xlnm.Print_Area" localSheetId="0">Indice!$A$1:$M$68</definedName>
  </definedNames>
  <calcPr calcId="145621"/>
</workbook>
</file>

<file path=xl/calcChain.xml><?xml version="1.0" encoding="utf-8"?>
<calcChain xmlns="http://schemas.openxmlformats.org/spreadsheetml/2006/main">
  <c r="M32" i="42" l="1"/>
  <c r="M33" i="42"/>
  <c r="M31" i="42"/>
  <c r="M29" i="42"/>
  <c r="M21" i="42"/>
  <c r="M22" i="42" s="1"/>
  <c r="M20" i="42"/>
  <c r="M18" i="42"/>
  <c r="M7" i="42"/>
  <c r="M9" i="42"/>
  <c r="M10" i="42"/>
  <c r="M11" i="42" s="1"/>
  <c r="AE26" i="24" l="1"/>
  <c r="AF26" i="24"/>
  <c r="AH26" i="24"/>
  <c r="AI26" i="24"/>
  <c r="AJ26" i="24"/>
  <c r="AK26" i="24"/>
  <c r="AL26" i="24"/>
  <c r="AM26" i="24"/>
  <c r="AN26" i="24"/>
  <c r="AH27" i="24"/>
  <c r="AI27" i="24"/>
  <c r="AJ27" i="24"/>
  <c r="AK27" i="24"/>
  <c r="AL27" i="24"/>
  <c r="AM27" i="24"/>
  <c r="AN27" i="24"/>
  <c r="AE28" i="24"/>
  <c r="AF28" i="24"/>
  <c r="AG28" i="24"/>
  <c r="AH28" i="24"/>
  <c r="AI28" i="24"/>
  <c r="AJ28" i="24"/>
  <c r="AK28" i="24"/>
  <c r="AL28" i="24"/>
  <c r="AM28" i="24"/>
  <c r="AN28" i="24"/>
  <c r="AE29" i="24"/>
  <c r="AF29" i="24"/>
  <c r="AG29" i="24"/>
  <c r="AH29" i="24"/>
  <c r="AI29" i="24"/>
  <c r="AJ29" i="24"/>
  <c r="AK29" i="24"/>
  <c r="AL29" i="24"/>
  <c r="AM29" i="24"/>
  <c r="AN29" i="24"/>
  <c r="AE65" i="24"/>
  <c r="AF65" i="24"/>
  <c r="AG65" i="24"/>
  <c r="X66" i="24"/>
  <c r="X71" i="24"/>
  <c r="J71" i="24"/>
  <c r="X75" i="24"/>
  <c r="J75" i="24"/>
  <c r="AL6" i="24"/>
  <c r="AM6" i="24"/>
  <c r="AL7" i="24"/>
  <c r="AM7" i="24"/>
  <c r="AL8" i="24"/>
  <c r="AM8" i="24"/>
  <c r="AL9" i="24"/>
  <c r="AM9" i="24"/>
  <c r="AL10" i="24"/>
  <c r="AM10" i="24"/>
  <c r="AL11" i="24"/>
  <c r="AM11" i="24"/>
  <c r="AL12" i="24"/>
  <c r="AM12" i="24"/>
  <c r="AL13" i="24"/>
  <c r="AM13" i="24"/>
  <c r="AL14" i="24"/>
  <c r="AM14" i="24"/>
  <c r="AL15" i="24"/>
  <c r="AM15" i="24"/>
  <c r="AL16" i="24"/>
  <c r="AM16" i="24"/>
  <c r="AL17" i="24"/>
  <c r="AM17" i="24"/>
  <c r="AL18" i="24"/>
  <c r="AM18" i="24"/>
  <c r="AL19" i="24"/>
  <c r="AM19" i="24"/>
  <c r="AL20" i="24"/>
  <c r="AM20" i="24"/>
  <c r="AL21" i="24"/>
  <c r="AM21" i="24"/>
  <c r="AL22" i="24"/>
  <c r="AM22" i="24"/>
  <c r="AL23" i="24"/>
  <c r="AM23" i="24"/>
  <c r="AL24" i="24"/>
  <c r="AM24" i="24"/>
  <c r="AL25" i="24"/>
  <c r="AM25" i="24"/>
  <c r="AL30" i="24"/>
  <c r="AM30" i="24"/>
  <c r="AL31" i="24"/>
  <c r="AM31" i="24"/>
  <c r="AL32" i="24"/>
  <c r="AM32" i="24"/>
  <c r="AL33" i="24"/>
  <c r="AM33" i="24"/>
  <c r="AL34" i="24"/>
  <c r="AM34" i="24"/>
  <c r="AL35" i="24"/>
  <c r="AM35" i="24"/>
  <c r="AL36" i="24"/>
  <c r="AM36" i="24"/>
  <c r="AL37" i="24"/>
  <c r="AM37" i="24"/>
  <c r="AL38" i="24"/>
  <c r="AM38" i="24"/>
  <c r="AL39" i="24"/>
  <c r="AM39" i="24"/>
  <c r="AL40" i="24"/>
  <c r="AM40" i="24"/>
  <c r="AL41" i="24"/>
  <c r="AM41" i="24"/>
  <c r="AL42" i="24"/>
  <c r="AM42" i="24"/>
  <c r="AL43" i="24"/>
  <c r="AM43" i="24"/>
  <c r="AL44" i="24"/>
  <c r="AM44" i="24"/>
  <c r="AL45" i="24"/>
  <c r="AM45" i="24"/>
  <c r="AL46" i="24"/>
  <c r="AM46" i="24"/>
  <c r="AL47" i="24"/>
  <c r="AM47" i="24"/>
  <c r="AL48" i="24"/>
  <c r="AM48" i="24"/>
  <c r="AL49" i="24"/>
  <c r="AM49" i="24"/>
  <c r="AL50" i="24"/>
  <c r="AM50" i="24"/>
  <c r="AL51" i="24"/>
  <c r="AM51" i="24"/>
  <c r="AL52" i="24"/>
  <c r="AM52" i="24"/>
  <c r="AL53" i="24"/>
  <c r="AM53" i="24"/>
  <c r="AL54" i="24"/>
  <c r="AM54" i="24"/>
  <c r="AL55" i="24"/>
  <c r="AM55" i="24"/>
  <c r="AL56" i="24"/>
  <c r="AM56" i="24"/>
  <c r="AL57" i="24"/>
  <c r="AM57" i="24"/>
  <c r="AL58" i="24"/>
  <c r="AM58" i="24"/>
  <c r="AL59" i="24"/>
  <c r="AM59" i="24"/>
  <c r="AL60" i="24"/>
  <c r="AM60" i="24"/>
  <c r="AL61" i="24"/>
  <c r="AM61" i="24"/>
  <c r="AL62" i="24"/>
  <c r="AM62" i="24"/>
  <c r="AL63" i="24"/>
  <c r="AM63" i="24"/>
  <c r="AL64" i="24"/>
  <c r="AM64" i="24"/>
  <c r="AL65" i="24"/>
  <c r="AM65" i="24"/>
  <c r="AL66" i="24"/>
  <c r="AL67" i="24"/>
  <c r="AM67" i="24"/>
  <c r="AL68" i="24"/>
  <c r="AM68" i="24"/>
  <c r="AL69" i="24"/>
  <c r="AM69" i="24"/>
  <c r="AL70" i="24"/>
  <c r="AM70" i="24"/>
  <c r="AL71" i="24"/>
  <c r="AL72" i="24"/>
  <c r="AM72" i="24"/>
  <c r="AL73" i="24"/>
  <c r="AM73" i="24"/>
  <c r="AL74" i="24"/>
  <c r="AM74" i="24"/>
  <c r="AL75" i="24"/>
  <c r="X54" i="24"/>
  <c r="J54" i="24"/>
  <c r="J41" i="24"/>
  <c r="X29" i="24"/>
  <c r="J29" i="24"/>
  <c r="J17" i="24"/>
  <c r="X17" i="24"/>
  <c r="C17" i="24"/>
  <c r="D17" i="24"/>
  <c r="E17" i="24"/>
  <c r="F17" i="24"/>
  <c r="G17" i="24"/>
  <c r="H17" i="24"/>
  <c r="I17" i="24"/>
  <c r="K17" i="24"/>
  <c r="L17" i="24"/>
  <c r="Q17" i="24"/>
  <c r="R17" i="24"/>
  <c r="S17" i="24"/>
  <c r="T17" i="24"/>
  <c r="U17" i="24"/>
  <c r="V17" i="24"/>
  <c r="W17" i="24"/>
  <c r="Y17" i="24"/>
  <c r="Z17" i="24"/>
  <c r="M7" i="24"/>
  <c r="M8" i="24"/>
  <c r="M9" i="24"/>
  <c r="M10" i="24"/>
  <c r="M11" i="24"/>
  <c r="M12" i="24"/>
  <c r="M13" i="24"/>
  <c r="M14" i="24"/>
  <c r="M15" i="24"/>
  <c r="M16" i="24"/>
  <c r="P63" i="44"/>
  <c r="Q63" i="44"/>
  <c r="R63" i="44"/>
  <c r="S63" i="44"/>
  <c r="T63" i="44"/>
  <c r="U63" i="44"/>
  <c r="V63" i="44"/>
  <c r="W63" i="44"/>
  <c r="X63" i="44"/>
  <c r="O63" i="44"/>
  <c r="V41" i="44"/>
  <c r="V42" i="44"/>
  <c r="V43" i="44"/>
  <c r="V44" i="44"/>
  <c r="V45" i="44"/>
  <c r="V20" i="44"/>
  <c r="V21" i="44"/>
  <c r="V22" i="44"/>
  <c r="V23" i="44"/>
  <c r="V64" i="43"/>
  <c r="V65" i="43"/>
  <c r="V66" i="43"/>
  <c r="V67" i="43"/>
  <c r="I64" i="43"/>
  <c r="I65" i="43"/>
  <c r="I66" i="43"/>
  <c r="I67" i="43"/>
  <c r="V42" i="43"/>
  <c r="V43" i="43"/>
  <c r="V44" i="43"/>
  <c r="V45" i="43"/>
  <c r="I42" i="43"/>
  <c r="I43" i="43"/>
  <c r="I44" i="43"/>
  <c r="I45" i="43"/>
  <c r="V20" i="43"/>
  <c r="V21" i="43"/>
  <c r="V22" i="43"/>
  <c r="V23" i="43"/>
  <c r="I20" i="43"/>
  <c r="I21" i="43"/>
  <c r="I22" i="43"/>
  <c r="I23" i="43"/>
  <c r="L86" i="65"/>
  <c r="L87" i="65"/>
  <c r="L88" i="65"/>
  <c r="L90" i="65"/>
  <c r="L91" i="65"/>
  <c r="L92" i="65"/>
  <c r="L93" i="65"/>
  <c r="L94" i="65"/>
  <c r="AD71" i="65"/>
  <c r="AE71" i="65"/>
  <c r="AF71" i="65"/>
  <c r="AG71" i="65"/>
  <c r="AH71" i="65"/>
  <c r="AI71" i="65"/>
  <c r="AJ71" i="65"/>
  <c r="AK71" i="65"/>
  <c r="AL71" i="65"/>
  <c r="AM71" i="65"/>
  <c r="AD72" i="65"/>
  <c r="AE72" i="65"/>
  <c r="AF72" i="65"/>
  <c r="AG72" i="65"/>
  <c r="AH72" i="65"/>
  <c r="AI72" i="65"/>
  <c r="AJ72" i="65"/>
  <c r="AK72" i="65"/>
  <c r="AL72" i="65"/>
  <c r="AM72" i="65"/>
  <c r="AD73" i="65"/>
  <c r="AE73" i="65"/>
  <c r="AF73" i="65"/>
  <c r="AG73" i="65"/>
  <c r="AH73" i="65"/>
  <c r="AI73" i="65"/>
  <c r="AJ73" i="65"/>
  <c r="AK73" i="65"/>
  <c r="AL73" i="65"/>
  <c r="AM73" i="65"/>
  <c r="AD74" i="65"/>
  <c r="AE74" i="65"/>
  <c r="AF74" i="65"/>
  <c r="AH74" i="65"/>
  <c r="AI74" i="65"/>
  <c r="AJ74" i="65"/>
  <c r="AK74" i="65"/>
  <c r="AL74" i="65"/>
  <c r="AM74" i="65"/>
  <c r="AE75" i="65"/>
  <c r="AF75" i="65"/>
  <c r="AG75" i="65"/>
  <c r="AH75" i="65"/>
  <c r="AI75" i="65"/>
  <c r="AJ75" i="65"/>
  <c r="AK75" i="65"/>
  <c r="AL75" i="65"/>
  <c r="AM75" i="65"/>
  <c r="AD76" i="65"/>
  <c r="AE76" i="65"/>
  <c r="AF76" i="65"/>
  <c r="AG76" i="65"/>
  <c r="AH76" i="65"/>
  <c r="AI76" i="65"/>
  <c r="AJ76" i="65"/>
  <c r="AK76" i="65"/>
  <c r="AL76" i="65"/>
  <c r="AM76" i="65"/>
  <c r="AD77" i="65"/>
  <c r="AE77" i="65"/>
  <c r="AF77" i="65"/>
  <c r="AG77" i="65"/>
  <c r="AH77" i="65"/>
  <c r="AI77" i="65"/>
  <c r="AJ77" i="65"/>
  <c r="AK77" i="65"/>
  <c r="AL77" i="65"/>
  <c r="AM77" i="65"/>
  <c r="AD78" i="65"/>
  <c r="AE78" i="65"/>
  <c r="AG78" i="65"/>
  <c r="AH78" i="65"/>
  <c r="AI78" i="65"/>
  <c r="AJ78" i="65"/>
  <c r="AK78" i="65"/>
  <c r="AL78" i="65"/>
  <c r="AM78" i="65"/>
  <c r="AE79" i="65"/>
  <c r="AG79" i="65"/>
  <c r="AH79" i="65"/>
  <c r="AI79" i="65"/>
  <c r="AJ79" i="65"/>
  <c r="AK79" i="65"/>
  <c r="AL79" i="65"/>
  <c r="AM79" i="65"/>
  <c r="AD80" i="65"/>
  <c r="AE80" i="65"/>
  <c r="AF80" i="65"/>
  <c r="AG80" i="65"/>
  <c r="AH80" i="65"/>
  <c r="AI80" i="65"/>
  <c r="AJ80" i="65"/>
  <c r="AK80" i="65"/>
  <c r="AL80" i="65"/>
  <c r="AM80" i="65"/>
  <c r="AD81" i="65"/>
  <c r="AE81" i="65"/>
  <c r="AF81" i="65"/>
  <c r="AG81" i="65"/>
  <c r="AH81" i="65"/>
  <c r="AI81" i="65"/>
  <c r="AJ81" i="65"/>
  <c r="AK81" i="65"/>
  <c r="AL81" i="65"/>
  <c r="AM81" i="65"/>
  <c r="AD82" i="65"/>
  <c r="AE82" i="65"/>
  <c r="AF82" i="65"/>
  <c r="AG82" i="65"/>
  <c r="AH82" i="65"/>
  <c r="AI82" i="65"/>
  <c r="AJ82" i="65"/>
  <c r="AK82" i="65"/>
  <c r="AL82" i="65"/>
  <c r="AM82" i="65"/>
  <c r="AD83" i="65"/>
  <c r="AE83" i="65"/>
  <c r="AF83" i="65"/>
  <c r="AG83" i="65"/>
  <c r="AH83" i="65"/>
  <c r="AI83" i="65"/>
  <c r="AJ83" i="65"/>
  <c r="AK83" i="65"/>
  <c r="AL83" i="65"/>
  <c r="AM83" i="65"/>
  <c r="AD84" i="65"/>
  <c r="AE84" i="65"/>
  <c r="AF84" i="65"/>
  <c r="AG84" i="65"/>
  <c r="AH84" i="65"/>
  <c r="AI84" i="65"/>
  <c r="AJ84" i="65"/>
  <c r="AK84" i="65"/>
  <c r="AM84" i="65"/>
  <c r="AD85" i="65"/>
  <c r="AE85" i="65"/>
  <c r="AF85" i="65"/>
  <c r="AG85" i="65"/>
  <c r="AH85" i="65"/>
  <c r="AI85" i="65"/>
  <c r="AJ85" i="65"/>
  <c r="AK85" i="65"/>
  <c r="AL85" i="65"/>
  <c r="AM85" i="65"/>
  <c r="AD86" i="65"/>
  <c r="AE86" i="65"/>
  <c r="AF86" i="65"/>
  <c r="AG86" i="65"/>
  <c r="AH86" i="65"/>
  <c r="AI86" i="65"/>
  <c r="AJ86" i="65"/>
  <c r="AK86" i="65"/>
  <c r="AL86" i="65"/>
  <c r="AM86" i="65"/>
  <c r="AK87" i="65"/>
  <c r="AL87" i="65"/>
  <c r="AM87" i="65"/>
  <c r="AD88" i="65"/>
  <c r="AE88" i="65"/>
  <c r="AF88" i="65"/>
  <c r="AG88" i="65"/>
  <c r="AI88" i="65"/>
  <c r="AJ88" i="65"/>
  <c r="AK88" i="65"/>
  <c r="AL88" i="65"/>
  <c r="AM88" i="65"/>
  <c r="AG89" i="65"/>
  <c r="AH89" i="65"/>
  <c r="AM89" i="65"/>
  <c r="AD90" i="65"/>
  <c r="AE90" i="65"/>
  <c r="AF90" i="65"/>
  <c r="AG90" i="65"/>
  <c r="AH90" i="65"/>
  <c r="AI90" i="65"/>
  <c r="AJ90" i="65"/>
  <c r="AK90" i="65"/>
  <c r="AL90" i="65"/>
  <c r="AM90" i="65"/>
  <c r="AD91" i="65"/>
  <c r="AE91" i="65"/>
  <c r="AF91" i="65"/>
  <c r="AG91" i="65"/>
  <c r="AH91" i="65"/>
  <c r="AI91" i="65"/>
  <c r="AJ91" i="65"/>
  <c r="AK91" i="65"/>
  <c r="AL91" i="65"/>
  <c r="AM91" i="65"/>
  <c r="AD92" i="65"/>
  <c r="AF92" i="65"/>
  <c r="AG92" i="65"/>
  <c r="AH92" i="65"/>
  <c r="AI92" i="65"/>
  <c r="AJ92" i="65"/>
  <c r="AK92" i="65"/>
  <c r="AL92" i="65"/>
  <c r="AM92" i="65"/>
  <c r="AJ93" i="65"/>
  <c r="AL93" i="65"/>
  <c r="AM93" i="65"/>
  <c r="AD94" i="65"/>
  <c r="AE94" i="65"/>
  <c r="AF94" i="65"/>
  <c r="AG94" i="65"/>
  <c r="AH94" i="65"/>
  <c r="AI94" i="65"/>
  <c r="AJ94" i="65"/>
  <c r="AK94" i="65"/>
  <c r="AL94" i="65"/>
  <c r="AM94" i="65"/>
  <c r="AK68" i="65"/>
  <c r="AK69" i="65"/>
  <c r="AK70" i="65"/>
  <c r="AK96" i="65"/>
  <c r="Z86" i="65"/>
  <c r="Z87" i="65"/>
  <c r="Z88" i="65"/>
  <c r="Z90" i="65"/>
  <c r="Z91" i="65"/>
  <c r="Z92" i="65"/>
  <c r="AN58" i="65"/>
  <c r="AD58" i="65"/>
  <c r="AE58" i="65"/>
  <c r="AF58" i="65"/>
  <c r="AG58" i="65"/>
  <c r="AH58" i="65"/>
  <c r="AI58" i="65"/>
  <c r="AJ58" i="65"/>
  <c r="AL58" i="65"/>
  <c r="AM58" i="65"/>
  <c r="AD59" i="65"/>
  <c r="AI59" i="65"/>
  <c r="AJ59" i="65"/>
  <c r="AK59" i="65"/>
  <c r="AL59" i="65"/>
  <c r="AM59" i="65"/>
  <c r="AD60" i="65"/>
  <c r="AE60" i="65"/>
  <c r="AF60" i="65"/>
  <c r="AG60" i="65"/>
  <c r="AH60" i="65"/>
  <c r="AI60" i="65"/>
  <c r="AJ60" i="65"/>
  <c r="AK60" i="65"/>
  <c r="AL60" i="65"/>
  <c r="AM60" i="65"/>
  <c r="Z58" i="65"/>
  <c r="L58" i="65"/>
  <c r="L59" i="65"/>
  <c r="AD25" i="65"/>
  <c r="AE25" i="65"/>
  <c r="AF25" i="65"/>
  <c r="AG25" i="65"/>
  <c r="AH25" i="65"/>
  <c r="AI25" i="65"/>
  <c r="AJ25" i="65"/>
  <c r="AK25" i="65"/>
  <c r="AL25" i="65"/>
  <c r="AM25" i="65"/>
  <c r="AD26" i="65"/>
  <c r="AE26" i="65"/>
  <c r="AF26" i="65"/>
  <c r="AG26" i="65"/>
  <c r="AH26" i="65"/>
  <c r="AI26" i="65"/>
  <c r="AJ26" i="65"/>
  <c r="AK26" i="65"/>
  <c r="AL26" i="65"/>
  <c r="AM26" i="65"/>
  <c r="AD27" i="65"/>
  <c r="AE27" i="65"/>
  <c r="AF27" i="65"/>
  <c r="AG27" i="65"/>
  <c r="AH27" i="65"/>
  <c r="AI27" i="65"/>
  <c r="AJ27" i="65"/>
  <c r="AK27" i="65"/>
  <c r="AL27" i="65"/>
  <c r="AM27" i="65"/>
  <c r="AD28" i="65"/>
  <c r="AE28" i="65"/>
  <c r="AG28" i="65"/>
  <c r="AH28" i="65"/>
  <c r="AI28" i="65"/>
  <c r="AJ28" i="65"/>
  <c r="AK28" i="65"/>
  <c r="AL28" i="65"/>
  <c r="AM28" i="65"/>
  <c r="AD29" i="65"/>
  <c r="AE29" i="65"/>
  <c r="AF29" i="65"/>
  <c r="AG29" i="65"/>
  <c r="AH29" i="65"/>
  <c r="AI29" i="65"/>
  <c r="AJ29" i="65"/>
  <c r="AK29" i="65"/>
  <c r="AL29" i="65"/>
  <c r="AM29" i="65"/>
  <c r="AI94" i="64"/>
  <c r="AG95" i="61"/>
  <c r="AH95" i="61"/>
  <c r="Z93" i="61"/>
  <c r="AN93" i="61"/>
  <c r="AD85" i="61"/>
  <c r="AE85" i="61"/>
  <c r="AF85" i="61"/>
  <c r="AG85" i="61"/>
  <c r="AH85" i="61"/>
  <c r="AI85" i="61"/>
  <c r="AJ85" i="61"/>
  <c r="AK85" i="61"/>
  <c r="AL85" i="61"/>
  <c r="AM85" i="61"/>
  <c r="AH86" i="61"/>
  <c r="AK86" i="61"/>
  <c r="AL86" i="61"/>
  <c r="AM86" i="61"/>
  <c r="AE87" i="61"/>
  <c r="AF87" i="61"/>
  <c r="AG87" i="61"/>
  <c r="AH87" i="61"/>
  <c r="AI87" i="61"/>
  <c r="AJ87" i="61"/>
  <c r="AK87" i="61"/>
  <c r="AL87" i="61"/>
  <c r="AM87" i="61"/>
  <c r="AI88" i="61"/>
  <c r="AJ88" i="61"/>
  <c r="AK88" i="61"/>
  <c r="AL88" i="61"/>
  <c r="AM88" i="61"/>
  <c r="AF89" i="61"/>
  <c r="AG89" i="61"/>
  <c r="AH89" i="61"/>
  <c r="AI89" i="61"/>
  <c r="AJ89" i="61"/>
  <c r="AK89" i="61"/>
  <c r="AL89" i="61"/>
  <c r="AM89" i="61"/>
  <c r="AD90" i="61"/>
  <c r="AE90" i="61"/>
  <c r="AF90" i="61"/>
  <c r="AG90" i="61"/>
  <c r="AH90" i="61"/>
  <c r="AI90" i="61"/>
  <c r="AJ90" i="61"/>
  <c r="AK90" i="61"/>
  <c r="AL90" i="61"/>
  <c r="AM90" i="61"/>
  <c r="AD91" i="61"/>
  <c r="AE91" i="61"/>
  <c r="AF91" i="61"/>
  <c r="AG91" i="61"/>
  <c r="AH91" i="61"/>
  <c r="AI91" i="61"/>
  <c r="AJ91" i="61"/>
  <c r="AK91" i="61"/>
  <c r="AL91" i="61"/>
  <c r="AM91" i="61"/>
  <c r="AG92" i="61"/>
  <c r="AH92" i="61"/>
  <c r="AI92" i="61"/>
  <c r="AJ92" i="61"/>
  <c r="AK92" i="61"/>
  <c r="AL92" i="61"/>
  <c r="AM92" i="61"/>
  <c r="AD93" i="61"/>
  <c r="AE93" i="61"/>
  <c r="AF93" i="61"/>
  <c r="AG93" i="61"/>
  <c r="AH93" i="61"/>
  <c r="AI93" i="61"/>
  <c r="AJ93" i="61"/>
  <c r="AK93" i="61"/>
  <c r="AL93" i="61"/>
  <c r="AM93" i="61"/>
  <c r="AF94" i="61"/>
  <c r="AI94" i="61"/>
  <c r="AM94" i="61"/>
  <c r="L93" i="61"/>
  <c r="L59" i="61"/>
  <c r="AD42" i="61"/>
  <c r="AE42" i="61"/>
  <c r="AF42" i="61"/>
  <c r="AG42" i="61"/>
  <c r="AH42" i="61"/>
  <c r="AI42" i="61"/>
  <c r="AJ42" i="61"/>
  <c r="AK42" i="61"/>
  <c r="AL42" i="61"/>
  <c r="AM42" i="61"/>
  <c r="AD43" i="61"/>
  <c r="AE43" i="61"/>
  <c r="AF43" i="61"/>
  <c r="AG43" i="61"/>
  <c r="AH43" i="61"/>
  <c r="AI43" i="61"/>
  <c r="AJ43" i="61"/>
  <c r="AK43" i="61"/>
  <c r="AL43" i="61"/>
  <c r="AM43" i="61"/>
  <c r="AD44" i="61"/>
  <c r="AE44" i="61"/>
  <c r="AF44" i="61"/>
  <c r="AG44" i="61"/>
  <c r="AH44" i="61"/>
  <c r="AI44" i="61"/>
  <c r="AJ44" i="61"/>
  <c r="AK44" i="61"/>
  <c r="AL44" i="61"/>
  <c r="AM44" i="61"/>
  <c r="AD45" i="61"/>
  <c r="AE45" i="61"/>
  <c r="AF45" i="61"/>
  <c r="AG45" i="61"/>
  <c r="AH45" i="61"/>
  <c r="AJ45" i="61"/>
  <c r="AK45" i="61"/>
  <c r="AL45" i="61"/>
  <c r="AM45" i="61"/>
  <c r="AD46" i="61"/>
  <c r="AE46" i="61"/>
  <c r="AF46" i="61"/>
  <c r="AG46" i="61"/>
  <c r="AH46" i="61"/>
  <c r="AI46" i="61"/>
  <c r="AJ46" i="61"/>
  <c r="AK46" i="61"/>
  <c r="AL46" i="61"/>
  <c r="AM46" i="61"/>
  <c r="AD47" i="61"/>
  <c r="AE47" i="61"/>
  <c r="AF47" i="61"/>
  <c r="AG47" i="61"/>
  <c r="AH47" i="61"/>
  <c r="AI47" i="61"/>
  <c r="AJ47" i="61"/>
  <c r="AK47" i="61"/>
  <c r="AL47" i="61"/>
  <c r="AM47" i="61"/>
  <c r="AD48" i="61"/>
  <c r="AE48" i="61"/>
  <c r="AF48" i="61"/>
  <c r="AG48" i="61"/>
  <c r="AH48" i="61"/>
  <c r="AI48" i="61"/>
  <c r="AJ48" i="61"/>
  <c r="AK48" i="61"/>
  <c r="AL48" i="61"/>
  <c r="AM48" i="61"/>
  <c r="AD49" i="61"/>
  <c r="AE49" i="61"/>
  <c r="AF49" i="61"/>
  <c r="AG49" i="61"/>
  <c r="AH49" i="61"/>
  <c r="AI49" i="61"/>
  <c r="AJ49" i="61"/>
  <c r="AK49" i="61"/>
  <c r="AL49" i="61"/>
  <c r="AM49" i="61"/>
  <c r="AD50" i="61"/>
  <c r="AE50" i="61"/>
  <c r="AF50" i="61"/>
  <c r="AG50" i="61"/>
  <c r="AH50" i="61"/>
  <c r="AI50" i="61"/>
  <c r="AJ50" i="61"/>
  <c r="AK50" i="61"/>
  <c r="AL50" i="61"/>
  <c r="AM50" i="61"/>
  <c r="AD51" i="61"/>
  <c r="AE51" i="61"/>
  <c r="AF51" i="61"/>
  <c r="AG51" i="61"/>
  <c r="AH51" i="61"/>
  <c r="AI51" i="61"/>
  <c r="AJ51" i="61"/>
  <c r="AK51" i="61"/>
  <c r="AL51" i="61"/>
  <c r="AM51" i="61"/>
  <c r="AE52" i="61"/>
  <c r="AF52" i="61"/>
  <c r="AG52" i="61"/>
  <c r="AH52" i="61"/>
  <c r="AI52" i="61"/>
  <c r="AJ52" i="61"/>
  <c r="AK52" i="61"/>
  <c r="AL52" i="61"/>
  <c r="AM52" i="61"/>
  <c r="AD53" i="61"/>
  <c r="AE53" i="61"/>
  <c r="AF53" i="61"/>
  <c r="AG53" i="61"/>
  <c r="AH53" i="61"/>
  <c r="AI53" i="61"/>
  <c r="AJ53" i="61"/>
  <c r="AK53" i="61"/>
  <c r="AL53" i="61"/>
  <c r="AM53" i="61"/>
  <c r="AD54" i="61"/>
  <c r="AE54" i="61"/>
  <c r="AF54" i="61"/>
  <c r="AG54" i="61"/>
  <c r="AH54" i="61"/>
  <c r="AI54" i="61"/>
  <c r="AJ54" i="61"/>
  <c r="AK54" i="61"/>
  <c r="AL54" i="61"/>
  <c r="AM54" i="61"/>
  <c r="AD55" i="61"/>
  <c r="AE55" i="61"/>
  <c r="AF55" i="61"/>
  <c r="AG55" i="61"/>
  <c r="AH55" i="61"/>
  <c r="AI55" i="61"/>
  <c r="AJ55" i="61"/>
  <c r="AL55" i="61"/>
  <c r="AM55" i="61"/>
  <c r="AG56" i="61"/>
  <c r="AH56" i="61"/>
  <c r="AI56" i="61"/>
  <c r="AJ56" i="61"/>
  <c r="AK56" i="61"/>
  <c r="AL56" i="61"/>
  <c r="AM56" i="61"/>
  <c r="AD57" i="61"/>
  <c r="AE57" i="61"/>
  <c r="AF57" i="61"/>
  <c r="AG57" i="61"/>
  <c r="AH57" i="61"/>
  <c r="AI57" i="61"/>
  <c r="AJ57" i="61"/>
  <c r="AK57" i="61"/>
  <c r="AL57" i="61"/>
  <c r="AM57" i="61"/>
  <c r="AD58" i="61"/>
  <c r="AE58" i="61"/>
  <c r="AF58" i="61"/>
  <c r="AG58" i="61"/>
  <c r="AH58" i="61"/>
  <c r="AI58" i="61"/>
  <c r="AJ58" i="61"/>
  <c r="AK58" i="61"/>
  <c r="AL58" i="61"/>
  <c r="AM58" i="61"/>
  <c r="AL59" i="61"/>
  <c r="AM59" i="61"/>
  <c r="AN59" i="61" s="1"/>
  <c r="AD60" i="61"/>
  <c r="AG60" i="61"/>
  <c r="AH60" i="61"/>
  <c r="AI60" i="61"/>
  <c r="AJ60" i="61"/>
  <c r="AL60" i="61"/>
  <c r="AM60" i="61"/>
  <c r="AD12" i="61"/>
  <c r="AE12" i="61"/>
  <c r="AF12" i="61"/>
  <c r="AG12" i="61"/>
  <c r="AH12" i="61"/>
  <c r="AI12" i="61"/>
  <c r="AJ12" i="61"/>
  <c r="AK12" i="61"/>
  <c r="AL12" i="61"/>
  <c r="AM12" i="61"/>
  <c r="AD13" i="61"/>
  <c r="AE13" i="61"/>
  <c r="AF13" i="61"/>
  <c r="AG13" i="61"/>
  <c r="AH13" i="61"/>
  <c r="AI13" i="61"/>
  <c r="AJ13" i="61"/>
  <c r="AK13" i="61"/>
  <c r="AL13" i="61"/>
  <c r="AM13" i="61"/>
  <c r="AD14" i="61"/>
  <c r="AE14" i="61"/>
  <c r="AF14" i="61"/>
  <c r="AG14" i="61"/>
  <c r="AH14" i="61"/>
  <c r="AI14" i="61"/>
  <c r="AJ14" i="61"/>
  <c r="AK14" i="61"/>
  <c r="AL14" i="61"/>
  <c r="AM14" i="61"/>
  <c r="AD15" i="61"/>
  <c r="AE15" i="61"/>
  <c r="AF15" i="61"/>
  <c r="AG15" i="61"/>
  <c r="AH15" i="61"/>
  <c r="AI15" i="61"/>
  <c r="AJ15" i="61"/>
  <c r="AK15" i="61"/>
  <c r="AL15" i="61"/>
  <c r="AM15" i="61"/>
  <c r="AD16" i="61"/>
  <c r="AE16" i="61"/>
  <c r="AF16" i="61"/>
  <c r="AG16" i="61"/>
  <c r="AH16" i="61"/>
  <c r="AI16" i="61"/>
  <c r="AJ16" i="61"/>
  <c r="AK16" i="61"/>
  <c r="AL16" i="61"/>
  <c r="AM16" i="61"/>
  <c r="AD17" i="61"/>
  <c r="AE17" i="61"/>
  <c r="AF17" i="61"/>
  <c r="AG17" i="61"/>
  <c r="AH17" i="61"/>
  <c r="AI17" i="61"/>
  <c r="AJ17" i="61"/>
  <c r="AK17" i="61"/>
  <c r="AL17" i="61"/>
  <c r="AM17" i="61"/>
  <c r="L60" i="18"/>
  <c r="L61" i="18"/>
  <c r="L62" i="18"/>
  <c r="L63" i="18"/>
  <c r="L64" i="18"/>
  <c r="L65" i="18"/>
  <c r="AG59" i="18"/>
  <c r="AH59" i="18"/>
  <c r="AI59" i="18"/>
  <c r="AJ59" i="18"/>
  <c r="AK59" i="18"/>
  <c r="AL59" i="18"/>
  <c r="AM59" i="18"/>
  <c r="AN59" i="18" s="1"/>
  <c r="AD60" i="18"/>
  <c r="AE60" i="18"/>
  <c r="AF60" i="18"/>
  <c r="AG60" i="18"/>
  <c r="AH60" i="18"/>
  <c r="AI60" i="18"/>
  <c r="AJ60" i="18"/>
  <c r="AK60" i="18"/>
  <c r="AL60" i="18"/>
  <c r="AM60" i="18"/>
  <c r="AN60" i="18" s="1"/>
  <c r="AD61" i="18"/>
  <c r="AE61" i="18"/>
  <c r="AF61" i="18"/>
  <c r="AG61" i="18"/>
  <c r="AH61" i="18"/>
  <c r="AI61" i="18"/>
  <c r="AJ61" i="18"/>
  <c r="AK61" i="18"/>
  <c r="AL61" i="18"/>
  <c r="AM61" i="18"/>
  <c r="AN61" i="18" s="1"/>
  <c r="AD62" i="18"/>
  <c r="AE62" i="18"/>
  <c r="AF62" i="18"/>
  <c r="AG62" i="18"/>
  <c r="AH62" i="18"/>
  <c r="AI62" i="18"/>
  <c r="AJ62" i="18"/>
  <c r="AK62" i="18"/>
  <c r="AL62" i="18"/>
  <c r="AM62" i="18"/>
  <c r="AG63" i="18"/>
  <c r="AH63" i="18"/>
  <c r="AI63" i="18"/>
  <c r="AJ63" i="18"/>
  <c r="AK63" i="18"/>
  <c r="AL63" i="18"/>
  <c r="AM63" i="18"/>
  <c r="AN63" i="18" s="1"/>
  <c r="AD64" i="18"/>
  <c r="AE64" i="18"/>
  <c r="AF64" i="18"/>
  <c r="AG64" i="18"/>
  <c r="AH64" i="18"/>
  <c r="AI64" i="18"/>
  <c r="AJ64" i="18"/>
  <c r="AK64" i="18"/>
  <c r="AL64" i="18"/>
  <c r="AM64" i="18"/>
  <c r="AD65" i="18"/>
  <c r="AE65" i="18"/>
  <c r="AF65" i="18"/>
  <c r="AG65" i="18"/>
  <c r="AH65" i="18"/>
  <c r="AI65" i="18"/>
  <c r="AJ65" i="18"/>
  <c r="AK65" i="18"/>
  <c r="AL65" i="18"/>
  <c r="AM65" i="18"/>
  <c r="AD66" i="18"/>
  <c r="AE66" i="18"/>
  <c r="AF66" i="18"/>
  <c r="AG66" i="18"/>
  <c r="AH66" i="18"/>
  <c r="AI66" i="18"/>
  <c r="AJ66" i="18"/>
  <c r="AK66" i="18"/>
  <c r="AL66" i="18"/>
  <c r="AM66" i="18"/>
  <c r="AD67" i="18"/>
  <c r="AE67" i="18"/>
  <c r="AF67" i="18"/>
  <c r="AG67" i="18"/>
  <c r="AH67" i="18"/>
  <c r="AI67" i="18"/>
  <c r="AK67" i="18"/>
  <c r="AM67" i="18"/>
  <c r="AF68" i="18"/>
  <c r="AK68" i="18"/>
  <c r="AL68" i="18"/>
  <c r="AM68" i="18"/>
  <c r="AN68" i="18" s="1"/>
  <c r="AD69" i="18"/>
  <c r="AE69" i="18"/>
  <c r="AH69" i="18"/>
  <c r="AI69" i="18"/>
  <c r="AJ69" i="18"/>
  <c r="AK69" i="18"/>
  <c r="AL69" i="18"/>
  <c r="AM69" i="18"/>
  <c r="AN69" i="18" s="1"/>
  <c r="AD70" i="18"/>
  <c r="AE70" i="18"/>
  <c r="AF70" i="18"/>
  <c r="AG70" i="18"/>
  <c r="AH70" i="18"/>
  <c r="AI70" i="18"/>
  <c r="AJ70" i="18"/>
  <c r="AK70" i="18"/>
  <c r="AL70" i="18"/>
  <c r="AM70" i="18"/>
  <c r="Z60" i="18"/>
  <c r="Z61" i="18"/>
  <c r="Z62" i="18"/>
  <c r="Z63" i="18"/>
  <c r="Z64" i="18"/>
  <c r="Z65" i="18"/>
  <c r="AD13" i="18"/>
  <c r="AE13" i="18"/>
  <c r="AF13" i="18"/>
  <c r="AG13" i="18"/>
  <c r="AH13" i="18"/>
  <c r="AI13" i="18"/>
  <c r="AJ13" i="18"/>
  <c r="AK13" i="18"/>
  <c r="AL13" i="18"/>
  <c r="AM13" i="18"/>
  <c r="AG14" i="18"/>
  <c r="AH14" i="18"/>
  <c r="AI14" i="18"/>
  <c r="AJ14" i="18"/>
  <c r="AK14" i="18"/>
  <c r="AL14" i="18"/>
  <c r="AM14" i="18"/>
  <c r="AD15" i="18"/>
  <c r="AE15" i="18"/>
  <c r="AF15" i="18"/>
  <c r="AG15" i="18"/>
  <c r="AH15" i="18"/>
  <c r="AI15" i="18"/>
  <c r="AJ15" i="18"/>
  <c r="AK15" i="18"/>
  <c r="AL15" i="18"/>
  <c r="AM15" i="18"/>
  <c r="AL16" i="18"/>
  <c r="AM16" i="18"/>
  <c r="AD17" i="18"/>
  <c r="AE17" i="18"/>
  <c r="AF17" i="18"/>
  <c r="AG17" i="18"/>
  <c r="AH17" i="18"/>
  <c r="AI17" i="18"/>
  <c r="AJ17" i="18"/>
  <c r="AK17" i="18"/>
  <c r="AL17" i="18"/>
  <c r="AM17" i="18"/>
  <c r="AD18" i="18"/>
  <c r="AE18" i="18"/>
  <c r="AF18" i="18"/>
  <c r="AG18" i="18"/>
  <c r="AH18" i="18"/>
  <c r="AI18" i="18"/>
  <c r="AJ18" i="18"/>
  <c r="AK18" i="18"/>
  <c r="AL18" i="18"/>
  <c r="AM18" i="18"/>
  <c r="AN25" i="18"/>
  <c r="AN26" i="18"/>
  <c r="AN27" i="18"/>
  <c r="AN28" i="18"/>
  <c r="AN29" i="18"/>
  <c r="AN30" i="18"/>
  <c r="AD25" i="18"/>
  <c r="AE25" i="18"/>
  <c r="AF25" i="18"/>
  <c r="AG25" i="18"/>
  <c r="AH25" i="18"/>
  <c r="AI25" i="18"/>
  <c r="AJ25" i="18"/>
  <c r="AK25" i="18"/>
  <c r="AL25" i="18"/>
  <c r="AM25" i="18"/>
  <c r="AD26" i="18"/>
  <c r="AE26" i="18"/>
  <c r="AF26" i="18"/>
  <c r="AG26" i="18"/>
  <c r="AH26" i="18"/>
  <c r="AI26" i="18"/>
  <c r="AJ26" i="18"/>
  <c r="AK26" i="18"/>
  <c r="AL26" i="18"/>
  <c r="AM26" i="18"/>
  <c r="AK27" i="18"/>
  <c r="AL27" i="18"/>
  <c r="AM27" i="18"/>
  <c r="AH28" i="18"/>
  <c r="AI28" i="18"/>
  <c r="AJ28" i="18"/>
  <c r="AK28" i="18"/>
  <c r="AL28" i="18"/>
  <c r="AM28" i="18"/>
  <c r="AD29" i="18"/>
  <c r="AE29" i="18"/>
  <c r="AF29" i="18"/>
  <c r="AG29" i="18"/>
  <c r="AH29" i="18"/>
  <c r="AI29" i="18"/>
  <c r="AJ29" i="18"/>
  <c r="AK29" i="18"/>
  <c r="AL29" i="18"/>
  <c r="AM29" i="18"/>
  <c r="AD30" i="18"/>
  <c r="AE30" i="18"/>
  <c r="AF30" i="18"/>
  <c r="AG30" i="18"/>
  <c r="AH30" i="18"/>
  <c r="AI30" i="18"/>
  <c r="AJ30" i="18"/>
  <c r="AK30" i="18"/>
  <c r="AL30" i="18"/>
  <c r="AM30" i="18"/>
  <c r="L25" i="18"/>
  <c r="AD70" i="58"/>
  <c r="AE70" i="58"/>
  <c r="AF70" i="58"/>
  <c r="AG70" i="58"/>
  <c r="AH70" i="58"/>
  <c r="AI70" i="58"/>
  <c r="AJ70" i="58"/>
  <c r="AK70" i="58"/>
  <c r="AL70" i="58"/>
  <c r="AM70" i="58"/>
  <c r="AE71" i="58"/>
  <c r="AF71" i="58"/>
  <c r="AG71" i="58"/>
  <c r="AH71" i="58"/>
  <c r="AI71" i="58"/>
  <c r="AJ71" i="58"/>
  <c r="AK71" i="58"/>
  <c r="AL71" i="58"/>
  <c r="AM71" i="58"/>
  <c r="AD72" i="58"/>
  <c r="AE72" i="58"/>
  <c r="AF72" i="58"/>
  <c r="AG72" i="58"/>
  <c r="AH72" i="58"/>
  <c r="AI72" i="58"/>
  <c r="AJ72" i="58"/>
  <c r="AK72" i="58"/>
  <c r="AL72" i="58"/>
  <c r="AM72" i="58"/>
  <c r="AD73" i="58"/>
  <c r="AE73" i="58"/>
  <c r="AF73" i="58"/>
  <c r="AG73" i="58"/>
  <c r="AH73" i="58"/>
  <c r="AI73" i="58"/>
  <c r="AJ73" i="58"/>
  <c r="AK73" i="58"/>
  <c r="AL73" i="58"/>
  <c r="AM73" i="58"/>
  <c r="AD74" i="58"/>
  <c r="AE74" i="58"/>
  <c r="AF74" i="58"/>
  <c r="AG74" i="58"/>
  <c r="AH74" i="58"/>
  <c r="AI74" i="58"/>
  <c r="AJ74" i="58"/>
  <c r="AK74" i="58"/>
  <c r="AL74" i="58"/>
  <c r="AM74" i="58"/>
  <c r="AD75" i="58"/>
  <c r="AE75" i="58"/>
  <c r="AF75" i="58"/>
  <c r="AG75" i="58"/>
  <c r="AH75" i="58"/>
  <c r="AI75" i="58"/>
  <c r="AJ75" i="58"/>
  <c r="AK75" i="58"/>
  <c r="AL75" i="58"/>
  <c r="AM75" i="58"/>
  <c r="AD76" i="58"/>
  <c r="AE76" i="58"/>
  <c r="AF76" i="58"/>
  <c r="AG76" i="58"/>
  <c r="AH76" i="58"/>
  <c r="AI76" i="58"/>
  <c r="AJ76" i="58"/>
  <c r="AK76" i="58"/>
  <c r="AL76" i="58"/>
  <c r="AM76" i="58"/>
  <c r="AD77" i="58"/>
  <c r="AE77" i="58"/>
  <c r="AF77" i="58"/>
  <c r="AG77" i="58"/>
  <c r="AH77" i="58"/>
  <c r="AI77" i="58"/>
  <c r="AJ77" i="58"/>
  <c r="AK77" i="58"/>
  <c r="AL77" i="58"/>
  <c r="AM77" i="58"/>
  <c r="AH78" i="58"/>
  <c r="AI78" i="58"/>
  <c r="AJ78" i="58"/>
  <c r="AK78" i="58"/>
  <c r="AL78" i="58"/>
  <c r="AM78" i="58"/>
  <c r="AD79" i="58"/>
  <c r="AE79" i="58"/>
  <c r="AF79" i="58"/>
  <c r="AG79" i="58"/>
  <c r="AH79" i="58"/>
  <c r="AI79" i="58"/>
  <c r="AJ79" i="58"/>
  <c r="AK79" i="58"/>
  <c r="AL79" i="58"/>
  <c r="AM79" i="58"/>
  <c r="AD80" i="58"/>
  <c r="AE80" i="58"/>
  <c r="AF80" i="58"/>
  <c r="AG80" i="58"/>
  <c r="AH80" i="58"/>
  <c r="AI80" i="58"/>
  <c r="AJ80" i="58"/>
  <c r="AK80" i="58"/>
  <c r="AL80" i="58"/>
  <c r="AM80" i="58"/>
  <c r="AD81" i="58"/>
  <c r="AE81" i="58"/>
  <c r="AF81" i="58"/>
  <c r="AG81" i="58"/>
  <c r="AH81" i="58"/>
  <c r="AI81" i="58"/>
  <c r="AJ81" i="58"/>
  <c r="AK81" i="58"/>
  <c r="AL81" i="58"/>
  <c r="AM81" i="58"/>
  <c r="AD82" i="58"/>
  <c r="AE82" i="58"/>
  <c r="AF82" i="58"/>
  <c r="AG82" i="58"/>
  <c r="AH82" i="58"/>
  <c r="AI82" i="58"/>
  <c r="AJ82" i="58"/>
  <c r="AK82" i="58"/>
  <c r="AL82" i="58"/>
  <c r="AM82" i="58"/>
  <c r="AD83" i="58"/>
  <c r="AE83" i="58"/>
  <c r="AF83" i="58"/>
  <c r="AG83" i="58"/>
  <c r="AH83" i="58"/>
  <c r="AI83" i="58"/>
  <c r="AJ83" i="58"/>
  <c r="AK83" i="58"/>
  <c r="AL83" i="58"/>
  <c r="AM83" i="58"/>
  <c r="AD84" i="58"/>
  <c r="AE84" i="58"/>
  <c r="AF84" i="58"/>
  <c r="AG84" i="58"/>
  <c r="AH84" i="58"/>
  <c r="AI84" i="58"/>
  <c r="AJ84" i="58"/>
  <c r="AK84" i="58"/>
  <c r="AL84" i="58"/>
  <c r="AM84" i="58"/>
  <c r="AD85" i="58"/>
  <c r="AE85" i="58"/>
  <c r="AF85" i="58"/>
  <c r="AG85" i="58"/>
  <c r="AH85" i="58"/>
  <c r="AI85" i="58"/>
  <c r="AJ85" i="58"/>
  <c r="AK85" i="58"/>
  <c r="AL85" i="58"/>
  <c r="AM85" i="58"/>
  <c r="AD86" i="58"/>
  <c r="AE86" i="58"/>
  <c r="AF86" i="58"/>
  <c r="AG86" i="58"/>
  <c r="AH86" i="58"/>
  <c r="AI86" i="58"/>
  <c r="AJ86" i="58"/>
  <c r="AK86" i="58"/>
  <c r="AL86" i="58"/>
  <c r="AM86" i="58"/>
  <c r="AE87" i="58"/>
  <c r="AK87" i="58"/>
  <c r="AM87" i="58"/>
  <c r="AD88" i="58"/>
  <c r="AE88" i="58"/>
  <c r="AF88" i="58"/>
  <c r="AG88" i="58"/>
  <c r="AH88" i="58"/>
  <c r="AI88" i="58"/>
  <c r="AJ88" i="58"/>
  <c r="AK88" i="58"/>
  <c r="AL88" i="58"/>
  <c r="AM88" i="58"/>
  <c r="AG89" i="58"/>
  <c r="AH89" i="58"/>
  <c r="AI89" i="58"/>
  <c r="AJ89" i="58"/>
  <c r="AK89" i="58"/>
  <c r="AM89" i="58"/>
  <c r="AD90" i="58"/>
  <c r="AF90" i="58"/>
  <c r="AH90" i="58"/>
  <c r="AI90" i="58"/>
  <c r="AJ90" i="58"/>
  <c r="AK90" i="58"/>
  <c r="AL90" i="58"/>
  <c r="AM90" i="58"/>
  <c r="AD91" i="58"/>
  <c r="AE91" i="58"/>
  <c r="AF91" i="58"/>
  <c r="AG91" i="58"/>
  <c r="AH91" i="58"/>
  <c r="AI91" i="58"/>
  <c r="AJ91" i="58"/>
  <c r="AK91" i="58"/>
  <c r="AL91" i="58"/>
  <c r="AM91" i="58"/>
  <c r="AD92" i="58"/>
  <c r="AE92" i="58"/>
  <c r="AF92" i="58"/>
  <c r="AI92" i="58"/>
  <c r="AJ92" i="58"/>
  <c r="AK92" i="58"/>
  <c r="AL92" i="58"/>
  <c r="AM92" i="58"/>
  <c r="AE93" i="58"/>
  <c r="AF93" i="58"/>
  <c r="AG93" i="58"/>
  <c r="AH93" i="58"/>
  <c r="AI93" i="58"/>
  <c r="AJ93" i="58"/>
  <c r="AK93" i="58"/>
  <c r="AL93" i="58"/>
  <c r="AM93" i="58"/>
  <c r="AD47" i="58"/>
  <c r="AE47" i="58"/>
  <c r="AF47" i="58"/>
  <c r="AG47" i="58"/>
  <c r="AH47" i="58"/>
  <c r="AI47" i="58"/>
  <c r="AJ47" i="58"/>
  <c r="AK47" i="58"/>
  <c r="AL47" i="58"/>
  <c r="AM47" i="58"/>
  <c r="AE48" i="58"/>
  <c r="AF48" i="58"/>
  <c r="AG48" i="58"/>
  <c r="AH48" i="58"/>
  <c r="AI48" i="58"/>
  <c r="AJ48" i="58"/>
  <c r="AK48" i="58"/>
  <c r="AL48" i="58"/>
  <c r="AM48" i="58"/>
  <c r="AD49" i="58"/>
  <c r="AE49" i="58"/>
  <c r="AF49" i="58"/>
  <c r="AG49" i="58"/>
  <c r="AH49" i="58"/>
  <c r="AI49" i="58"/>
  <c r="AJ49" i="58"/>
  <c r="AK49" i="58"/>
  <c r="AL49" i="58"/>
  <c r="AM49" i="58"/>
  <c r="AD50" i="58"/>
  <c r="AE50" i="58"/>
  <c r="AF50" i="58"/>
  <c r="AG50" i="58"/>
  <c r="AH50" i="58"/>
  <c r="AI50" i="58"/>
  <c r="AJ50" i="58"/>
  <c r="AK50" i="58"/>
  <c r="AL50" i="58"/>
  <c r="AM50" i="58"/>
  <c r="AD51" i="58"/>
  <c r="AE51" i="58"/>
  <c r="AF51" i="58"/>
  <c r="AG51" i="58"/>
  <c r="AH51" i="58"/>
  <c r="AI51" i="58"/>
  <c r="AJ51" i="58"/>
  <c r="AK51" i="58"/>
  <c r="AL51" i="58"/>
  <c r="AM51" i="58"/>
  <c r="AD52" i="58"/>
  <c r="AE52" i="58"/>
  <c r="AF52" i="58"/>
  <c r="AG52" i="58"/>
  <c r="AH52" i="58"/>
  <c r="AI52" i="58"/>
  <c r="AJ52" i="58"/>
  <c r="AK52" i="58"/>
  <c r="AL52" i="58"/>
  <c r="AM52" i="58"/>
  <c r="AD53" i="58"/>
  <c r="AE53" i="58"/>
  <c r="AF53" i="58"/>
  <c r="AG53" i="58"/>
  <c r="AH53" i="58"/>
  <c r="AI53" i="58"/>
  <c r="AJ53" i="58"/>
  <c r="AK53" i="58"/>
  <c r="AL53" i="58"/>
  <c r="AM53" i="58"/>
  <c r="AD54" i="58"/>
  <c r="AE54" i="58"/>
  <c r="AF54" i="58"/>
  <c r="AG54" i="58"/>
  <c r="AH54" i="58"/>
  <c r="AI54" i="58"/>
  <c r="AJ54" i="58"/>
  <c r="AK54" i="58"/>
  <c r="AL54" i="58"/>
  <c r="AM54" i="58"/>
  <c r="AK55" i="58"/>
  <c r="AL55" i="58"/>
  <c r="AM55" i="58"/>
  <c r="AD29" i="58"/>
  <c r="AE29" i="58"/>
  <c r="AF29" i="58"/>
  <c r="AG29" i="58"/>
  <c r="AH29" i="58"/>
  <c r="AI29" i="58"/>
  <c r="AJ29" i="58"/>
  <c r="AK29" i="58"/>
  <c r="AL29" i="58"/>
  <c r="AD30" i="58"/>
  <c r="AE30" i="58"/>
  <c r="AF30" i="58"/>
  <c r="AG30" i="58"/>
  <c r="AH30" i="58"/>
  <c r="AI30" i="58"/>
  <c r="AJ30" i="58"/>
  <c r="AK30" i="58"/>
  <c r="AL30" i="58"/>
  <c r="AH31" i="58"/>
  <c r="AI31" i="58"/>
  <c r="AJ31" i="58"/>
  <c r="AK31" i="58"/>
  <c r="AL31" i="58"/>
  <c r="AD16" i="58"/>
  <c r="AE16" i="58"/>
  <c r="AF16" i="58"/>
  <c r="AG16" i="58"/>
  <c r="AH16" i="58"/>
  <c r="AI16" i="58"/>
  <c r="AJ16" i="58"/>
  <c r="AK16" i="58"/>
  <c r="AL16" i="58"/>
  <c r="AE17" i="58"/>
  <c r="AF17" i="58"/>
  <c r="AG17" i="58"/>
  <c r="AH17" i="58"/>
  <c r="AI17" i="58"/>
  <c r="AJ17" i="58"/>
  <c r="AK17" i="58"/>
  <c r="AL17" i="58"/>
  <c r="AD18" i="58"/>
  <c r="AE18" i="58"/>
  <c r="AF18" i="58"/>
  <c r="AG18" i="58"/>
  <c r="AH18" i="58"/>
  <c r="AI18" i="58"/>
  <c r="AJ18" i="58"/>
  <c r="AK18" i="58"/>
  <c r="AL18" i="58"/>
  <c r="AD19" i="58"/>
  <c r="AE19" i="58"/>
  <c r="AF19" i="58"/>
  <c r="AG19" i="58"/>
  <c r="AH19" i="58"/>
  <c r="AI19" i="58"/>
  <c r="AJ19" i="58"/>
  <c r="AK19" i="58"/>
  <c r="AL19" i="58"/>
  <c r="AD20" i="58"/>
  <c r="AE20" i="58"/>
  <c r="AF20" i="58"/>
  <c r="AG20" i="58"/>
  <c r="AH20" i="58"/>
  <c r="AI20" i="58"/>
  <c r="AJ20" i="58"/>
  <c r="AK20" i="58"/>
  <c r="AL20" i="58"/>
  <c r="AD21" i="58"/>
  <c r="AE21" i="58"/>
  <c r="AF21" i="58"/>
  <c r="AG21" i="58"/>
  <c r="AH21" i="58"/>
  <c r="AI21" i="58"/>
  <c r="AJ21" i="58"/>
  <c r="AK21" i="58"/>
  <c r="AL21" i="58"/>
  <c r="AD22" i="58"/>
  <c r="AE22" i="58"/>
  <c r="AF22" i="58"/>
  <c r="AG22" i="58"/>
  <c r="AH22" i="58"/>
  <c r="AI22" i="58"/>
  <c r="AJ22" i="58"/>
  <c r="AK22" i="58"/>
  <c r="AL22" i="58"/>
  <c r="AD23" i="58"/>
  <c r="AE23" i="58"/>
  <c r="AF23" i="58"/>
  <c r="AG23" i="58"/>
  <c r="AH23" i="58"/>
  <c r="AI23" i="58"/>
  <c r="AJ23" i="58"/>
  <c r="AK23" i="58"/>
  <c r="AL23" i="58"/>
  <c r="AE24" i="58"/>
  <c r="AF24" i="58"/>
  <c r="AG24" i="58"/>
  <c r="AH24" i="58"/>
  <c r="AI24" i="58"/>
  <c r="AJ24" i="58"/>
  <c r="AK24" i="58"/>
  <c r="AL24" i="58"/>
  <c r="AD25" i="58"/>
  <c r="AE25" i="58"/>
  <c r="AF25" i="58"/>
  <c r="AG25" i="58"/>
  <c r="AH25" i="58"/>
  <c r="AI25" i="58"/>
  <c r="AJ25" i="58"/>
  <c r="AK25" i="58"/>
  <c r="AL25" i="58"/>
  <c r="AD26" i="58"/>
  <c r="AE26" i="58"/>
  <c r="AF26" i="58"/>
  <c r="AG26" i="58"/>
  <c r="AH26" i="58"/>
  <c r="AI26" i="58"/>
  <c r="AJ26" i="58"/>
  <c r="AK26" i="58"/>
  <c r="AL26" i="58"/>
  <c r="AD27" i="58"/>
  <c r="AE27" i="58"/>
  <c r="AF27" i="58"/>
  <c r="AG27" i="58"/>
  <c r="AH27" i="58"/>
  <c r="AI27" i="58"/>
  <c r="AJ27" i="58"/>
  <c r="AK27" i="58"/>
  <c r="AL27" i="58"/>
  <c r="AD28" i="58"/>
  <c r="AE28" i="58"/>
  <c r="AF28" i="58"/>
  <c r="AG28" i="58"/>
  <c r="AH28" i="58"/>
  <c r="AI28" i="58"/>
  <c r="AJ28" i="58"/>
  <c r="AK28" i="58"/>
  <c r="AL28" i="58"/>
  <c r="B32" i="58"/>
  <c r="C32" i="58"/>
  <c r="D32" i="58"/>
  <c r="E32" i="58"/>
  <c r="F32" i="58"/>
  <c r="G32" i="58"/>
  <c r="H32" i="58"/>
  <c r="I32" i="58"/>
  <c r="J32" i="58"/>
  <c r="K32" i="58"/>
  <c r="AN94" i="57"/>
  <c r="AN95" i="57"/>
  <c r="AD91" i="57"/>
  <c r="AE91" i="57"/>
  <c r="AF91" i="57"/>
  <c r="AG91" i="57"/>
  <c r="AH91" i="57"/>
  <c r="AI91" i="57"/>
  <c r="AJ91" i="57"/>
  <c r="AK91" i="57"/>
  <c r="AL91" i="57"/>
  <c r="AM91" i="57"/>
  <c r="AD92" i="57"/>
  <c r="AE92" i="57"/>
  <c r="AF92" i="57"/>
  <c r="AG92" i="57"/>
  <c r="AH92" i="57"/>
  <c r="AI92" i="57"/>
  <c r="AJ92" i="57"/>
  <c r="AK92" i="57"/>
  <c r="AL92" i="57"/>
  <c r="AM92" i="57"/>
  <c r="AD93" i="57"/>
  <c r="AE93" i="57"/>
  <c r="AF93" i="57"/>
  <c r="AG93" i="57"/>
  <c r="AH93" i="57"/>
  <c r="AI93" i="57"/>
  <c r="AJ93" i="57"/>
  <c r="AK93" i="57"/>
  <c r="AL93" i="57"/>
  <c r="AM93" i="57"/>
  <c r="AD94" i="57"/>
  <c r="AE94" i="57"/>
  <c r="AF94" i="57"/>
  <c r="AG94" i="57"/>
  <c r="AH94" i="57"/>
  <c r="AI94" i="57"/>
  <c r="AJ94" i="57"/>
  <c r="AK94" i="57"/>
  <c r="AL94" i="57"/>
  <c r="AM94" i="57"/>
  <c r="Z94" i="57"/>
  <c r="AN18" i="60"/>
  <c r="AN19" i="60"/>
  <c r="AN20" i="60"/>
  <c r="AN21" i="60"/>
  <c r="AH57" i="56"/>
  <c r="AH58" i="56"/>
  <c r="AH59" i="56"/>
  <c r="AD55" i="56"/>
  <c r="AD56" i="56"/>
  <c r="AF82" i="55"/>
  <c r="AG82" i="55"/>
  <c r="AH82" i="55"/>
  <c r="AI82" i="55"/>
  <c r="AJ82" i="55"/>
  <c r="AE83" i="55"/>
  <c r="AF83" i="55"/>
  <c r="AG83" i="55"/>
  <c r="AH83" i="55"/>
  <c r="AI83" i="55"/>
  <c r="AJ83" i="55"/>
  <c r="AE84" i="55"/>
  <c r="AF84" i="55"/>
  <c r="AG84" i="55"/>
  <c r="AH84" i="55"/>
  <c r="AI84" i="55"/>
  <c r="AJ84" i="55"/>
  <c r="AE85" i="55"/>
  <c r="AF85" i="55"/>
  <c r="AG85" i="55"/>
  <c r="AH85" i="55"/>
  <c r="AI85" i="55"/>
  <c r="AJ85" i="55"/>
  <c r="AE86" i="55"/>
  <c r="AF86" i="55"/>
  <c r="AG86" i="55"/>
  <c r="AH86" i="55"/>
  <c r="AI86" i="55"/>
  <c r="AJ86" i="55"/>
  <c r="AE87" i="55"/>
  <c r="AF87" i="55"/>
  <c r="AG87" i="55"/>
  <c r="AH87" i="55"/>
  <c r="AI87" i="55"/>
  <c r="AJ87" i="55"/>
  <c r="AE88" i="55"/>
  <c r="AF88" i="55"/>
  <c r="AG88" i="55"/>
  <c r="AH88" i="55"/>
  <c r="AI88" i="55"/>
  <c r="AJ88" i="55"/>
  <c r="AE89" i="55"/>
  <c r="AF89" i="55"/>
  <c r="AG89" i="55"/>
  <c r="AH89" i="55"/>
  <c r="AI89" i="55"/>
  <c r="AJ89" i="55"/>
  <c r="AE90" i="55"/>
  <c r="AF90" i="55"/>
  <c r="AG90" i="55"/>
  <c r="AH90" i="55"/>
  <c r="AI90" i="55"/>
  <c r="AJ90" i="55"/>
  <c r="AE91" i="55"/>
  <c r="AF91" i="55"/>
  <c r="AG91" i="55"/>
  <c r="AH91" i="55"/>
  <c r="AI91" i="55"/>
  <c r="AJ91" i="55"/>
  <c r="AH92" i="55"/>
  <c r="AH93" i="55"/>
  <c r="AI93" i="55"/>
  <c r="AE94" i="55"/>
  <c r="AF94" i="55"/>
  <c r="AG94" i="55"/>
  <c r="AH94" i="55"/>
  <c r="AI94" i="55"/>
  <c r="AJ94" i="55"/>
  <c r="AD82" i="55"/>
  <c r="AD83" i="55"/>
  <c r="AD84" i="55"/>
  <c r="AD86" i="55"/>
  <c r="AD87" i="55"/>
  <c r="AD88" i="55"/>
  <c r="AD89" i="55"/>
  <c r="AD90" i="55"/>
  <c r="AD91" i="55"/>
  <c r="AD93" i="55"/>
  <c r="AN52" i="55"/>
  <c r="AN53" i="55"/>
  <c r="AD50" i="55"/>
  <c r="AE50" i="55"/>
  <c r="AF50" i="55"/>
  <c r="AG50" i="55"/>
  <c r="AH50" i="55"/>
  <c r="AI50" i="55"/>
  <c r="AJ50" i="55"/>
  <c r="AK50" i="55"/>
  <c r="AL50" i="55"/>
  <c r="AM50" i="55"/>
  <c r="AD51" i="55"/>
  <c r="AE51" i="55"/>
  <c r="AF51" i="55"/>
  <c r="AG51" i="55"/>
  <c r="AH51" i="55"/>
  <c r="AI51" i="55"/>
  <c r="AJ51" i="55"/>
  <c r="AK51" i="55"/>
  <c r="AL51" i="55"/>
  <c r="AM51" i="55"/>
  <c r="AD52" i="55"/>
  <c r="AE52" i="55"/>
  <c r="AF52" i="55"/>
  <c r="AG52" i="55"/>
  <c r="AH52" i="55"/>
  <c r="AI52" i="55"/>
  <c r="AJ52" i="55"/>
  <c r="AK52" i="55"/>
  <c r="AL52" i="55"/>
  <c r="AM52" i="55"/>
  <c r="AD53" i="55"/>
  <c r="AE53" i="55"/>
  <c r="AF53" i="55"/>
  <c r="AG53" i="55"/>
  <c r="AH53" i="55"/>
  <c r="AI53" i="55"/>
  <c r="AJ53" i="55"/>
  <c r="AK53" i="55"/>
  <c r="AL53" i="55"/>
  <c r="AM53" i="55"/>
  <c r="AD54" i="55"/>
  <c r="AE54" i="55"/>
  <c r="AF54" i="55"/>
  <c r="AG54" i="55"/>
  <c r="AH54" i="55"/>
  <c r="AI54" i="55"/>
  <c r="AJ54" i="55"/>
  <c r="AK54" i="55"/>
  <c r="AL54" i="55"/>
  <c r="AM54" i="55"/>
  <c r="AD55" i="55"/>
  <c r="AE55" i="55"/>
  <c r="AF55" i="55"/>
  <c r="AG55" i="55"/>
  <c r="AH55" i="55"/>
  <c r="AI55" i="55"/>
  <c r="AJ55" i="55"/>
  <c r="AK55" i="55"/>
  <c r="AL55" i="55"/>
  <c r="AM55" i="55"/>
  <c r="AD56" i="55"/>
  <c r="AE56" i="55"/>
  <c r="AF56" i="55"/>
  <c r="AG56" i="55"/>
  <c r="AH56" i="55"/>
  <c r="AI56" i="55"/>
  <c r="AJ56" i="55"/>
  <c r="AK56" i="55"/>
  <c r="AL56" i="55"/>
  <c r="AM56" i="55"/>
  <c r="AD57" i="55"/>
  <c r="AE57" i="55"/>
  <c r="AF57" i="55"/>
  <c r="AG57" i="55"/>
  <c r="AH57" i="55"/>
  <c r="AI57" i="55"/>
  <c r="AJ57" i="55"/>
  <c r="AK57" i="55"/>
  <c r="AL57" i="55"/>
  <c r="AM57" i="55"/>
  <c r="AD58" i="55"/>
  <c r="AE58" i="55"/>
  <c r="AF58" i="55"/>
  <c r="AG58" i="55"/>
  <c r="AH58" i="55"/>
  <c r="AI58" i="55"/>
  <c r="AJ58" i="55"/>
  <c r="AK58" i="55"/>
  <c r="AL58" i="55"/>
  <c r="AM58" i="55"/>
  <c r="AD59" i="55"/>
  <c r="AE59" i="55"/>
  <c r="AF59" i="55"/>
  <c r="AG59" i="55"/>
  <c r="AH59" i="55"/>
  <c r="AI59" i="55"/>
  <c r="AJ59" i="55"/>
  <c r="AK59" i="55"/>
  <c r="AL59" i="55"/>
  <c r="AM59" i="55"/>
  <c r="AJ60" i="55"/>
  <c r="AL60" i="55"/>
  <c r="AM60" i="55"/>
  <c r="Z52" i="55"/>
  <c r="L52" i="55"/>
  <c r="AN51" i="13"/>
  <c r="AN52" i="13"/>
  <c r="AN53" i="13"/>
  <c r="AN54" i="13"/>
  <c r="AD34" i="13"/>
  <c r="AE34" i="13"/>
  <c r="AF34" i="13"/>
  <c r="AG34" i="13"/>
  <c r="AH34" i="13"/>
  <c r="AI34" i="13"/>
  <c r="AJ34" i="13"/>
  <c r="AK34" i="13"/>
  <c r="AL34" i="13"/>
  <c r="AM34" i="13"/>
  <c r="AD35" i="13"/>
  <c r="AE35" i="13"/>
  <c r="AF35" i="13"/>
  <c r="AG35" i="13"/>
  <c r="AH35" i="13"/>
  <c r="AI35" i="13"/>
  <c r="AJ35" i="13"/>
  <c r="AK35" i="13"/>
  <c r="AL35" i="13"/>
  <c r="AM35" i="13"/>
  <c r="AD36" i="13"/>
  <c r="AE36" i="13"/>
  <c r="AF36" i="13"/>
  <c r="AG36" i="13"/>
  <c r="AH36" i="13"/>
  <c r="AI36" i="13"/>
  <c r="AJ36" i="13"/>
  <c r="AK36" i="13"/>
  <c r="AL36" i="13"/>
  <c r="AM36" i="13"/>
  <c r="AD37" i="13"/>
  <c r="AE37" i="13"/>
  <c r="AF37" i="13"/>
  <c r="AG37" i="13"/>
  <c r="AH37" i="13"/>
  <c r="AI37" i="13"/>
  <c r="AJ37" i="13"/>
  <c r="AK37" i="13"/>
  <c r="AL37" i="13"/>
  <c r="AM37" i="13"/>
  <c r="AD38" i="13"/>
  <c r="AE38" i="13"/>
  <c r="AF38" i="13"/>
  <c r="AG38" i="13"/>
  <c r="AH38" i="13"/>
  <c r="AI38" i="13"/>
  <c r="AJ38" i="13"/>
  <c r="AK38" i="13"/>
  <c r="AL38" i="13"/>
  <c r="AM38" i="13"/>
  <c r="AD39" i="13"/>
  <c r="AE39" i="13"/>
  <c r="AF39" i="13"/>
  <c r="AG39" i="13"/>
  <c r="AH39" i="13"/>
  <c r="AI39" i="13"/>
  <c r="AJ39" i="13"/>
  <c r="AK39" i="13"/>
  <c r="AL39" i="13"/>
  <c r="AM39" i="13"/>
  <c r="AE40" i="13"/>
  <c r="AK40" i="13"/>
  <c r="AL40" i="13"/>
  <c r="AM40" i="13"/>
  <c r="AD41" i="13"/>
  <c r="AE41" i="13"/>
  <c r="AF41" i="13"/>
  <c r="AG41" i="13"/>
  <c r="AH41" i="13"/>
  <c r="AI41" i="13"/>
  <c r="AJ41" i="13"/>
  <c r="AK41" i="13"/>
  <c r="AL41" i="13"/>
  <c r="AM41" i="13"/>
  <c r="AD42" i="13"/>
  <c r="AE42" i="13"/>
  <c r="AF42" i="13"/>
  <c r="AG42" i="13"/>
  <c r="AH42" i="13"/>
  <c r="AI42" i="13"/>
  <c r="AJ42" i="13"/>
  <c r="AK42" i="13"/>
  <c r="AL42" i="13"/>
  <c r="AM42" i="13"/>
  <c r="AD43" i="13"/>
  <c r="AE43" i="13"/>
  <c r="AF43" i="13"/>
  <c r="AG43" i="13"/>
  <c r="AH43" i="13"/>
  <c r="AI43" i="13"/>
  <c r="AJ43" i="13"/>
  <c r="AK43" i="13"/>
  <c r="AL43" i="13"/>
  <c r="AM43" i="13"/>
  <c r="AD44" i="13"/>
  <c r="AE44" i="13"/>
  <c r="AF44" i="13"/>
  <c r="AG44" i="13"/>
  <c r="AH44" i="13"/>
  <c r="AI44" i="13"/>
  <c r="AJ44" i="13"/>
  <c r="AK44" i="13"/>
  <c r="AL44" i="13"/>
  <c r="AM44" i="13"/>
  <c r="AD45" i="13"/>
  <c r="AE45" i="13"/>
  <c r="AF45" i="13"/>
  <c r="AG45" i="13"/>
  <c r="AH45" i="13"/>
  <c r="AI45" i="13"/>
  <c r="AJ45" i="13"/>
  <c r="AK45" i="13"/>
  <c r="AL45" i="13"/>
  <c r="AM45" i="13"/>
  <c r="AD46" i="13"/>
  <c r="AE46" i="13"/>
  <c r="AF46" i="13"/>
  <c r="AG46" i="13"/>
  <c r="AH46" i="13"/>
  <c r="AI46" i="13"/>
  <c r="AJ46" i="13"/>
  <c r="AK46" i="13"/>
  <c r="AL46" i="13"/>
  <c r="AM46" i="13"/>
  <c r="AK47" i="13"/>
  <c r="AL47" i="13"/>
  <c r="AM47" i="13"/>
  <c r="AD48" i="13"/>
  <c r="AE48" i="13"/>
  <c r="AF48" i="13"/>
  <c r="AG48" i="13"/>
  <c r="AH48" i="13"/>
  <c r="AI48" i="13"/>
  <c r="AJ48" i="13"/>
  <c r="AK48" i="13"/>
  <c r="AL48" i="13"/>
  <c r="AM48" i="13"/>
  <c r="AD49" i="13"/>
  <c r="AE49" i="13"/>
  <c r="AF49" i="13"/>
  <c r="AG49" i="13"/>
  <c r="AH49" i="13"/>
  <c r="AI49" i="13"/>
  <c r="AJ49" i="13"/>
  <c r="AK49" i="13"/>
  <c r="AL49" i="13"/>
  <c r="AM49" i="13"/>
  <c r="AD50" i="13"/>
  <c r="AG50" i="13"/>
  <c r="AK50" i="13"/>
  <c r="AM50" i="13"/>
  <c r="AD51" i="13"/>
  <c r="AE51" i="13"/>
  <c r="AF51" i="13"/>
  <c r="AG51" i="13"/>
  <c r="AH51" i="13"/>
  <c r="AI51" i="13"/>
  <c r="AJ51" i="13"/>
  <c r="AK51" i="13"/>
  <c r="AL51" i="13"/>
  <c r="AM51" i="13"/>
  <c r="AD52" i="13"/>
  <c r="AE52" i="13"/>
  <c r="AG52" i="13"/>
  <c r="AH52" i="13"/>
  <c r="AI52" i="13"/>
  <c r="AJ52" i="13"/>
  <c r="AL52" i="13"/>
  <c r="AM52" i="13"/>
  <c r="AG53" i="13"/>
  <c r="AH53" i="13"/>
  <c r="AJ53" i="13"/>
  <c r="AK53" i="13"/>
  <c r="AL53" i="13"/>
  <c r="AM53" i="13"/>
  <c r="AD54" i="13"/>
  <c r="AE54" i="13"/>
  <c r="AF54" i="13"/>
  <c r="AG54" i="13"/>
  <c r="AH54" i="13"/>
  <c r="AI54" i="13"/>
  <c r="AJ54" i="13"/>
  <c r="AK54" i="13"/>
  <c r="AL54" i="13"/>
  <c r="AM54" i="13"/>
  <c r="AD55" i="13"/>
  <c r="AE55" i="13"/>
  <c r="AF55" i="13"/>
  <c r="AG55" i="13"/>
  <c r="AH55" i="13"/>
  <c r="AI55" i="13"/>
  <c r="AJ55" i="13"/>
  <c r="AK55" i="13"/>
  <c r="AL55" i="13"/>
  <c r="AM55" i="13"/>
  <c r="L48" i="13"/>
  <c r="L49" i="13"/>
  <c r="L51" i="13"/>
  <c r="L52" i="13"/>
  <c r="L53" i="13"/>
  <c r="L54" i="13"/>
  <c r="Z43" i="13"/>
  <c r="Z44" i="13"/>
  <c r="Z45" i="13"/>
  <c r="Z46" i="13"/>
  <c r="Z47" i="13"/>
  <c r="Z48" i="13"/>
  <c r="Z49" i="13"/>
  <c r="Z51" i="13"/>
  <c r="Z52" i="13"/>
  <c r="Z53" i="13"/>
  <c r="AN8" i="13"/>
  <c r="AN9" i="13"/>
  <c r="AN10" i="13"/>
  <c r="AN11" i="13"/>
  <c r="AN12" i="13"/>
  <c r="AN13" i="13"/>
  <c r="AN14" i="13"/>
  <c r="AN15" i="13"/>
  <c r="AN16" i="13"/>
  <c r="AN18" i="13"/>
  <c r="L8" i="13"/>
  <c r="L9" i="13"/>
  <c r="L10" i="13"/>
  <c r="L11" i="13"/>
  <c r="L12" i="13"/>
  <c r="L13" i="13"/>
  <c r="L14" i="13"/>
  <c r="L15" i="13"/>
  <c r="L16" i="13"/>
  <c r="L18" i="13"/>
  <c r="AF8" i="13"/>
  <c r="AG8" i="13"/>
  <c r="AH8" i="13"/>
  <c r="AI8" i="13"/>
  <c r="AJ8" i="13"/>
  <c r="AK8" i="13"/>
  <c r="AL8" i="13"/>
  <c r="AM8" i="13"/>
  <c r="AH9" i="13"/>
  <c r="AK9" i="13"/>
  <c r="AL9" i="13"/>
  <c r="AM9" i="13"/>
  <c r="AF10" i="13"/>
  <c r="AG10" i="13"/>
  <c r="AH10" i="13"/>
  <c r="AI10" i="13"/>
  <c r="AJ10" i="13"/>
  <c r="AK10" i="13"/>
  <c r="AL10" i="13"/>
  <c r="AM10" i="13"/>
  <c r="AF11" i="13"/>
  <c r="AG11" i="13"/>
  <c r="AH11" i="13"/>
  <c r="AI11" i="13"/>
  <c r="AJ11" i="13"/>
  <c r="AK11" i="13"/>
  <c r="AL11" i="13"/>
  <c r="AM11" i="13"/>
  <c r="AF12" i="13"/>
  <c r="AJ12" i="13"/>
  <c r="AK12" i="13"/>
  <c r="AL12" i="13"/>
  <c r="AM12" i="13"/>
  <c r="AF13" i="13"/>
  <c r="AG13" i="13"/>
  <c r="AH13" i="13"/>
  <c r="AI13" i="13"/>
  <c r="AJ13" i="13"/>
  <c r="AK13" i="13"/>
  <c r="AL13" i="13"/>
  <c r="AM13" i="13"/>
  <c r="AF14" i="13"/>
  <c r="AG14" i="13"/>
  <c r="AH14" i="13"/>
  <c r="AJ14" i="13"/>
  <c r="AL14" i="13"/>
  <c r="AM14" i="13"/>
  <c r="AH15" i="13"/>
  <c r="AI15" i="13"/>
  <c r="AJ15" i="13"/>
  <c r="AL15" i="13"/>
  <c r="AM15" i="13"/>
  <c r="AL16" i="13"/>
  <c r="AM16" i="13"/>
  <c r="AF17" i="13"/>
  <c r="AG17" i="13"/>
  <c r="AH17" i="13"/>
  <c r="AI17" i="13"/>
  <c r="AK17" i="13"/>
  <c r="AM17" i="13"/>
  <c r="AF18" i="13"/>
  <c r="AG18" i="13"/>
  <c r="AH18" i="13"/>
  <c r="AI18" i="13"/>
  <c r="AJ18" i="13"/>
  <c r="AK18" i="13"/>
  <c r="AL18" i="13"/>
  <c r="AM18" i="13"/>
  <c r="AM19" i="13"/>
  <c r="AF20" i="13"/>
  <c r="AG20" i="13"/>
  <c r="AH20" i="13"/>
  <c r="AI20" i="13"/>
  <c r="AI21" i="13"/>
  <c r="AF22" i="13"/>
  <c r="AG22" i="13"/>
  <c r="AE10" i="13"/>
  <c r="AE11" i="13"/>
  <c r="AE12" i="13"/>
  <c r="AE13" i="13"/>
  <c r="AE15" i="13"/>
  <c r="AE16" i="13"/>
  <c r="AE17" i="13"/>
  <c r="AE18" i="13"/>
  <c r="AE20" i="13"/>
  <c r="AD10" i="13"/>
  <c r="AD11" i="13"/>
  <c r="AD12" i="13"/>
  <c r="AD13" i="13"/>
  <c r="AD14" i="13"/>
  <c r="AD16" i="13"/>
  <c r="AE8" i="13"/>
  <c r="AD17" i="13"/>
  <c r="AD18" i="13"/>
  <c r="AD20" i="13"/>
  <c r="Z8" i="13"/>
  <c r="Z9" i="13"/>
  <c r="Z10" i="13"/>
  <c r="Z11" i="13"/>
  <c r="Z12" i="13"/>
  <c r="Z13" i="13"/>
  <c r="Z14" i="13"/>
  <c r="Z15" i="13"/>
  <c r="Z16" i="13"/>
  <c r="Z18" i="13"/>
  <c r="Q95" i="12"/>
  <c r="R95" i="12"/>
  <c r="S95" i="12"/>
  <c r="T95" i="12"/>
  <c r="U95" i="12"/>
  <c r="V95" i="12"/>
  <c r="W95" i="12"/>
  <c r="X95" i="12"/>
  <c r="Y95" i="12"/>
  <c r="P95" i="12"/>
  <c r="M17" i="24" l="1"/>
  <c r="AN92" i="65"/>
  <c r="AN91" i="65"/>
  <c r="AN90" i="65"/>
  <c r="AN89" i="65"/>
  <c r="AN88" i="65"/>
  <c r="AN87" i="65"/>
  <c r="AN86" i="65"/>
  <c r="AN65" i="18"/>
  <c r="AN64" i="18"/>
  <c r="AN70" i="18"/>
  <c r="AN66" i="18"/>
  <c r="AN62" i="18"/>
  <c r="B65" i="38"/>
  <c r="C65" i="38"/>
  <c r="D65" i="38"/>
  <c r="E65" i="38"/>
  <c r="F65" i="38"/>
  <c r="G65" i="38"/>
  <c r="H65" i="38"/>
  <c r="I65" i="38"/>
  <c r="J65" i="38"/>
  <c r="K65" i="38"/>
  <c r="AO38" i="46"/>
  <c r="AO39" i="46"/>
  <c r="AO33" i="46"/>
  <c r="AO34" i="46"/>
  <c r="AO27" i="46"/>
  <c r="AO28" i="46"/>
  <c r="AO22" i="46"/>
  <c r="AO23" i="46"/>
  <c r="AO16" i="46"/>
  <c r="AO17" i="46"/>
  <c r="AO11" i="46"/>
  <c r="AO12" i="46"/>
  <c r="AA26" i="46"/>
  <c r="AB26" i="46"/>
  <c r="AC26" i="46"/>
  <c r="AA21" i="46"/>
  <c r="AB21" i="46"/>
  <c r="AC21" i="46"/>
  <c r="AA15" i="46"/>
  <c r="AB15" i="46"/>
  <c r="AC15" i="46"/>
  <c r="AA10" i="46"/>
  <c r="AB10" i="46"/>
  <c r="AC10" i="46"/>
  <c r="M26" i="46"/>
  <c r="N26" i="46"/>
  <c r="O26" i="46"/>
  <c r="M21" i="46"/>
  <c r="N21" i="46"/>
  <c r="O21" i="46"/>
  <c r="M15" i="46"/>
  <c r="N15" i="46"/>
  <c r="O15" i="46"/>
  <c r="M10" i="46"/>
  <c r="N10" i="46"/>
  <c r="O10" i="46"/>
  <c r="AO38" i="54"/>
  <c r="AO39" i="54"/>
  <c r="AO33" i="54"/>
  <c r="AO34" i="54"/>
  <c r="AO27" i="54"/>
  <c r="AO28" i="54"/>
  <c r="AO22" i="54"/>
  <c r="AO23" i="54"/>
  <c r="AO16" i="54"/>
  <c r="AO17" i="54"/>
  <c r="AO11" i="54"/>
  <c r="AO12" i="54"/>
  <c r="AA26" i="54"/>
  <c r="AB26" i="54"/>
  <c r="AC26" i="54"/>
  <c r="AA21" i="54"/>
  <c r="AB21" i="54"/>
  <c r="AC21" i="54"/>
  <c r="AA15" i="54"/>
  <c r="AB15" i="54"/>
  <c r="AC15" i="54"/>
  <c r="AA10" i="54"/>
  <c r="AB10" i="54"/>
  <c r="AC10" i="54"/>
  <c r="AA29" i="54"/>
  <c r="M26" i="54"/>
  <c r="N26" i="54"/>
  <c r="O26" i="54"/>
  <c r="M21" i="54"/>
  <c r="N21" i="54"/>
  <c r="O21" i="54"/>
  <c r="M15" i="54"/>
  <c r="N15" i="54"/>
  <c r="O15" i="54"/>
  <c r="M10" i="54"/>
  <c r="N10" i="54"/>
  <c r="O10" i="54"/>
  <c r="M29" i="54"/>
  <c r="AC15" i="53" l="1"/>
  <c r="U15" i="53"/>
  <c r="V15" i="53"/>
  <c r="W15" i="53"/>
  <c r="X15" i="53"/>
  <c r="Y15" i="53"/>
  <c r="Z15" i="53"/>
  <c r="AA15" i="53"/>
  <c r="AB15" i="53"/>
  <c r="T15" i="53"/>
  <c r="U21" i="53"/>
  <c r="V21" i="53"/>
  <c r="W21" i="53"/>
  <c r="X21" i="53"/>
  <c r="Y21" i="53"/>
  <c r="Z21" i="53"/>
  <c r="AA21" i="53"/>
  <c r="AB21" i="53"/>
  <c r="AC21" i="53"/>
  <c r="T21" i="53"/>
  <c r="U26" i="53"/>
  <c r="V26" i="53"/>
  <c r="W26" i="53"/>
  <c r="X26" i="53"/>
  <c r="Y26" i="53"/>
  <c r="Z26" i="53"/>
  <c r="AA26" i="53"/>
  <c r="AB26" i="53"/>
  <c r="AC26" i="53"/>
  <c r="T26" i="53"/>
  <c r="AO38" i="53"/>
  <c r="AP38" i="53"/>
  <c r="AO39" i="53"/>
  <c r="AP39" i="53"/>
  <c r="AO33" i="53"/>
  <c r="AP33" i="53"/>
  <c r="AO34" i="53"/>
  <c r="AP34" i="53"/>
  <c r="AO27" i="53"/>
  <c r="AP27" i="53"/>
  <c r="AO28" i="53"/>
  <c r="AP28" i="53"/>
  <c r="AO22" i="53"/>
  <c r="AP22" i="53"/>
  <c r="AO23" i="53"/>
  <c r="AP23" i="53"/>
  <c r="AO16" i="53"/>
  <c r="AP16" i="53"/>
  <c r="AO17" i="53"/>
  <c r="AP17" i="53"/>
  <c r="AO38" i="51"/>
  <c r="AO39" i="51"/>
  <c r="AO33" i="51"/>
  <c r="AO34" i="51"/>
  <c r="AO27" i="51"/>
  <c r="AO28" i="51"/>
  <c r="AO16" i="51"/>
  <c r="AO17" i="51"/>
  <c r="AO22" i="51"/>
  <c r="AO23" i="51"/>
  <c r="AO11" i="51"/>
  <c r="AO12" i="51"/>
  <c r="AN20" i="45"/>
  <c r="AN21" i="45"/>
  <c r="AN15" i="45"/>
  <c r="AN16" i="45"/>
  <c r="AN10" i="45"/>
  <c r="AN11" i="45"/>
  <c r="AO11" i="53"/>
  <c r="AP11" i="53"/>
  <c r="U10" i="53"/>
  <c r="V10" i="53"/>
  <c r="W10" i="53"/>
  <c r="X10" i="53"/>
  <c r="Y10" i="53"/>
  <c r="Z10" i="53"/>
  <c r="AA10" i="53"/>
  <c r="AB10" i="53"/>
  <c r="AC10" i="53"/>
  <c r="T10" i="53"/>
  <c r="G26" i="53"/>
  <c r="H26" i="53"/>
  <c r="I26" i="53"/>
  <c r="J26" i="53"/>
  <c r="K26" i="53"/>
  <c r="L26" i="53"/>
  <c r="M26" i="53"/>
  <c r="N26" i="53"/>
  <c r="O26" i="53"/>
  <c r="F26" i="53"/>
  <c r="G21" i="53"/>
  <c r="H21" i="53"/>
  <c r="I21" i="53"/>
  <c r="J21" i="53"/>
  <c r="K21" i="53"/>
  <c r="L21" i="53"/>
  <c r="M21" i="53"/>
  <c r="N21" i="53"/>
  <c r="O21" i="53"/>
  <c r="F21" i="53"/>
  <c r="G15" i="53"/>
  <c r="H15" i="53"/>
  <c r="I15" i="53"/>
  <c r="J15" i="53"/>
  <c r="K15" i="53"/>
  <c r="L15" i="53"/>
  <c r="M15" i="53"/>
  <c r="N15" i="53"/>
  <c r="O15" i="53"/>
  <c r="F15" i="53"/>
  <c r="G10" i="53"/>
  <c r="H10" i="53"/>
  <c r="I10" i="53"/>
  <c r="J10" i="53"/>
  <c r="K10" i="53"/>
  <c r="L10" i="53"/>
  <c r="M10" i="53"/>
  <c r="N10" i="53"/>
  <c r="O10" i="53"/>
  <c r="F10" i="53"/>
  <c r="AA26" i="51"/>
  <c r="AB26" i="51"/>
  <c r="AC26" i="51"/>
  <c r="AA21" i="51"/>
  <c r="AB21" i="51"/>
  <c r="AC21" i="51"/>
  <c r="AA15" i="51"/>
  <c r="AB15" i="51"/>
  <c r="AC15" i="51"/>
  <c r="AA10" i="51"/>
  <c r="AB10" i="51"/>
  <c r="AC10" i="51"/>
  <c r="M26" i="51"/>
  <c r="N26" i="51"/>
  <c r="O26" i="51"/>
  <c r="M21" i="51"/>
  <c r="N21" i="51"/>
  <c r="O21" i="51"/>
  <c r="M15" i="51"/>
  <c r="N15" i="51"/>
  <c r="O15" i="51"/>
  <c r="M10" i="51"/>
  <c r="N10" i="51"/>
  <c r="O10" i="51"/>
  <c r="T14" i="45"/>
  <c r="U14" i="45"/>
  <c r="V14" i="45"/>
  <c r="W14" i="45"/>
  <c r="X14" i="45"/>
  <c r="Y14" i="45"/>
  <c r="Z14" i="45"/>
  <c r="AA14" i="45"/>
  <c r="AB14" i="45"/>
  <c r="S14" i="45"/>
  <c r="T9" i="45"/>
  <c r="U9" i="45"/>
  <c r="V9" i="45"/>
  <c r="W9" i="45"/>
  <c r="X9" i="45"/>
  <c r="Y9" i="45"/>
  <c r="Z9" i="45"/>
  <c r="AA9" i="45"/>
  <c r="AB9" i="45"/>
  <c r="S9" i="45"/>
  <c r="F14" i="45"/>
  <c r="G14" i="45"/>
  <c r="H14" i="45"/>
  <c r="I14" i="45"/>
  <c r="J14" i="45"/>
  <c r="K14" i="45"/>
  <c r="L14" i="45"/>
  <c r="M14" i="45"/>
  <c r="N14" i="45"/>
  <c r="E14" i="45"/>
  <c r="F9" i="45"/>
  <c r="G9" i="45"/>
  <c r="H9" i="45"/>
  <c r="I9" i="45"/>
  <c r="J9" i="45"/>
  <c r="K9" i="45"/>
  <c r="L9" i="45"/>
  <c r="M9" i="45"/>
  <c r="N9" i="45"/>
  <c r="E9" i="45"/>
  <c r="AK68" i="3"/>
  <c r="AL68" i="3"/>
  <c r="AK69" i="3"/>
  <c r="AL69" i="3"/>
  <c r="AK70" i="3"/>
  <c r="AL70" i="3"/>
  <c r="AK71" i="3"/>
  <c r="AL71" i="3"/>
  <c r="AK72" i="3"/>
  <c r="AL72" i="3"/>
  <c r="AK73" i="3"/>
  <c r="AL73" i="3"/>
  <c r="AK74" i="3"/>
  <c r="AL74" i="3"/>
  <c r="AK75" i="3"/>
  <c r="AL75" i="3"/>
  <c r="AK76" i="3"/>
  <c r="AL76" i="3"/>
  <c r="AK77" i="3"/>
  <c r="AL77" i="3"/>
  <c r="AK78" i="3"/>
  <c r="AL78" i="3"/>
  <c r="AK79" i="3"/>
  <c r="AL79" i="3"/>
  <c r="AK80" i="3"/>
  <c r="AL80" i="3"/>
  <c r="AK81" i="3"/>
  <c r="AL81" i="3"/>
  <c r="AK82" i="3"/>
  <c r="AL82" i="3"/>
  <c r="AK83" i="3"/>
  <c r="AL83" i="3"/>
  <c r="AK84" i="3"/>
  <c r="AL84" i="3"/>
  <c r="AK85" i="3"/>
  <c r="AL85" i="3"/>
  <c r="AK86" i="3"/>
  <c r="AL86" i="3"/>
  <c r="AK87" i="3"/>
  <c r="AL87" i="3"/>
  <c r="AK88" i="3"/>
  <c r="AL88" i="3"/>
  <c r="AK89" i="3"/>
  <c r="AL89" i="3"/>
  <c r="AK90" i="3"/>
  <c r="AL90" i="3"/>
  <c r="AK91" i="3"/>
  <c r="AL91" i="3"/>
  <c r="AK92" i="3"/>
  <c r="AL92" i="3"/>
  <c r="AK93" i="3"/>
  <c r="AL93" i="3"/>
  <c r="AK94" i="3"/>
  <c r="AL94" i="3"/>
  <c r="AK95" i="3"/>
  <c r="AL95" i="3"/>
  <c r="AK96" i="3"/>
  <c r="AL96" i="3"/>
  <c r="W95" i="3"/>
  <c r="I95" i="3"/>
  <c r="AL45" i="2"/>
  <c r="AM45" i="2"/>
  <c r="AL46" i="2"/>
  <c r="AM46" i="2"/>
  <c r="AL47" i="2"/>
  <c r="AM47" i="2"/>
  <c r="AL48" i="2"/>
  <c r="AM48" i="2"/>
  <c r="AL49" i="2"/>
  <c r="AM49" i="2"/>
  <c r="AL50" i="2"/>
  <c r="AM50" i="2"/>
  <c r="AL51" i="2"/>
  <c r="AM51" i="2"/>
  <c r="AL52" i="2"/>
  <c r="AM52" i="2"/>
  <c r="AL53" i="2"/>
  <c r="AM53" i="2"/>
  <c r="AL54" i="2"/>
  <c r="AM54" i="2"/>
  <c r="AL55" i="2"/>
  <c r="AM55" i="2"/>
  <c r="AL56" i="2"/>
  <c r="AM56" i="2"/>
  <c r="AL57" i="2"/>
  <c r="AM57" i="2"/>
  <c r="W95" i="65" l="1"/>
  <c r="I95" i="65"/>
  <c r="AK39" i="65"/>
  <c r="AK40" i="65"/>
  <c r="AK41" i="65"/>
  <c r="AK42" i="65"/>
  <c r="AK43" i="65"/>
  <c r="AK44" i="65"/>
  <c r="AK45" i="65"/>
  <c r="AK46" i="65"/>
  <c r="AK47" i="65"/>
  <c r="AK48" i="65"/>
  <c r="AK49" i="65"/>
  <c r="AK50" i="65"/>
  <c r="AK51" i="65"/>
  <c r="AK52" i="65"/>
  <c r="AK53" i="65"/>
  <c r="AK54" i="65"/>
  <c r="AK55" i="65"/>
  <c r="AK56" i="65"/>
  <c r="AK57" i="65"/>
  <c r="AK62" i="65"/>
  <c r="W61" i="65"/>
  <c r="X61" i="65"/>
  <c r="I61" i="65"/>
  <c r="AK61" i="65" s="1"/>
  <c r="AK7" i="65"/>
  <c r="AK8" i="65"/>
  <c r="AK9" i="65"/>
  <c r="AK10" i="65"/>
  <c r="AK11" i="65"/>
  <c r="AK12" i="65"/>
  <c r="AK13" i="65"/>
  <c r="AK14" i="65"/>
  <c r="AK15" i="65"/>
  <c r="AK16" i="65"/>
  <c r="AK17" i="65"/>
  <c r="AK18" i="65"/>
  <c r="AK19" i="65"/>
  <c r="AK20" i="65"/>
  <c r="AK21" i="65"/>
  <c r="AK22" i="65"/>
  <c r="AK23" i="65"/>
  <c r="AK24" i="65"/>
  <c r="AK30" i="65"/>
  <c r="AK31" i="65"/>
  <c r="AK33" i="65"/>
  <c r="W32" i="65"/>
  <c r="I32" i="65"/>
  <c r="AL6" i="63"/>
  <c r="AM6" i="63"/>
  <c r="AN6" i="63"/>
  <c r="AL7" i="63"/>
  <c r="AM7" i="63"/>
  <c r="AN7" i="63"/>
  <c r="AL8" i="63"/>
  <c r="AM8" i="63"/>
  <c r="AN8" i="63"/>
  <c r="AK68" i="64"/>
  <c r="AK69" i="64"/>
  <c r="AK70" i="64"/>
  <c r="AK71" i="64"/>
  <c r="AK72" i="64"/>
  <c r="AK73" i="64"/>
  <c r="AK74" i="64"/>
  <c r="AK75" i="64"/>
  <c r="AK76" i="64"/>
  <c r="AK77" i="64"/>
  <c r="AK78" i="64"/>
  <c r="AK79" i="64"/>
  <c r="AK80" i="64"/>
  <c r="AK81" i="64"/>
  <c r="AK82" i="64"/>
  <c r="AK83" i="64"/>
  <c r="AK84" i="64"/>
  <c r="AK85" i="64"/>
  <c r="AK86" i="64"/>
  <c r="AK87" i="64"/>
  <c r="AK88" i="64"/>
  <c r="AK89" i="64"/>
  <c r="AK90" i="64"/>
  <c r="AK91" i="64"/>
  <c r="AK92" i="64"/>
  <c r="AK93" i="64"/>
  <c r="AK94" i="64"/>
  <c r="AK96" i="64"/>
  <c r="W95" i="64"/>
  <c r="I95" i="64"/>
  <c r="AK39" i="64"/>
  <c r="AK40" i="64"/>
  <c r="AK41" i="64"/>
  <c r="AK42" i="64"/>
  <c r="AK43" i="64"/>
  <c r="AK44" i="64"/>
  <c r="AK45" i="64"/>
  <c r="AK46" i="64"/>
  <c r="AK47" i="64"/>
  <c r="AK48" i="64"/>
  <c r="AK49" i="64"/>
  <c r="AK50" i="64"/>
  <c r="AK51" i="64"/>
  <c r="AK52" i="64"/>
  <c r="AK53" i="64"/>
  <c r="AK54" i="64"/>
  <c r="AK55" i="64"/>
  <c r="AK56" i="64"/>
  <c r="AK57" i="64"/>
  <c r="AK58" i="64"/>
  <c r="AK59" i="64"/>
  <c r="AK60" i="64"/>
  <c r="AK62" i="64"/>
  <c r="W61" i="64"/>
  <c r="I61" i="64"/>
  <c r="AK7" i="64"/>
  <c r="AK8" i="64"/>
  <c r="AK9" i="64"/>
  <c r="AK10" i="64"/>
  <c r="AK11" i="64"/>
  <c r="AK12" i="64"/>
  <c r="AK13" i="64"/>
  <c r="AK14" i="64"/>
  <c r="AK15" i="64"/>
  <c r="AK16" i="64"/>
  <c r="AK17" i="64"/>
  <c r="AK18" i="64"/>
  <c r="AK19" i="64"/>
  <c r="AK20" i="64"/>
  <c r="AK21" i="64"/>
  <c r="AK22" i="64"/>
  <c r="AK23" i="64"/>
  <c r="AK24" i="64"/>
  <c r="AK25" i="64"/>
  <c r="AK26" i="64"/>
  <c r="AK27" i="64"/>
  <c r="AK28" i="64"/>
  <c r="AK29" i="64"/>
  <c r="AK30" i="64"/>
  <c r="AK31" i="64"/>
  <c r="AK33" i="64"/>
  <c r="W32" i="64"/>
  <c r="I32" i="64"/>
  <c r="AK6" i="62"/>
  <c r="AL6" i="62"/>
  <c r="AM6" i="62"/>
  <c r="AN6" i="62"/>
  <c r="AK7" i="62"/>
  <c r="AL7" i="62"/>
  <c r="AM7" i="62"/>
  <c r="AN7" i="62"/>
  <c r="AK8" i="62"/>
  <c r="AL8" i="62"/>
  <c r="AM8" i="62"/>
  <c r="AN8" i="62"/>
  <c r="AK68" i="61"/>
  <c r="AK69" i="61"/>
  <c r="AK70" i="61"/>
  <c r="AK71" i="61"/>
  <c r="AK72" i="61"/>
  <c r="AK73" i="61"/>
  <c r="AK74" i="61"/>
  <c r="AK75" i="61"/>
  <c r="AK76" i="61"/>
  <c r="AK77" i="61"/>
  <c r="AK78" i="61"/>
  <c r="AK79" i="61"/>
  <c r="AK80" i="61"/>
  <c r="AK81" i="61"/>
  <c r="AK82" i="61"/>
  <c r="AK83" i="61"/>
  <c r="AK84" i="61"/>
  <c r="AK96" i="61"/>
  <c r="W95" i="61"/>
  <c r="I95" i="61"/>
  <c r="J95" i="61"/>
  <c r="AK39" i="61"/>
  <c r="AK40" i="61"/>
  <c r="AK41" i="61"/>
  <c r="AK62" i="61"/>
  <c r="Z59" i="61"/>
  <c r="Z62" i="61"/>
  <c r="W61" i="61"/>
  <c r="I61" i="61"/>
  <c r="AK7" i="61"/>
  <c r="AK8" i="61"/>
  <c r="AK9" i="61"/>
  <c r="AK10" i="61"/>
  <c r="AK11" i="61"/>
  <c r="AK18" i="61"/>
  <c r="AK19" i="61"/>
  <c r="AK20" i="61"/>
  <c r="AK21" i="61"/>
  <c r="AK22" i="61"/>
  <c r="AK23" i="61"/>
  <c r="AK24" i="61"/>
  <c r="AK25" i="61"/>
  <c r="AK26" i="61"/>
  <c r="AK27" i="61"/>
  <c r="AK28" i="61"/>
  <c r="AK29" i="61"/>
  <c r="AK30" i="61"/>
  <c r="AK31" i="61"/>
  <c r="AK33" i="61"/>
  <c r="W32" i="61"/>
  <c r="I32" i="61"/>
  <c r="J32" i="61"/>
  <c r="AL6" i="19"/>
  <c r="AM6" i="19"/>
  <c r="AL7" i="19"/>
  <c r="AM7" i="19"/>
  <c r="AL8" i="19"/>
  <c r="AM8" i="19"/>
  <c r="AK41" i="18"/>
  <c r="AL41" i="18"/>
  <c r="AK42" i="18"/>
  <c r="AL42" i="18"/>
  <c r="AK43" i="18"/>
  <c r="AL43" i="18"/>
  <c r="AK44" i="18"/>
  <c r="AL44" i="18"/>
  <c r="AK45" i="18"/>
  <c r="AL45" i="18"/>
  <c r="AK46" i="18"/>
  <c r="AL46" i="18"/>
  <c r="AK47" i="18"/>
  <c r="AL47" i="18"/>
  <c r="AK48" i="18"/>
  <c r="AL48" i="18"/>
  <c r="AK49" i="18"/>
  <c r="AL49" i="18"/>
  <c r="AK50" i="18"/>
  <c r="AL50" i="18"/>
  <c r="AK51" i="18"/>
  <c r="AL51" i="18"/>
  <c r="AK52" i="18"/>
  <c r="AL52" i="18"/>
  <c r="AK53" i="18"/>
  <c r="AL53" i="18"/>
  <c r="AK54" i="18"/>
  <c r="AL54" i="18"/>
  <c r="AK55" i="18"/>
  <c r="AL55" i="18"/>
  <c r="AK57" i="18"/>
  <c r="AL57" i="18"/>
  <c r="AK58" i="18"/>
  <c r="AL58" i="18"/>
  <c r="AK72" i="18"/>
  <c r="AL72" i="18"/>
  <c r="I71" i="18"/>
  <c r="AK71" i="18" s="1"/>
  <c r="AK7" i="18"/>
  <c r="AK8" i="18"/>
  <c r="AK9" i="18"/>
  <c r="AK10" i="18"/>
  <c r="AK11" i="18"/>
  <c r="AK12" i="18"/>
  <c r="AK19" i="18"/>
  <c r="AK20" i="18"/>
  <c r="AK21" i="18"/>
  <c r="AK22" i="18"/>
  <c r="AK23" i="18"/>
  <c r="AK24" i="18"/>
  <c r="AK32" i="18"/>
  <c r="AJ10" i="18"/>
  <c r="AJ11" i="18"/>
  <c r="AJ12" i="18"/>
  <c r="AJ19" i="18"/>
  <c r="AJ20" i="18"/>
  <c r="AJ21" i="18"/>
  <c r="AJ22" i="18"/>
  <c r="AJ23" i="18"/>
  <c r="AJ24" i="18"/>
  <c r="Z25" i="18"/>
  <c r="W31" i="18"/>
  <c r="I31" i="18"/>
  <c r="AD93" i="59"/>
  <c r="AE93" i="59"/>
  <c r="AF93" i="59"/>
  <c r="AG93" i="59"/>
  <c r="AH93" i="59"/>
  <c r="AI93" i="59"/>
  <c r="AD94" i="59"/>
  <c r="AE94" i="59"/>
  <c r="AF94" i="59"/>
  <c r="AG94" i="59"/>
  <c r="AH94" i="59"/>
  <c r="AI94" i="59"/>
  <c r="AK68" i="59"/>
  <c r="AK69" i="59"/>
  <c r="AK70" i="59"/>
  <c r="AK71" i="59"/>
  <c r="AK72" i="59"/>
  <c r="AK73" i="59"/>
  <c r="AK74" i="59"/>
  <c r="AK75" i="59"/>
  <c r="AK76" i="59"/>
  <c r="AK77" i="59"/>
  <c r="AK78" i="59"/>
  <c r="AK79" i="59"/>
  <c r="AK80" i="59"/>
  <c r="AK81" i="59"/>
  <c r="AK82" i="59"/>
  <c r="AK83" i="59"/>
  <c r="AK84" i="59"/>
  <c r="AK85" i="59"/>
  <c r="AK86" i="59"/>
  <c r="AK87" i="59"/>
  <c r="AK88" i="59"/>
  <c r="AK89" i="59"/>
  <c r="AK90" i="59"/>
  <c r="AK91" i="59"/>
  <c r="AK92" i="59"/>
  <c r="AK93" i="59"/>
  <c r="AK94" i="59"/>
  <c r="AK96" i="59"/>
  <c r="W95" i="59"/>
  <c r="I95" i="59"/>
  <c r="AD56" i="59"/>
  <c r="AE56" i="59"/>
  <c r="AF56" i="59"/>
  <c r="AG56" i="59"/>
  <c r="AH56" i="59"/>
  <c r="AI56" i="59"/>
  <c r="AK39" i="59"/>
  <c r="AK40" i="59"/>
  <c r="AK41" i="59"/>
  <c r="AK42" i="59"/>
  <c r="AK43" i="59"/>
  <c r="AK44" i="59"/>
  <c r="AK45" i="59"/>
  <c r="AK46" i="59"/>
  <c r="AK47" i="59"/>
  <c r="AK48" i="59"/>
  <c r="AK49" i="59"/>
  <c r="AK50" i="59"/>
  <c r="AK51" i="59"/>
  <c r="AK52" i="59"/>
  <c r="AK53" i="59"/>
  <c r="AK54" i="59"/>
  <c r="AK55" i="59"/>
  <c r="AK56" i="59"/>
  <c r="AK57" i="59"/>
  <c r="AK58" i="59"/>
  <c r="AK59" i="59"/>
  <c r="AK60" i="59"/>
  <c r="AK62" i="59"/>
  <c r="W61" i="59"/>
  <c r="I61" i="59"/>
  <c r="AK7" i="59"/>
  <c r="AK8" i="59"/>
  <c r="AK9" i="59"/>
  <c r="AK10" i="59"/>
  <c r="AK11" i="59"/>
  <c r="AK12" i="59"/>
  <c r="AK13" i="59"/>
  <c r="AK14" i="59"/>
  <c r="AK15" i="59"/>
  <c r="AK16" i="59"/>
  <c r="AK17" i="59"/>
  <c r="AK18" i="59"/>
  <c r="AK19" i="59"/>
  <c r="AK20" i="59"/>
  <c r="AK21" i="59"/>
  <c r="AK22" i="59"/>
  <c r="AK23" i="59"/>
  <c r="AK24" i="59"/>
  <c r="AK25" i="59"/>
  <c r="AK26" i="59"/>
  <c r="AK27" i="59"/>
  <c r="AK28" i="59"/>
  <c r="AK29" i="59"/>
  <c r="AK30" i="59"/>
  <c r="AK31" i="59"/>
  <c r="AK33" i="59"/>
  <c r="W32" i="59"/>
  <c r="I32" i="59"/>
  <c r="AK95" i="65" l="1"/>
  <c r="AK32" i="65"/>
  <c r="AK95" i="64"/>
  <c r="AK61" i="64"/>
  <c r="AK32" i="64"/>
  <c r="AK95" i="61"/>
  <c r="AK61" i="61"/>
  <c r="AK32" i="61"/>
  <c r="AK31" i="18"/>
  <c r="AK95" i="59"/>
  <c r="AK61" i="59"/>
  <c r="AK32" i="59"/>
  <c r="AK68" i="58"/>
  <c r="AK69" i="58"/>
  <c r="AK94" i="58"/>
  <c r="AK96" i="58"/>
  <c r="W95" i="58"/>
  <c r="I95" i="58"/>
  <c r="AK39" i="58"/>
  <c r="AK40" i="58"/>
  <c r="AK41" i="58"/>
  <c r="AK42" i="58"/>
  <c r="AK43" i="58"/>
  <c r="AK44" i="58"/>
  <c r="AK45" i="58"/>
  <c r="AK46" i="58"/>
  <c r="AK56" i="58"/>
  <c r="AK57" i="58"/>
  <c r="AK58" i="58"/>
  <c r="AK59" i="58"/>
  <c r="AK60" i="58"/>
  <c r="AK62" i="58"/>
  <c r="W61" i="58"/>
  <c r="H61" i="58"/>
  <c r="I61" i="58"/>
  <c r="AK61" i="58" s="1"/>
  <c r="AM20" i="58"/>
  <c r="AK7" i="58"/>
  <c r="AK8" i="58"/>
  <c r="AK9" i="58"/>
  <c r="AK10" i="58"/>
  <c r="AK11" i="58"/>
  <c r="AK12" i="58"/>
  <c r="AK13" i="58"/>
  <c r="AK14" i="58"/>
  <c r="AK15" i="58"/>
  <c r="AK33" i="58"/>
  <c r="W32" i="58"/>
  <c r="AK32" i="58" s="1"/>
  <c r="AK68" i="57"/>
  <c r="AK69" i="57"/>
  <c r="AK70" i="57"/>
  <c r="AK71" i="57"/>
  <c r="AK72" i="57"/>
  <c r="AK73" i="57"/>
  <c r="AK74" i="57"/>
  <c r="AK75" i="57"/>
  <c r="AK76" i="57"/>
  <c r="AK77" i="57"/>
  <c r="AK78" i="57"/>
  <c r="AK79" i="57"/>
  <c r="AK80" i="57"/>
  <c r="AK81" i="57"/>
  <c r="AK82" i="57"/>
  <c r="AK83" i="57"/>
  <c r="AK84" i="57"/>
  <c r="AK85" i="57"/>
  <c r="AK86" i="57"/>
  <c r="AK87" i="57"/>
  <c r="AK88" i="57"/>
  <c r="AK89" i="57"/>
  <c r="AK90" i="57"/>
  <c r="AK96" i="57"/>
  <c r="W95" i="57"/>
  <c r="L94" i="57"/>
  <c r="I95" i="57"/>
  <c r="AK95" i="57" s="1"/>
  <c r="AD53" i="57"/>
  <c r="AE39" i="57"/>
  <c r="AF39" i="57"/>
  <c r="AG39" i="57"/>
  <c r="AH39" i="57"/>
  <c r="AI39" i="57"/>
  <c r="AE40" i="57"/>
  <c r="AF40" i="57"/>
  <c r="AG40" i="57"/>
  <c r="AH40" i="57"/>
  <c r="AI40" i="57"/>
  <c r="AE41" i="57"/>
  <c r="AF41" i="57"/>
  <c r="AG41" i="57"/>
  <c r="AH41" i="57"/>
  <c r="AI41" i="57"/>
  <c r="AE42" i="57"/>
  <c r="AF42" i="57"/>
  <c r="AG42" i="57"/>
  <c r="AH42" i="57"/>
  <c r="AI42" i="57"/>
  <c r="AE43" i="57"/>
  <c r="AF43" i="57"/>
  <c r="AG43" i="57"/>
  <c r="AH43" i="57"/>
  <c r="AI43" i="57"/>
  <c r="AE44" i="57"/>
  <c r="AF44" i="57"/>
  <c r="AG44" i="57"/>
  <c r="AH44" i="57"/>
  <c r="AI44" i="57"/>
  <c r="AE45" i="57"/>
  <c r="AF45" i="57"/>
  <c r="AG45" i="57"/>
  <c r="AH45" i="57"/>
  <c r="AI45" i="57"/>
  <c r="AE46" i="57"/>
  <c r="AF46" i="57"/>
  <c r="AG46" i="57"/>
  <c r="AH46" i="57"/>
  <c r="AI46" i="57"/>
  <c r="AE47" i="57"/>
  <c r="AF47" i="57"/>
  <c r="AG47" i="57"/>
  <c r="AH47" i="57"/>
  <c r="AI47" i="57"/>
  <c r="AE48" i="57"/>
  <c r="AF48" i="57"/>
  <c r="AG48" i="57"/>
  <c r="AH48" i="57"/>
  <c r="AI48" i="57"/>
  <c r="AE49" i="57"/>
  <c r="AF49" i="57"/>
  <c r="AG49" i="57"/>
  <c r="AH49" i="57"/>
  <c r="AI49" i="57"/>
  <c r="AE50" i="57"/>
  <c r="AF50" i="57"/>
  <c r="AG50" i="57"/>
  <c r="AH50" i="57"/>
  <c r="AI50" i="57"/>
  <c r="AE51" i="57"/>
  <c r="AF51" i="57"/>
  <c r="AG51" i="57"/>
  <c r="AH51" i="57"/>
  <c r="AI51" i="57"/>
  <c r="AE52" i="57"/>
  <c r="AF52" i="57"/>
  <c r="AG52" i="57"/>
  <c r="AH52" i="57"/>
  <c r="AI52" i="57"/>
  <c r="AE53" i="57"/>
  <c r="AF53" i="57"/>
  <c r="AG53" i="57"/>
  <c r="AH53" i="57"/>
  <c r="AI53" i="57"/>
  <c r="AE54" i="57"/>
  <c r="AF54" i="57"/>
  <c r="AG54" i="57"/>
  <c r="AH54" i="57"/>
  <c r="AI54" i="57"/>
  <c r="AE55" i="57"/>
  <c r="AF55" i="57"/>
  <c r="AG55" i="57"/>
  <c r="AH55" i="57"/>
  <c r="AI55" i="57"/>
  <c r="AE56" i="57"/>
  <c r="AF56" i="57"/>
  <c r="AG56" i="57"/>
  <c r="AH56" i="57"/>
  <c r="AI56" i="57"/>
  <c r="AE57" i="57"/>
  <c r="AF57" i="57"/>
  <c r="AG57" i="57"/>
  <c r="AH57" i="57"/>
  <c r="AI57" i="57"/>
  <c r="AE58" i="57"/>
  <c r="AF58" i="57"/>
  <c r="AG58" i="57"/>
  <c r="AH58" i="57"/>
  <c r="AI58" i="57"/>
  <c r="AE59" i="57"/>
  <c r="AF59" i="57"/>
  <c r="AG59" i="57"/>
  <c r="AH59" i="57"/>
  <c r="AI59" i="57"/>
  <c r="AE60" i="57"/>
  <c r="AF60" i="57"/>
  <c r="AG60" i="57"/>
  <c r="AE62" i="57"/>
  <c r="AF62" i="57"/>
  <c r="AG62" i="57"/>
  <c r="AH62" i="57"/>
  <c r="AI62" i="57"/>
  <c r="AK39" i="57"/>
  <c r="AK40" i="57"/>
  <c r="AK41" i="57"/>
  <c r="AK42" i="57"/>
  <c r="AK43" i="57"/>
  <c r="AK44" i="57"/>
  <c r="AK45" i="57"/>
  <c r="AK46" i="57"/>
  <c r="AK47" i="57"/>
  <c r="AK48" i="57"/>
  <c r="AK49" i="57"/>
  <c r="AK50" i="57"/>
  <c r="AK51" i="57"/>
  <c r="AK52" i="57"/>
  <c r="AK53" i="57"/>
  <c r="AK54" i="57"/>
  <c r="AK55" i="57"/>
  <c r="AK56" i="57"/>
  <c r="AK57" i="57"/>
  <c r="AK58" i="57"/>
  <c r="AK59" i="57"/>
  <c r="AK60" i="57"/>
  <c r="AK62" i="57"/>
  <c r="W61" i="57"/>
  <c r="I61" i="57"/>
  <c r="AK7" i="57"/>
  <c r="AK8" i="57"/>
  <c r="AK9" i="57"/>
  <c r="AK10" i="57"/>
  <c r="AK11" i="57"/>
  <c r="AK12" i="57"/>
  <c r="AK13" i="57"/>
  <c r="AK14" i="57"/>
  <c r="AK15" i="57"/>
  <c r="AK16" i="57"/>
  <c r="AK17" i="57"/>
  <c r="AK18" i="57"/>
  <c r="AK19" i="57"/>
  <c r="AK20" i="57"/>
  <c r="AK21" i="57"/>
  <c r="AK22" i="57"/>
  <c r="AK23" i="57"/>
  <c r="AK24" i="57"/>
  <c r="AK25" i="57"/>
  <c r="AK26" i="57"/>
  <c r="AK27" i="57"/>
  <c r="AK28" i="57"/>
  <c r="AK29" i="57"/>
  <c r="AK30" i="57"/>
  <c r="AK31" i="57"/>
  <c r="AK33" i="57"/>
  <c r="W32" i="57"/>
  <c r="I32" i="57"/>
  <c r="AK95" i="58" l="1"/>
  <c r="AK61" i="57"/>
  <c r="AK32" i="57"/>
  <c r="AO7" i="54"/>
  <c r="AO8" i="54"/>
  <c r="AO9" i="54"/>
  <c r="AO10" i="54"/>
  <c r="AO13" i="54"/>
  <c r="AO14" i="54"/>
  <c r="AO15" i="54"/>
  <c r="AO18" i="54"/>
  <c r="AO19" i="54"/>
  <c r="AO20" i="54"/>
  <c r="AO21" i="54"/>
  <c r="AO24" i="54"/>
  <c r="AO25" i="54"/>
  <c r="AO26" i="54"/>
  <c r="AO29" i="54"/>
  <c r="AA30" i="54"/>
  <c r="AB30" i="54"/>
  <c r="AA31" i="54"/>
  <c r="AB31" i="54"/>
  <c r="AA32" i="54"/>
  <c r="AB32" i="54"/>
  <c r="AA33" i="54"/>
  <c r="AB33" i="54"/>
  <c r="AA34" i="54"/>
  <c r="AB34" i="54"/>
  <c r="AA35" i="54"/>
  <c r="AB35" i="54"/>
  <c r="AA36" i="54"/>
  <c r="AB36" i="54"/>
  <c r="AA37" i="54"/>
  <c r="AB37" i="54"/>
  <c r="AA38" i="54"/>
  <c r="AB38" i="54"/>
  <c r="AA39" i="54"/>
  <c r="AB39" i="54"/>
  <c r="M30" i="54"/>
  <c r="AO30" i="54" s="1"/>
  <c r="N30" i="54"/>
  <c r="M31" i="54"/>
  <c r="AO31" i="54" s="1"/>
  <c r="N31" i="54"/>
  <c r="M32" i="54"/>
  <c r="AO32" i="54" s="1"/>
  <c r="N32" i="54"/>
  <c r="M33" i="54"/>
  <c r="N33" i="54"/>
  <c r="M34" i="54"/>
  <c r="N34" i="54"/>
  <c r="M35" i="54"/>
  <c r="AO35" i="54" s="1"/>
  <c r="N35" i="54"/>
  <c r="M36" i="54"/>
  <c r="AO36" i="54" s="1"/>
  <c r="N36" i="54"/>
  <c r="M37" i="54"/>
  <c r="AO37" i="54" s="1"/>
  <c r="N37" i="54"/>
  <c r="M38" i="54"/>
  <c r="N38" i="54"/>
  <c r="M39" i="54"/>
  <c r="N39" i="54"/>
  <c r="AE44" i="60"/>
  <c r="AD42" i="60"/>
  <c r="AE42" i="60"/>
  <c r="AF42" i="60"/>
  <c r="AG42" i="60"/>
  <c r="AH42" i="60"/>
  <c r="AI42" i="60"/>
  <c r="AJ42" i="60"/>
  <c r="AK42" i="60"/>
  <c r="AL42" i="60"/>
  <c r="AK32" i="60"/>
  <c r="AL32" i="60"/>
  <c r="AK33" i="60"/>
  <c r="AL33" i="60"/>
  <c r="AK34" i="60"/>
  <c r="AL34" i="60"/>
  <c r="AK35" i="60"/>
  <c r="AL35" i="60"/>
  <c r="AK36" i="60"/>
  <c r="AL36" i="60"/>
  <c r="AK37" i="60"/>
  <c r="AL37" i="60"/>
  <c r="AK38" i="60"/>
  <c r="AL38" i="60"/>
  <c r="AK39" i="60"/>
  <c r="AL39" i="60"/>
  <c r="AK40" i="60"/>
  <c r="AL40" i="60"/>
  <c r="AK41" i="60"/>
  <c r="AL41" i="60"/>
  <c r="AL43" i="60"/>
  <c r="AK44" i="60"/>
  <c r="AL44" i="60"/>
  <c r="AK45" i="60"/>
  <c r="AL45" i="60"/>
  <c r="AK46" i="60"/>
  <c r="AL46" i="60"/>
  <c r="AK47" i="60"/>
  <c r="AL47" i="60"/>
  <c r="AK49" i="60"/>
  <c r="AL49" i="60"/>
  <c r="AK51" i="60"/>
  <c r="AL51" i="60"/>
  <c r="W50" i="60"/>
  <c r="I50" i="60"/>
  <c r="Z18" i="60"/>
  <c r="Z19" i="60"/>
  <c r="Z20" i="60"/>
  <c r="AD8" i="60"/>
  <c r="AD10" i="60"/>
  <c r="AD11" i="60"/>
  <c r="AD12" i="60"/>
  <c r="AD13" i="60"/>
  <c r="AD16" i="60"/>
  <c r="AD17" i="60"/>
  <c r="AD18" i="60"/>
  <c r="AD19" i="60"/>
  <c r="AD20" i="60"/>
  <c r="AD21" i="60"/>
  <c r="AD22" i="60"/>
  <c r="AD24" i="60"/>
  <c r="AK7" i="60"/>
  <c r="AL7" i="60"/>
  <c r="AE8" i="60"/>
  <c r="AF8" i="60"/>
  <c r="AG8" i="60"/>
  <c r="AH8" i="60"/>
  <c r="AI8" i="60"/>
  <c r="AJ8" i="60"/>
  <c r="AK8" i="60"/>
  <c r="AL8" i="60"/>
  <c r="AF9" i="60"/>
  <c r="AG9" i="60"/>
  <c r="AH9" i="60"/>
  <c r="AI9" i="60"/>
  <c r="AJ9" i="60"/>
  <c r="AK9" i="60"/>
  <c r="AL9" i="60"/>
  <c r="AE10" i="60"/>
  <c r="AF10" i="60"/>
  <c r="AG10" i="60"/>
  <c r="AH10" i="60"/>
  <c r="AI10" i="60"/>
  <c r="AJ10" i="60"/>
  <c r="AK10" i="60"/>
  <c r="AL10" i="60"/>
  <c r="AE11" i="60"/>
  <c r="AF11" i="60"/>
  <c r="AG11" i="60"/>
  <c r="AH11" i="60"/>
  <c r="AI11" i="60"/>
  <c r="AJ11" i="60"/>
  <c r="AK11" i="60"/>
  <c r="AL11" i="60"/>
  <c r="AE12" i="60"/>
  <c r="AF12" i="60"/>
  <c r="AG12" i="60"/>
  <c r="AH12" i="60"/>
  <c r="AI12" i="60"/>
  <c r="AJ12" i="60"/>
  <c r="AK12" i="60"/>
  <c r="AL12" i="60"/>
  <c r="AE13" i="60"/>
  <c r="AF13" i="60"/>
  <c r="AG13" i="60"/>
  <c r="AH13" i="60"/>
  <c r="AI13" i="60"/>
  <c r="AJ13" i="60"/>
  <c r="AK13" i="60"/>
  <c r="AL13" i="60"/>
  <c r="AE14" i="60"/>
  <c r="AF14" i="60"/>
  <c r="AG14" i="60"/>
  <c r="AH14" i="60"/>
  <c r="AI14" i="60"/>
  <c r="AK14" i="60"/>
  <c r="AL14" i="60"/>
  <c r="AL15" i="60"/>
  <c r="AE16" i="60"/>
  <c r="AF16" i="60"/>
  <c r="AG16" i="60"/>
  <c r="AH16" i="60"/>
  <c r="AI16" i="60"/>
  <c r="AJ16" i="60"/>
  <c r="AK16" i="60"/>
  <c r="AL16" i="60"/>
  <c r="AE17" i="60"/>
  <c r="AF17" i="60"/>
  <c r="AG17" i="60"/>
  <c r="AH17" i="60"/>
  <c r="AI17" i="60"/>
  <c r="AK17" i="60"/>
  <c r="AL17" i="60"/>
  <c r="AH18" i="60"/>
  <c r="AJ18" i="60"/>
  <c r="AK18" i="60"/>
  <c r="AL18" i="60"/>
  <c r="AE19" i="60"/>
  <c r="AF19" i="60"/>
  <c r="AG19" i="60"/>
  <c r="AH19" i="60"/>
  <c r="AI19" i="60"/>
  <c r="AJ19" i="60"/>
  <c r="AK19" i="60"/>
  <c r="AL19" i="60"/>
  <c r="AE20" i="60"/>
  <c r="AF20" i="60"/>
  <c r="AG20" i="60"/>
  <c r="AI20" i="60"/>
  <c r="AK20" i="60"/>
  <c r="AL20" i="60"/>
  <c r="AE21" i="60"/>
  <c r="AF21" i="60"/>
  <c r="AG21" i="60"/>
  <c r="AH21" i="60"/>
  <c r="AI21" i="60"/>
  <c r="AJ21" i="60"/>
  <c r="AK21" i="60"/>
  <c r="AL21" i="60"/>
  <c r="AK22" i="60"/>
  <c r="AE24" i="60"/>
  <c r="AF24" i="60"/>
  <c r="AG24" i="60"/>
  <c r="AH24" i="60"/>
  <c r="AI24" i="60"/>
  <c r="AJ24" i="60"/>
  <c r="AK24" i="60"/>
  <c r="AL24" i="60"/>
  <c r="V23" i="60"/>
  <c r="W23" i="60"/>
  <c r="X23" i="60"/>
  <c r="L18" i="60"/>
  <c r="L19" i="60"/>
  <c r="L20" i="60"/>
  <c r="L21" i="60"/>
  <c r="I23" i="60"/>
  <c r="AK68" i="56"/>
  <c r="AK69" i="56"/>
  <c r="AK70" i="56"/>
  <c r="AK71" i="56"/>
  <c r="AK72" i="56"/>
  <c r="AK73" i="56"/>
  <c r="AK74" i="56"/>
  <c r="AK75" i="56"/>
  <c r="AK76" i="56"/>
  <c r="AK77" i="56"/>
  <c r="AK78" i="56"/>
  <c r="AK79" i="56"/>
  <c r="AK80" i="56"/>
  <c r="AK81" i="56"/>
  <c r="AK82" i="56"/>
  <c r="AK83" i="56"/>
  <c r="AK84" i="56"/>
  <c r="AK85" i="56"/>
  <c r="AK86" i="56"/>
  <c r="AK87" i="56"/>
  <c r="AK88" i="56"/>
  <c r="AK89" i="56"/>
  <c r="AK90" i="56"/>
  <c r="AK91" i="56"/>
  <c r="AK92" i="56"/>
  <c r="AK93" i="56"/>
  <c r="AK94" i="56"/>
  <c r="AK96" i="56"/>
  <c r="W95" i="56"/>
  <c r="I95" i="56"/>
  <c r="AK39" i="56"/>
  <c r="AL39" i="56"/>
  <c r="AK40" i="56"/>
  <c r="AL40" i="56"/>
  <c r="AK41" i="56"/>
  <c r="AL41" i="56"/>
  <c r="AK42" i="56"/>
  <c r="AL42" i="56"/>
  <c r="AK43" i="56"/>
  <c r="AL43" i="56"/>
  <c r="AK44" i="56"/>
  <c r="AL44" i="56"/>
  <c r="AK45" i="56"/>
  <c r="AL45" i="56"/>
  <c r="AK46" i="56"/>
  <c r="AL46" i="56"/>
  <c r="AK47" i="56"/>
  <c r="AL47" i="56"/>
  <c r="AK48" i="56"/>
  <c r="AL48" i="56"/>
  <c r="AK49" i="56"/>
  <c r="AL49" i="56"/>
  <c r="AK50" i="56"/>
  <c r="AL50" i="56"/>
  <c r="AK51" i="56"/>
  <c r="AL51" i="56"/>
  <c r="AK52" i="56"/>
  <c r="AL52" i="56"/>
  <c r="AK53" i="56"/>
  <c r="AL53" i="56"/>
  <c r="AK54" i="56"/>
  <c r="AL54" i="56"/>
  <c r="AK55" i="56"/>
  <c r="AL55" i="56"/>
  <c r="AK56" i="56"/>
  <c r="AL56" i="56"/>
  <c r="AK57" i="56"/>
  <c r="AL57" i="56"/>
  <c r="AK58" i="56"/>
  <c r="AL58" i="56"/>
  <c r="AK59" i="56"/>
  <c r="AL59" i="56"/>
  <c r="AK60" i="56"/>
  <c r="AL60" i="56"/>
  <c r="AK62" i="56"/>
  <c r="AL62" i="56"/>
  <c r="W61" i="56"/>
  <c r="I61" i="56"/>
  <c r="AK7" i="56"/>
  <c r="AK8" i="56"/>
  <c r="AK9" i="56"/>
  <c r="AK10" i="56"/>
  <c r="AK11" i="56"/>
  <c r="AK12" i="56"/>
  <c r="AK13" i="56"/>
  <c r="AK14" i="56"/>
  <c r="AK15" i="56"/>
  <c r="AK16" i="56"/>
  <c r="AK17" i="56"/>
  <c r="AK18" i="56"/>
  <c r="AK19" i="56"/>
  <c r="AK20" i="56"/>
  <c r="AK21" i="56"/>
  <c r="AK22" i="56"/>
  <c r="AK23" i="56"/>
  <c r="AK24" i="56"/>
  <c r="AK25" i="56"/>
  <c r="AK26" i="56"/>
  <c r="AK27" i="56"/>
  <c r="AK28" i="56"/>
  <c r="AK29" i="56"/>
  <c r="AK30" i="56"/>
  <c r="AK31" i="56"/>
  <c r="AK33" i="56"/>
  <c r="W32" i="56"/>
  <c r="I32" i="56"/>
  <c r="AK68" i="55"/>
  <c r="AL68" i="55"/>
  <c r="AK69" i="55"/>
  <c r="AL69" i="55"/>
  <c r="AK70" i="55"/>
  <c r="AL70" i="55"/>
  <c r="AK71" i="55"/>
  <c r="AL71" i="55"/>
  <c r="AK72" i="55"/>
  <c r="AL72" i="55"/>
  <c r="AK73" i="55"/>
  <c r="AL73" i="55"/>
  <c r="AK74" i="55"/>
  <c r="AL74" i="55"/>
  <c r="AK75" i="55"/>
  <c r="AL75" i="55"/>
  <c r="AK76" i="55"/>
  <c r="AL76" i="55"/>
  <c r="AK77" i="55"/>
  <c r="AL77" i="55"/>
  <c r="AK78" i="55"/>
  <c r="AL78" i="55"/>
  <c r="AK79" i="55"/>
  <c r="AL79" i="55"/>
  <c r="AK80" i="55"/>
  <c r="AL80" i="55"/>
  <c r="AK81" i="55"/>
  <c r="AL81" i="55"/>
  <c r="AK82" i="55"/>
  <c r="AL82" i="55"/>
  <c r="AK83" i="55"/>
  <c r="AL83" i="55"/>
  <c r="AK84" i="55"/>
  <c r="AL84" i="55"/>
  <c r="AK85" i="55"/>
  <c r="AL85" i="55"/>
  <c r="AK86" i="55"/>
  <c r="AL86" i="55"/>
  <c r="AK87" i="55"/>
  <c r="AL87" i="55"/>
  <c r="AK88" i="55"/>
  <c r="AL88" i="55"/>
  <c r="AK89" i="55"/>
  <c r="AL89" i="55"/>
  <c r="AK90" i="55"/>
  <c r="AL90" i="55"/>
  <c r="AK91" i="55"/>
  <c r="AL91" i="55"/>
  <c r="AK93" i="55"/>
  <c r="AL93" i="55"/>
  <c r="AK94" i="55"/>
  <c r="AL94" i="55"/>
  <c r="AK96" i="55"/>
  <c r="AL96" i="55"/>
  <c r="W95" i="55"/>
  <c r="I95" i="55"/>
  <c r="AK39" i="55"/>
  <c r="AK40" i="55"/>
  <c r="AK41" i="55"/>
  <c r="AK42" i="55"/>
  <c r="AK43" i="55"/>
  <c r="AK44" i="55"/>
  <c r="AK45" i="55"/>
  <c r="AK46" i="55"/>
  <c r="AK47" i="55"/>
  <c r="AK48" i="55"/>
  <c r="AK49" i="55"/>
  <c r="AK62" i="55"/>
  <c r="AK7" i="55"/>
  <c r="AK8" i="55"/>
  <c r="AK9" i="55"/>
  <c r="AK10" i="55"/>
  <c r="AK11" i="55"/>
  <c r="AK12" i="55"/>
  <c r="AK13" i="55"/>
  <c r="AK14" i="55"/>
  <c r="AK15" i="55"/>
  <c r="AK16" i="55"/>
  <c r="AK17" i="55"/>
  <c r="AK18" i="55"/>
  <c r="AK19" i="55"/>
  <c r="AK20" i="55"/>
  <c r="AK21" i="55"/>
  <c r="AK22" i="55"/>
  <c r="AK23" i="55"/>
  <c r="AK24" i="55"/>
  <c r="AK25" i="55"/>
  <c r="AK26" i="55"/>
  <c r="AK27" i="55"/>
  <c r="AK28" i="55"/>
  <c r="AK29" i="55"/>
  <c r="AK30" i="55"/>
  <c r="AK31" i="55"/>
  <c r="AK33" i="55"/>
  <c r="W61" i="55"/>
  <c r="I61" i="55"/>
  <c r="I32" i="55"/>
  <c r="AK32" i="55" s="1"/>
  <c r="AK68" i="9"/>
  <c r="AK69" i="9"/>
  <c r="AK70" i="9"/>
  <c r="AK71" i="9"/>
  <c r="AK72" i="9"/>
  <c r="AK73" i="9"/>
  <c r="AK74" i="9"/>
  <c r="AK75" i="9"/>
  <c r="AK76" i="9"/>
  <c r="AK77" i="9"/>
  <c r="AK78" i="9"/>
  <c r="AK79" i="9"/>
  <c r="AK80" i="9"/>
  <c r="AK81" i="9"/>
  <c r="AK82" i="9"/>
  <c r="AK83" i="9"/>
  <c r="AK84" i="9"/>
  <c r="AK85" i="9"/>
  <c r="AK86" i="9"/>
  <c r="AK87" i="9"/>
  <c r="AK88" i="9"/>
  <c r="AK89" i="9"/>
  <c r="AK90" i="9"/>
  <c r="AK92" i="9"/>
  <c r="AK93" i="9"/>
  <c r="AK94" i="9"/>
  <c r="AK96" i="9"/>
  <c r="W95" i="9"/>
  <c r="I95" i="9"/>
  <c r="AD53" i="9"/>
  <c r="AK39" i="9"/>
  <c r="AK40" i="9"/>
  <c r="AK41" i="9"/>
  <c r="AK42" i="9"/>
  <c r="AK43" i="9"/>
  <c r="AK44" i="9"/>
  <c r="AK45" i="9"/>
  <c r="AK46" i="9"/>
  <c r="AK47" i="9"/>
  <c r="AK48" i="9"/>
  <c r="AK49" i="9"/>
  <c r="AK50" i="9"/>
  <c r="AK51" i="9"/>
  <c r="AK52" i="9"/>
  <c r="AK53" i="9"/>
  <c r="AK54" i="9"/>
  <c r="AK55" i="9"/>
  <c r="AK56" i="9"/>
  <c r="AK57" i="9"/>
  <c r="AK58" i="9"/>
  <c r="AK59" i="9"/>
  <c r="AK60" i="9"/>
  <c r="AK62" i="9"/>
  <c r="W61" i="9"/>
  <c r="I61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3" i="9"/>
  <c r="W32" i="9"/>
  <c r="L7" i="9"/>
  <c r="I32" i="9"/>
  <c r="AK32" i="9" s="1"/>
  <c r="AO7" i="53"/>
  <c r="AP7" i="53"/>
  <c r="AO8" i="53"/>
  <c r="AP8" i="53"/>
  <c r="AO9" i="53"/>
  <c r="AP9" i="53"/>
  <c r="AO10" i="53"/>
  <c r="AP10" i="53"/>
  <c r="AO12" i="53"/>
  <c r="AP12" i="53"/>
  <c r="AO13" i="53"/>
  <c r="AP13" i="53"/>
  <c r="AO14" i="53"/>
  <c r="AP14" i="53"/>
  <c r="AO15" i="53"/>
  <c r="AP15" i="53"/>
  <c r="AO18" i="53"/>
  <c r="AP18" i="53"/>
  <c r="AO19" i="53"/>
  <c r="AP19" i="53"/>
  <c r="AO20" i="53"/>
  <c r="AP20" i="53"/>
  <c r="AO21" i="53"/>
  <c r="AP21" i="53"/>
  <c r="AO24" i="53"/>
  <c r="AP24" i="53"/>
  <c r="AO25" i="53"/>
  <c r="AP25" i="53"/>
  <c r="AO26" i="53"/>
  <c r="AP26" i="53"/>
  <c r="AA29" i="53"/>
  <c r="AB29" i="53"/>
  <c r="AA30" i="53"/>
  <c r="AB30" i="53"/>
  <c r="AA31" i="53"/>
  <c r="AB31" i="53"/>
  <c r="AA32" i="53"/>
  <c r="AB32" i="53"/>
  <c r="AA33" i="53"/>
  <c r="AB33" i="53"/>
  <c r="AA34" i="53"/>
  <c r="AB34" i="53"/>
  <c r="AA35" i="53"/>
  <c r="AB35" i="53"/>
  <c r="AA36" i="53"/>
  <c r="AB36" i="53"/>
  <c r="AA37" i="53"/>
  <c r="AB37" i="53"/>
  <c r="AA38" i="53"/>
  <c r="AB38" i="53"/>
  <c r="AA39" i="53"/>
  <c r="AB39" i="53"/>
  <c r="M29" i="53"/>
  <c r="AO29" i="53" s="1"/>
  <c r="M30" i="53"/>
  <c r="AO30" i="53" s="1"/>
  <c r="M31" i="53"/>
  <c r="AO31" i="53" s="1"/>
  <c r="M32" i="53"/>
  <c r="M33" i="53"/>
  <c r="M34" i="53"/>
  <c r="M35" i="53"/>
  <c r="AO35" i="53" s="1"/>
  <c r="M36" i="53"/>
  <c r="M37" i="53"/>
  <c r="AO37" i="53" s="1"/>
  <c r="M38" i="53"/>
  <c r="M39" i="53"/>
  <c r="AK32" i="13"/>
  <c r="AL32" i="13"/>
  <c r="AK33" i="13"/>
  <c r="AL33" i="13"/>
  <c r="AK57" i="13"/>
  <c r="AL57" i="13"/>
  <c r="W56" i="13"/>
  <c r="I56" i="13"/>
  <c r="AK7" i="13"/>
  <c r="AK24" i="13"/>
  <c r="I23" i="13"/>
  <c r="V23" i="13"/>
  <c r="W23" i="13"/>
  <c r="X23" i="13"/>
  <c r="AK68" i="12"/>
  <c r="AK69" i="12"/>
  <c r="AK70" i="12"/>
  <c r="AK71" i="12"/>
  <c r="AK72" i="12"/>
  <c r="AK73" i="12"/>
  <c r="AK74" i="12"/>
  <c r="AK75" i="12"/>
  <c r="AK76" i="12"/>
  <c r="AK77" i="12"/>
  <c r="AK78" i="12"/>
  <c r="AK79" i="12"/>
  <c r="AK80" i="12"/>
  <c r="AK81" i="12"/>
  <c r="AK82" i="12"/>
  <c r="AK83" i="12"/>
  <c r="AK84" i="12"/>
  <c r="AK85" i="12"/>
  <c r="AK86" i="12"/>
  <c r="AK87" i="12"/>
  <c r="AK88" i="12"/>
  <c r="AK89" i="12"/>
  <c r="AK90" i="12"/>
  <c r="AK91" i="12"/>
  <c r="AK92" i="12"/>
  <c r="AK93" i="12"/>
  <c r="AK94" i="12"/>
  <c r="AK96" i="12"/>
  <c r="I95" i="12"/>
  <c r="AK95" i="12" s="1"/>
  <c r="AK39" i="12"/>
  <c r="AK40" i="12"/>
  <c r="AK41" i="12"/>
  <c r="AK42" i="12"/>
  <c r="AK43" i="12"/>
  <c r="AK44" i="12"/>
  <c r="AK45" i="12"/>
  <c r="AK46" i="12"/>
  <c r="AK47" i="12"/>
  <c r="AK48" i="12"/>
  <c r="AK49" i="12"/>
  <c r="AK50" i="12"/>
  <c r="AK51" i="12"/>
  <c r="AK52" i="12"/>
  <c r="AK53" i="12"/>
  <c r="AK54" i="12"/>
  <c r="AK55" i="12"/>
  <c r="AK56" i="12"/>
  <c r="AK57" i="12"/>
  <c r="AK58" i="12"/>
  <c r="AK59" i="12"/>
  <c r="AK60" i="12"/>
  <c r="AK62" i="12"/>
  <c r="W61" i="12"/>
  <c r="I61" i="12"/>
  <c r="W32" i="12"/>
  <c r="X32" i="12"/>
  <c r="AK7" i="12"/>
  <c r="AK8" i="12"/>
  <c r="AK9" i="12"/>
  <c r="AK10" i="12"/>
  <c r="AK11" i="12"/>
  <c r="AK12" i="12"/>
  <c r="AK13" i="12"/>
  <c r="AK14" i="12"/>
  <c r="AK15" i="12"/>
  <c r="AK16" i="12"/>
  <c r="AK17" i="12"/>
  <c r="AK18" i="12"/>
  <c r="AK19" i="12"/>
  <c r="AK20" i="12"/>
  <c r="AK21" i="12"/>
  <c r="AK22" i="12"/>
  <c r="AK23" i="12"/>
  <c r="AK24" i="12"/>
  <c r="AK25" i="12"/>
  <c r="AK26" i="12"/>
  <c r="AK27" i="12"/>
  <c r="AK28" i="12"/>
  <c r="AK29" i="12"/>
  <c r="AK30" i="12"/>
  <c r="AK31" i="12"/>
  <c r="AK33" i="12"/>
  <c r="I32" i="12"/>
  <c r="AK70" i="11"/>
  <c r="AK71" i="11"/>
  <c r="AK72" i="11"/>
  <c r="AK73" i="11"/>
  <c r="AK74" i="11"/>
  <c r="AK75" i="11"/>
  <c r="AK76" i="11"/>
  <c r="AK77" i="11"/>
  <c r="AK78" i="11"/>
  <c r="AK79" i="11"/>
  <c r="AK80" i="11"/>
  <c r="AK81" i="11"/>
  <c r="AK82" i="11"/>
  <c r="AK83" i="11"/>
  <c r="AK84" i="11"/>
  <c r="AK85" i="11"/>
  <c r="AK86" i="11"/>
  <c r="AK87" i="11"/>
  <c r="AK88" i="11"/>
  <c r="AK89" i="11"/>
  <c r="AK90" i="11"/>
  <c r="AK91" i="11"/>
  <c r="AK92" i="11"/>
  <c r="AK93" i="11"/>
  <c r="AK94" i="11"/>
  <c r="AK95" i="11"/>
  <c r="AK96" i="11"/>
  <c r="AK98" i="11"/>
  <c r="W97" i="11"/>
  <c r="I97" i="11"/>
  <c r="AD59" i="11"/>
  <c r="AK40" i="11"/>
  <c r="AK41" i="11"/>
  <c r="AK42" i="11"/>
  <c r="AK43" i="11"/>
  <c r="AK44" i="11"/>
  <c r="AK45" i="11"/>
  <c r="AK46" i="11"/>
  <c r="AK47" i="11"/>
  <c r="AK48" i="11"/>
  <c r="AK49" i="11"/>
  <c r="AK50" i="11"/>
  <c r="AK51" i="11"/>
  <c r="AK52" i="11"/>
  <c r="AK53" i="11"/>
  <c r="AK54" i="11"/>
  <c r="AK55" i="11"/>
  <c r="AK56" i="11"/>
  <c r="AK57" i="11"/>
  <c r="AK58" i="11"/>
  <c r="AK59" i="11"/>
  <c r="AK60" i="11"/>
  <c r="AK61" i="11"/>
  <c r="AK63" i="11"/>
  <c r="W62" i="11"/>
  <c r="AK62" i="11" s="1"/>
  <c r="I62" i="11"/>
  <c r="W32" i="11"/>
  <c r="AK7" i="11"/>
  <c r="AK8" i="11"/>
  <c r="AK9" i="11"/>
  <c r="AK10" i="11"/>
  <c r="AK11" i="11"/>
  <c r="AK12" i="11"/>
  <c r="AK13" i="11"/>
  <c r="AK14" i="11"/>
  <c r="AK15" i="11"/>
  <c r="AK16" i="11"/>
  <c r="AK17" i="11"/>
  <c r="AK18" i="11"/>
  <c r="AK19" i="11"/>
  <c r="AK20" i="11"/>
  <c r="AK21" i="11"/>
  <c r="AK22" i="11"/>
  <c r="AK23" i="11"/>
  <c r="AK24" i="11"/>
  <c r="AK25" i="11"/>
  <c r="AK26" i="11"/>
  <c r="AK27" i="11"/>
  <c r="AK28" i="11"/>
  <c r="AK29" i="11"/>
  <c r="AK30" i="11"/>
  <c r="AK31" i="11"/>
  <c r="AK33" i="11"/>
  <c r="I32" i="11"/>
  <c r="AK50" i="60" l="1"/>
  <c r="AK23" i="60"/>
  <c r="AK95" i="56"/>
  <c r="AK61" i="56"/>
  <c r="AK32" i="56"/>
  <c r="AK95" i="55"/>
  <c r="AK61" i="55"/>
  <c r="AK95" i="9"/>
  <c r="AK61" i="9"/>
  <c r="AK56" i="13"/>
  <c r="AK23" i="13"/>
  <c r="AK61" i="12"/>
  <c r="AK32" i="12"/>
  <c r="AK97" i="11"/>
  <c r="AK32" i="11"/>
  <c r="AO32" i="53"/>
  <c r="AO36" i="53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2" i="39"/>
  <c r="AK68" i="39"/>
  <c r="AL68" i="39"/>
  <c r="AK69" i="39"/>
  <c r="AL69" i="39"/>
  <c r="AK70" i="39"/>
  <c r="AL70" i="39"/>
  <c r="AK71" i="39"/>
  <c r="AL71" i="39"/>
  <c r="AK72" i="39"/>
  <c r="AL72" i="39"/>
  <c r="AK73" i="39"/>
  <c r="AL73" i="39"/>
  <c r="AK74" i="39"/>
  <c r="AL74" i="39"/>
  <c r="AK75" i="39"/>
  <c r="AL75" i="39"/>
  <c r="AK76" i="39"/>
  <c r="AL76" i="39"/>
  <c r="AK77" i="39"/>
  <c r="AL77" i="39"/>
  <c r="AK78" i="39"/>
  <c r="AL78" i="39"/>
  <c r="AK79" i="39"/>
  <c r="AL79" i="39"/>
  <c r="AK80" i="39"/>
  <c r="AL80" i="39"/>
  <c r="AK81" i="39"/>
  <c r="AL81" i="39"/>
  <c r="AK82" i="39"/>
  <c r="AL82" i="39"/>
  <c r="AK83" i="39"/>
  <c r="AL83" i="39"/>
  <c r="AK84" i="39"/>
  <c r="AL84" i="39"/>
  <c r="AK85" i="39"/>
  <c r="AL85" i="39"/>
  <c r="AK86" i="39"/>
  <c r="AL86" i="39"/>
  <c r="AK87" i="39"/>
  <c r="AL87" i="39"/>
  <c r="AK88" i="39"/>
  <c r="AL88" i="39"/>
  <c r="AK89" i="39"/>
  <c r="AL89" i="39"/>
  <c r="AK90" i="39"/>
  <c r="AL90" i="39"/>
  <c r="AK91" i="39"/>
  <c r="AL91" i="39"/>
  <c r="AK92" i="39"/>
  <c r="AL92" i="39"/>
  <c r="AK93" i="39"/>
  <c r="AL93" i="39"/>
  <c r="AK94" i="39"/>
  <c r="AL94" i="39"/>
  <c r="AK96" i="39"/>
  <c r="AL96" i="39"/>
  <c r="W95" i="39"/>
  <c r="I95" i="39"/>
  <c r="J95" i="39"/>
  <c r="W61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3" i="39"/>
  <c r="W32" i="39"/>
  <c r="I61" i="39"/>
  <c r="I32" i="39"/>
  <c r="AK32" i="39" s="1"/>
  <c r="AO7" i="51"/>
  <c r="AO8" i="51"/>
  <c r="AO9" i="51"/>
  <c r="AO10" i="51"/>
  <c r="AO13" i="51"/>
  <c r="AO14" i="51"/>
  <c r="AO15" i="51"/>
  <c r="AO18" i="51"/>
  <c r="AO19" i="51"/>
  <c r="AO20" i="51"/>
  <c r="AO21" i="51"/>
  <c r="AO24" i="51"/>
  <c r="AO25" i="51"/>
  <c r="AO26" i="51"/>
  <c r="AA29" i="51"/>
  <c r="AB29" i="51"/>
  <c r="AA30" i="51"/>
  <c r="AB30" i="51"/>
  <c r="AA31" i="51"/>
  <c r="AB31" i="51"/>
  <c r="AA32" i="51"/>
  <c r="AB32" i="51"/>
  <c r="AA33" i="51"/>
  <c r="AB33" i="51"/>
  <c r="AA34" i="51"/>
  <c r="AB34" i="51"/>
  <c r="AA35" i="51"/>
  <c r="AB35" i="51"/>
  <c r="AA36" i="51"/>
  <c r="AB36" i="51"/>
  <c r="AA37" i="51"/>
  <c r="AB37" i="51"/>
  <c r="AA38" i="51"/>
  <c r="AB38" i="51"/>
  <c r="AA39" i="51"/>
  <c r="AB39" i="51"/>
  <c r="M29" i="51"/>
  <c r="AO29" i="51" s="1"/>
  <c r="N29" i="51"/>
  <c r="O29" i="51"/>
  <c r="M30" i="51"/>
  <c r="AO30" i="51" s="1"/>
  <c r="N30" i="51"/>
  <c r="O30" i="51"/>
  <c r="M31" i="51"/>
  <c r="AO31" i="51" s="1"/>
  <c r="N31" i="51"/>
  <c r="O31" i="51"/>
  <c r="M32" i="51"/>
  <c r="AO32" i="51" s="1"/>
  <c r="N32" i="51"/>
  <c r="O32" i="51"/>
  <c r="M33" i="51"/>
  <c r="N33" i="51"/>
  <c r="O33" i="51"/>
  <c r="M34" i="51"/>
  <c r="N34" i="51"/>
  <c r="O34" i="51"/>
  <c r="M35" i="51"/>
  <c r="AO35" i="51" s="1"/>
  <c r="N35" i="51"/>
  <c r="O35" i="51"/>
  <c r="M36" i="51"/>
  <c r="AO36" i="51" s="1"/>
  <c r="N36" i="51"/>
  <c r="O36" i="51"/>
  <c r="M37" i="51"/>
  <c r="AO37" i="51" s="1"/>
  <c r="N37" i="51"/>
  <c r="O37" i="51"/>
  <c r="M38" i="51"/>
  <c r="N38" i="51"/>
  <c r="O38" i="51"/>
  <c r="M39" i="51"/>
  <c r="N39" i="51"/>
  <c r="O39" i="51"/>
  <c r="AK72" i="38"/>
  <c r="AK73" i="38"/>
  <c r="AK74" i="38"/>
  <c r="AK75" i="38"/>
  <c r="AK76" i="38"/>
  <c r="AK77" i="38"/>
  <c r="AK78" i="38"/>
  <c r="AK79" i="38"/>
  <c r="AK80" i="38"/>
  <c r="AK81" i="38"/>
  <c r="AK82" i="38"/>
  <c r="AK83" i="38"/>
  <c r="AK84" i="38"/>
  <c r="AK85" i="38"/>
  <c r="AK86" i="38"/>
  <c r="AK87" i="38"/>
  <c r="AK88" i="38"/>
  <c r="AK89" i="38"/>
  <c r="AK90" i="38"/>
  <c r="AK91" i="38"/>
  <c r="AK92" i="38"/>
  <c r="AK93" i="38"/>
  <c r="AK94" i="38"/>
  <c r="AK95" i="38"/>
  <c r="AK96" i="38"/>
  <c r="AK97" i="38"/>
  <c r="AK98" i="38"/>
  <c r="AK100" i="38"/>
  <c r="W99" i="38"/>
  <c r="X99" i="38"/>
  <c r="I99" i="38"/>
  <c r="AK99" i="38" s="1"/>
  <c r="AK39" i="38"/>
  <c r="AK40" i="38"/>
  <c r="AK41" i="38"/>
  <c r="AK42" i="38"/>
  <c r="AK43" i="38"/>
  <c r="AK44" i="38"/>
  <c r="AK45" i="38"/>
  <c r="AK46" i="38"/>
  <c r="AK47" i="38"/>
  <c r="AK48" i="38"/>
  <c r="AK49" i="38"/>
  <c r="AK50" i="38"/>
  <c r="AK51" i="38"/>
  <c r="AK52" i="38"/>
  <c r="AK53" i="38"/>
  <c r="AK54" i="38"/>
  <c r="AK55" i="38"/>
  <c r="AK56" i="38"/>
  <c r="AK57" i="38"/>
  <c r="AK58" i="38"/>
  <c r="AK59" i="38"/>
  <c r="AK60" i="38"/>
  <c r="AK61" i="38"/>
  <c r="AK62" i="38"/>
  <c r="AK63" i="38"/>
  <c r="AK64" i="38"/>
  <c r="AK66" i="38"/>
  <c r="W65" i="38"/>
  <c r="AK65" i="38" s="1"/>
  <c r="AK7" i="38"/>
  <c r="AK8" i="38"/>
  <c r="AK9" i="38"/>
  <c r="AK10" i="38"/>
  <c r="AK11" i="38"/>
  <c r="AK12" i="38"/>
  <c r="AK13" i="38"/>
  <c r="AK14" i="38"/>
  <c r="AK15" i="38"/>
  <c r="AK16" i="38"/>
  <c r="AK17" i="38"/>
  <c r="AK18" i="38"/>
  <c r="AK19" i="38"/>
  <c r="AK20" i="38"/>
  <c r="AK21" i="38"/>
  <c r="AK22" i="38"/>
  <c r="AK23" i="38"/>
  <c r="AK24" i="38"/>
  <c r="AK25" i="38"/>
  <c r="AK26" i="38"/>
  <c r="AK27" i="38"/>
  <c r="AK28" i="38"/>
  <c r="AK29" i="38"/>
  <c r="AK30" i="38"/>
  <c r="AK31" i="38"/>
  <c r="AK33" i="38"/>
  <c r="W32" i="38"/>
  <c r="I32" i="38"/>
  <c r="AO7" i="46"/>
  <c r="AO8" i="46"/>
  <c r="AO9" i="46"/>
  <c r="AO10" i="46"/>
  <c r="AO13" i="46"/>
  <c r="AO14" i="46"/>
  <c r="AO15" i="46"/>
  <c r="AO18" i="46"/>
  <c r="AO19" i="46"/>
  <c r="AO20" i="46"/>
  <c r="AO21" i="46"/>
  <c r="AO24" i="46"/>
  <c r="AO25" i="46"/>
  <c r="AO26" i="46"/>
  <c r="AA29" i="46"/>
  <c r="AB29" i="46"/>
  <c r="AA30" i="46"/>
  <c r="AB30" i="46"/>
  <c r="AA31" i="46"/>
  <c r="AB31" i="46"/>
  <c r="AA32" i="46"/>
  <c r="AB32" i="46"/>
  <c r="AA33" i="46"/>
  <c r="AB33" i="46"/>
  <c r="AA34" i="46"/>
  <c r="AB34" i="46"/>
  <c r="AA35" i="46"/>
  <c r="AB35" i="46"/>
  <c r="AA36" i="46"/>
  <c r="AB36" i="46"/>
  <c r="AA37" i="46"/>
  <c r="AB37" i="46"/>
  <c r="AA38" i="46"/>
  <c r="AB38" i="46"/>
  <c r="AA39" i="46"/>
  <c r="AB39" i="46"/>
  <c r="M29" i="46"/>
  <c r="AO29" i="46" s="1"/>
  <c r="M30" i="46"/>
  <c r="AO30" i="46" s="1"/>
  <c r="M31" i="46"/>
  <c r="AO31" i="46" s="1"/>
  <c r="M32" i="46"/>
  <c r="AO32" i="46" s="1"/>
  <c r="M33" i="46"/>
  <c r="M34" i="46"/>
  <c r="M35" i="46"/>
  <c r="AO35" i="46" s="1"/>
  <c r="M36" i="46"/>
  <c r="AO36" i="46" s="1"/>
  <c r="M37" i="46"/>
  <c r="AO37" i="46" s="1"/>
  <c r="M38" i="46"/>
  <c r="M39" i="46"/>
  <c r="AN7" i="45"/>
  <c r="AN8" i="45"/>
  <c r="AN9" i="45"/>
  <c r="AN12" i="45"/>
  <c r="AN13" i="45"/>
  <c r="AN14" i="45"/>
  <c r="Z17" i="45"/>
  <c r="AA17" i="45"/>
  <c r="Z18" i="45"/>
  <c r="AA18" i="45"/>
  <c r="Z19" i="45"/>
  <c r="AA19" i="45"/>
  <c r="Z20" i="45"/>
  <c r="AA20" i="45"/>
  <c r="Z21" i="45"/>
  <c r="AA21" i="45"/>
  <c r="L17" i="45"/>
  <c r="AN17" i="45" s="1"/>
  <c r="M17" i="45"/>
  <c r="L18" i="45"/>
  <c r="AN18" i="45" s="1"/>
  <c r="M18" i="45"/>
  <c r="L19" i="45"/>
  <c r="AN19" i="45" s="1"/>
  <c r="M19" i="45"/>
  <c r="L20" i="45"/>
  <c r="M20" i="45"/>
  <c r="L21" i="45"/>
  <c r="M21" i="45"/>
  <c r="E17" i="45"/>
  <c r="F17" i="45"/>
  <c r="G17" i="45"/>
  <c r="H17" i="45"/>
  <c r="I17" i="45"/>
  <c r="J17" i="45"/>
  <c r="K17" i="45"/>
  <c r="N17" i="45"/>
  <c r="AK95" i="39" l="1"/>
  <c r="AK61" i="39"/>
  <c r="AK32" i="38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2" i="3"/>
  <c r="W61" i="3"/>
  <c r="I61" i="3"/>
  <c r="AK7" i="3"/>
  <c r="AL7" i="3"/>
  <c r="AM7" i="3"/>
  <c r="AK8" i="3"/>
  <c r="AL8" i="3"/>
  <c r="AM8" i="3"/>
  <c r="AK9" i="3"/>
  <c r="AL9" i="3"/>
  <c r="AM9" i="3"/>
  <c r="AK10" i="3"/>
  <c r="AL10" i="3"/>
  <c r="AM10" i="3"/>
  <c r="AK11" i="3"/>
  <c r="AL11" i="3"/>
  <c r="AM11" i="3"/>
  <c r="AK12" i="3"/>
  <c r="AL12" i="3"/>
  <c r="AM12" i="3"/>
  <c r="AK13" i="3"/>
  <c r="AL13" i="3"/>
  <c r="AM13" i="3"/>
  <c r="AK14" i="3"/>
  <c r="AL14" i="3"/>
  <c r="AM14" i="3"/>
  <c r="AK15" i="3"/>
  <c r="AL15" i="3"/>
  <c r="AM15" i="3"/>
  <c r="AK16" i="3"/>
  <c r="AL16" i="3"/>
  <c r="AM16" i="3"/>
  <c r="AK17" i="3"/>
  <c r="AL17" i="3"/>
  <c r="AM17" i="3"/>
  <c r="AK18" i="3"/>
  <c r="AL18" i="3"/>
  <c r="AM18" i="3"/>
  <c r="AK19" i="3"/>
  <c r="AL19" i="3"/>
  <c r="AM19" i="3"/>
  <c r="AK20" i="3"/>
  <c r="AL20" i="3"/>
  <c r="AM20" i="3"/>
  <c r="AK21" i="3"/>
  <c r="AL21" i="3"/>
  <c r="AM21" i="3"/>
  <c r="AK22" i="3"/>
  <c r="AL22" i="3"/>
  <c r="AM22" i="3"/>
  <c r="AK23" i="3"/>
  <c r="AL23" i="3"/>
  <c r="AM23" i="3"/>
  <c r="AK24" i="3"/>
  <c r="AL24" i="3"/>
  <c r="AM24" i="3"/>
  <c r="AK25" i="3"/>
  <c r="AL25" i="3"/>
  <c r="AM25" i="3"/>
  <c r="AK26" i="3"/>
  <c r="AL26" i="3"/>
  <c r="AM26" i="3"/>
  <c r="AK27" i="3"/>
  <c r="AL27" i="3"/>
  <c r="AM27" i="3"/>
  <c r="AK28" i="3"/>
  <c r="AL28" i="3"/>
  <c r="AM28" i="3"/>
  <c r="AK29" i="3"/>
  <c r="AL29" i="3"/>
  <c r="AM29" i="3"/>
  <c r="AK30" i="3"/>
  <c r="AL30" i="3"/>
  <c r="AM30" i="3"/>
  <c r="AK31" i="3"/>
  <c r="AL31" i="3"/>
  <c r="AM31" i="3"/>
  <c r="AK33" i="3"/>
  <c r="AL33" i="3"/>
  <c r="AM33" i="3"/>
  <c r="W32" i="3"/>
  <c r="I32" i="3"/>
  <c r="AK61" i="3" l="1"/>
  <c r="AK32" i="3"/>
  <c r="X50" i="2"/>
  <c r="X47" i="2"/>
  <c r="J50" i="2"/>
  <c r="J47" i="2"/>
  <c r="AL26" i="2"/>
  <c r="AM26" i="2"/>
  <c r="AN26" i="2"/>
  <c r="AL27" i="2"/>
  <c r="AM27" i="2"/>
  <c r="AN27" i="2"/>
  <c r="AL29" i="2"/>
  <c r="AM29" i="2"/>
  <c r="AN29" i="2"/>
  <c r="AL30" i="2"/>
  <c r="AM30" i="2"/>
  <c r="AN30" i="2"/>
  <c r="AL32" i="2"/>
  <c r="AM32" i="2"/>
  <c r="AN32" i="2"/>
  <c r="AL33" i="2"/>
  <c r="AM33" i="2"/>
  <c r="AN33" i="2"/>
  <c r="AL34" i="2"/>
  <c r="AM34" i="2"/>
  <c r="AN34" i="2"/>
  <c r="AL35" i="2"/>
  <c r="AM35" i="2"/>
  <c r="AN35" i="2"/>
  <c r="AL36" i="2"/>
  <c r="AM36" i="2"/>
  <c r="AN36" i="2"/>
  <c r="AL37" i="2"/>
  <c r="AM37" i="2"/>
  <c r="AN37" i="2"/>
  <c r="X31" i="2"/>
  <c r="X28" i="2"/>
  <c r="X38" i="2" s="1"/>
  <c r="J31" i="2"/>
  <c r="AL31" i="2" s="1"/>
  <c r="J28" i="2"/>
  <c r="AL28" i="2" s="1"/>
  <c r="AL7" i="2"/>
  <c r="AM7" i="2"/>
  <c r="AN7" i="2"/>
  <c r="AL8" i="2"/>
  <c r="AM8" i="2"/>
  <c r="AN8" i="2"/>
  <c r="AL10" i="2"/>
  <c r="AM10" i="2"/>
  <c r="AN10" i="2"/>
  <c r="AL11" i="2"/>
  <c r="AM11" i="2"/>
  <c r="AN11" i="2"/>
  <c r="AL13" i="2"/>
  <c r="AM13" i="2"/>
  <c r="AN13" i="2"/>
  <c r="AL14" i="2"/>
  <c r="AM14" i="2"/>
  <c r="AN14" i="2"/>
  <c r="AL15" i="2"/>
  <c r="AM15" i="2"/>
  <c r="AN15" i="2"/>
  <c r="AL16" i="2"/>
  <c r="AM16" i="2"/>
  <c r="AN16" i="2"/>
  <c r="AL17" i="2"/>
  <c r="AM17" i="2"/>
  <c r="AN17" i="2"/>
  <c r="AL18" i="2"/>
  <c r="AM18" i="2"/>
  <c r="AN18" i="2"/>
  <c r="X12" i="2"/>
  <c r="AL12" i="2" s="1"/>
  <c r="X9" i="2"/>
  <c r="J12" i="2"/>
  <c r="J9" i="2"/>
  <c r="J19" i="2" s="1"/>
  <c r="AH51" i="44"/>
  <c r="AI51" i="44"/>
  <c r="AJ51" i="44"/>
  <c r="AH52" i="44"/>
  <c r="AI52" i="44"/>
  <c r="AJ52" i="44"/>
  <c r="AH53" i="44"/>
  <c r="AI53" i="44"/>
  <c r="AJ53" i="44"/>
  <c r="AH54" i="44"/>
  <c r="AI54" i="44"/>
  <c r="AJ54" i="44"/>
  <c r="AH55" i="44"/>
  <c r="AI55" i="44"/>
  <c r="AJ55" i="44"/>
  <c r="AH56" i="44"/>
  <c r="AI56" i="44"/>
  <c r="AJ56" i="44"/>
  <c r="AH57" i="44"/>
  <c r="AI57" i="44"/>
  <c r="AJ57" i="44"/>
  <c r="AH58" i="44"/>
  <c r="AI58" i="44"/>
  <c r="AJ58" i="44"/>
  <c r="AH59" i="44"/>
  <c r="AI59" i="44"/>
  <c r="AJ59" i="44"/>
  <c r="AH60" i="44"/>
  <c r="AI60" i="44"/>
  <c r="AJ60" i="44"/>
  <c r="AH61" i="44"/>
  <c r="AI61" i="44"/>
  <c r="AJ61" i="44"/>
  <c r="AH62" i="44"/>
  <c r="AI62" i="44"/>
  <c r="AJ62" i="44"/>
  <c r="V64" i="44"/>
  <c r="AH64" i="44" s="1"/>
  <c r="V65" i="44"/>
  <c r="V66" i="44"/>
  <c r="AH66" i="44" s="1"/>
  <c r="V67" i="44"/>
  <c r="AH67" i="44" s="1"/>
  <c r="I63" i="44"/>
  <c r="AH63" i="44" s="1"/>
  <c r="J63" i="44"/>
  <c r="AI63" i="44" s="1"/>
  <c r="I64" i="44"/>
  <c r="J64" i="44"/>
  <c r="I65" i="44"/>
  <c r="AH65" i="44" s="1"/>
  <c r="J65" i="44"/>
  <c r="I66" i="44"/>
  <c r="J66" i="44"/>
  <c r="I67" i="44"/>
  <c r="J67" i="44"/>
  <c r="I20" i="44"/>
  <c r="J20" i="44"/>
  <c r="K20" i="44"/>
  <c r="I21" i="44"/>
  <c r="AH21" i="44" s="1"/>
  <c r="J21" i="44"/>
  <c r="K21" i="44"/>
  <c r="I22" i="44"/>
  <c r="J22" i="44"/>
  <c r="K22" i="44"/>
  <c r="I23" i="44"/>
  <c r="J23" i="44"/>
  <c r="K23" i="44"/>
  <c r="I42" i="44"/>
  <c r="AH42" i="44" s="1"/>
  <c r="J42" i="44"/>
  <c r="K42" i="44"/>
  <c r="I43" i="44"/>
  <c r="J43" i="44"/>
  <c r="K43" i="44"/>
  <c r="I44" i="44"/>
  <c r="AH44" i="44" s="1"/>
  <c r="J44" i="44"/>
  <c r="K44" i="44"/>
  <c r="I45" i="44"/>
  <c r="J45" i="44"/>
  <c r="K45" i="44"/>
  <c r="AH29" i="44"/>
  <c r="AI29" i="44"/>
  <c r="AJ29" i="44"/>
  <c r="AH30" i="44"/>
  <c r="AI30" i="44"/>
  <c r="AJ30" i="44"/>
  <c r="AH31" i="44"/>
  <c r="AI31" i="44"/>
  <c r="AJ31" i="44"/>
  <c r="AH32" i="44"/>
  <c r="AI32" i="44"/>
  <c r="AJ32" i="44"/>
  <c r="AH33" i="44"/>
  <c r="AI33" i="44"/>
  <c r="AJ33" i="44"/>
  <c r="AH34" i="44"/>
  <c r="AI34" i="44"/>
  <c r="AJ34" i="44"/>
  <c r="AH35" i="44"/>
  <c r="AI35" i="44"/>
  <c r="AJ35" i="44"/>
  <c r="AH36" i="44"/>
  <c r="AI36" i="44"/>
  <c r="AJ36" i="44"/>
  <c r="AH37" i="44"/>
  <c r="AI37" i="44"/>
  <c r="AJ37" i="44"/>
  <c r="AH38" i="44"/>
  <c r="AI38" i="44"/>
  <c r="AJ38" i="44"/>
  <c r="AH39" i="44"/>
  <c r="AI39" i="44"/>
  <c r="AJ39" i="44"/>
  <c r="AH40" i="44"/>
  <c r="AI40" i="44"/>
  <c r="AJ40" i="44"/>
  <c r="AH41" i="44"/>
  <c r="AH43" i="44"/>
  <c r="AH45" i="44"/>
  <c r="I41" i="44"/>
  <c r="AH7" i="44"/>
  <c r="AI7" i="44"/>
  <c r="AJ7" i="44"/>
  <c r="AH8" i="44"/>
  <c r="AI8" i="44"/>
  <c r="AJ8" i="44"/>
  <c r="AH9" i="44"/>
  <c r="AI9" i="44"/>
  <c r="AJ9" i="44"/>
  <c r="AH10" i="44"/>
  <c r="AI10" i="44"/>
  <c r="AJ10" i="44"/>
  <c r="AH11" i="44"/>
  <c r="AI11" i="44"/>
  <c r="AJ11" i="44"/>
  <c r="AH12" i="44"/>
  <c r="AI12" i="44"/>
  <c r="AJ12" i="44"/>
  <c r="AH13" i="44"/>
  <c r="AI13" i="44"/>
  <c r="AJ13" i="44"/>
  <c r="AH14" i="44"/>
  <c r="AI14" i="44"/>
  <c r="AJ14" i="44"/>
  <c r="AH15" i="44"/>
  <c r="AI15" i="44"/>
  <c r="AJ15" i="44"/>
  <c r="AH16" i="44"/>
  <c r="AI16" i="44"/>
  <c r="AJ16" i="44"/>
  <c r="AH17" i="44"/>
  <c r="AI17" i="44"/>
  <c r="AJ17" i="44"/>
  <c r="AH18" i="44"/>
  <c r="AI18" i="44"/>
  <c r="AJ18" i="44"/>
  <c r="AH20" i="44"/>
  <c r="AH22" i="44"/>
  <c r="I19" i="44"/>
  <c r="V19" i="44"/>
  <c r="AH51" i="43"/>
  <c r="AI51" i="43"/>
  <c r="AJ51" i="43"/>
  <c r="AH52" i="43"/>
  <c r="AI52" i="43"/>
  <c r="AJ52" i="43"/>
  <c r="AH53" i="43"/>
  <c r="AI53" i="43"/>
  <c r="AJ53" i="43"/>
  <c r="AH54" i="43"/>
  <c r="AI54" i="43"/>
  <c r="AJ54" i="43"/>
  <c r="AH55" i="43"/>
  <c r="AI55" i="43"/>
  <c r="AJ55" i="43"/>
  <c r="AH56" i="43"/>
  <c r="AI56" i="43"/>
  <c r="AJ56" i="43"/>
  <c r="AH57" i="43"/>
  <c r="AI57" i="43"/>
  <c r="AJ57" i="43"/>
  <c r="AH58" i="43"/>
  <c r="AI58" i="43"/>
  <c r="AJ58" i="43"/>
  <c r="AH59" i="43"/>
  <c r="AI59" i="43"/>
  <c r="AJ59" i="43"/>
  <c r="AH60" i="43"/>
  <c r="AI60" i="43"/>
  <c r="AJ60" i="43"/>
  <c r="AH61" i="43"/>
  <c r="AI61" i="43"/>
  <c r="AJ61" i="43"/>
  <c r="AH62" i="43"/>
  <c r="AI62" i="43"/>
  <c r="AJ62" i="43"/>
  <c r="AH64" i="43"/>
  <c r="AH65" i="43"/>
  <c r="AH66" i="43"/>
  <c r="AH67" i="43"/>
  <c r="V63" i="43"/>
  <c r="W63" i="43"/>
  <c r="I63" i="43"/>
  <c r="AH63" i="43" s="1"/>
  <c r="AH29" i="43"/>
  <c r="AI29" i="43"/>
  <c r="AJ29" i="43"/>
  <c r="AH30" i="43"/>
  <c r="AI30" i="43"/>
  <c r="AJ30" i="43"/>
  <c r="AH31" i="43"/>
  <c r="AI31" i="43"/>
  <c r="AJ31" i="43"/>
  <c r="AH32" i="43"/>
  <c r="AI32" i="43"/>
  <c r="AJ32" i="43"/>
  <c r="AH33" i="43"/>
  <c r="AI33" i="43"/>
  <c r="AJ33" i="43"/>
  <c r="AH34" i="43"/>
  <c r="AI34" i="43"/>
  <c r="AJ34" i="43"/>
  <c r="AH35" i="43"/>
  <c r="AI35" i="43"/>
  <c r="AJ35" i="43"/>
  <c r="AH36" i="43"/>
  <c r="AI36" i="43"/>
  <c r="AJ36" i="43"/>
  <c r="AH37" i="43"/>
  <c r="AI37" i="43"/>
  <c r="AJ37" i="43"/>
  <c r="AH38" i="43"/>
  <c r="AI38" i="43"/>
  <c r="AJ38" i="43"/>
  <c r="AH39" i="43"/>
  <c r="AI39" i="43"/>
  <c r="AJ39" i="43"/>
  <c r="AH40" i="43"/>
  <c r="AI40" i="43"/>
  <c r="AJ40" i="43"/>
  <c r="AH42" i="43"/>
  <c r="AH43" i="43"/>
  <c r="AH44" i="43"/>
  <c r="AH45" i="43"/>
  <c r="V41" i="43"/>
  <c r="I41" i="43"/>
  <c r="J41" i="43"/>
  <c r="AH7" i="43"/>
  <c r="AI7" i="43"/>
  <c r="AJ7" i="43"/>
  <c r="AH8" i="43"/>
  <c r="AI8" i="43"/>
  <c r="AJ8" i="43"/>
  <c r="AH9" i="43"/>
  <c r="AI9" i="43"/>
  <c r="AJ9" i="43"/>
  <c r="AH10" i="43"/>
  <c r="AI10" i="43"/>
  <c r="AJ10" i="43"/>
  <c r="AH11" i="43"/>
  <c r="AI11" i="43"/>
  <c r="AJ11" i="43"/>
  <c r="AH12" i="43"/>
  <c r="AI12" i="43"/>
  <c r="AJ12" i="43"/>
  <c r="AH13" i="43"/>
  <c r="AI13" i="43"/>
  <c r="AJ13" i="43"/>
  <c r="AH14" i="43"/>
  <c r="AI14" i="43"/>
  <c r="AJ14" i="43"/>
  <c r="AH15" i="43"/>
  <c r="AI15" i="43"/>
  <c r="AJ15" i="43"/>
  <c r="AH16" i="43"/>
  <c r="AI16" i="43"/>
  <c r="AJ16" i="43"/>
  <c r="AH17" i="43"/>
  <c r="AI17" i="43"/>
  <c r="AJ17" i="43"/>
  <c r="AH18" i="43"/>
  <c r="AI18" i="43"/>
  <c r="AJ18" i="43"/>
  <c r="AH20" i="43"/>
  <c r="AH21" i="43"/>
  <c r="AH22" i="43"/>
  <c r="AH23" i="43"/>
  <c r="V19" i="43"/>
  <c r="W19" i="43"/>
  <c r="I19" i="43"/>
  <c r="AH19" i="43" s="1"/>
  <c r="J19" i="43"/>
  <c r="K19" i="43"/>
  <c r="AH23" i="44" l="1"/>
  <c r="AH19" i="44"/>
  <c r="AH41" i="43"/>
  <c r="AI19" i="43"/>
  <c r="X57" i="2"/>
  <c r="J57" i="2"/>
  <c r="J38" i="2"/>
  <c r="AL38" i="2" s="1"/>
  <c r="AL19" i="2"/>
  <c r="X19" i="2"/>
  <c r="AL9" i="2"/>
  <c r="Y52" i="44"/>
  <c r="Y53" i="44"/>
  <c r="Y54" i="44"/>
  <c r="Y55" i="44"/>
  <c r="Y56" i="44"/>
  <c r="Y57" i="44"/>
  <c r="Y58" i="44"/>
  <c r="Y59" i="44"/>
  <c r="Y60" i="44"/>
  <c r="Y61" i="44"/>
  <c r="Y62" i="44"/>
  <c r="Y51" i="44"/>
  <c r="L52" i="44"/>
  <c r="L53" i="44"/>
  <c r="L54" i="44"/>
  <c r="L55" i="44"/>
  <c r="L56" i="44"/>
  <c r="L57" i="44"/>
  <c r="L58" i="44"/>
  <c r="L59" i="44"/>
  <c r="L60" i="44"/>
  <c r="L61" i="44"/>
  <c r="L62" i="44"/>
  <c r="L51" i="44"/>
  <c r="AK51" i="44"/>
  <c r="AK52" i="44"/>
  <c r="AK53" i="44"/>
  <c r="AK54" i="44"/>
  <c r="AK55" i="44"/>
  <c r="AK56" i="44"/>
  <c r="AK57" i="44"/>
  <c r="AK58" i="44"/>
  <c r="AK59" i="44"/>
  <c r="AK60" i="44"/>
  <c r="AK61" i="44"/>
  <c r="AK62" i="44"/>
  <c r="Y63" i="44"/>
  <c r="W64" i="44"/>
  <c r="AI64" i="44" s="1"/>
  <c r="X64" i="44"/>
  <c r="W65" i="44"/>
  <c r="AI65" i="44" s="1"/>
  <c r="X65" i="44"/>
  <c r="Y65" i="44" s="1"/>
  <c r="W66" i="44"/>
  <c r="AI66" i="44" s="1"/>
  <c r="X66" i="44"/>
  <c r="Y66" i="44" s="1"/>
  <c r="W67" i="44"/>
  <c r="AI67" i="44" s="1"/>
  <c r="X67" i="44"/>
  <c r="K63" i="44"/>
  <c r="AJ63" i="44" s="1"/>
  <c r="K64" i="44"/>
  <c r="AJ64" i="44" s="1"/>
  <c r="K65" i="44"/>
  <c r="K66" i="44"/>
  <c r="AJ66" i="44" s="1"/>
  <c r="K67" i="44"/>
  <c r="Y30" i="44"/>
  <c r="Y31" i="44"/>
  <c r="Y32" i="44"/>
  <c r="Y33" i="44"/>
  <c r="Y34" i="44"/>
  <c r="Y35" i="44"/>
  <c r="Y36" i="44"/>
  <c r="Y37" i="44"/>
  <c r="Y38" i="44"/>
  <c r="Y39" i="44"/>
  <c r="Y40" i="44"/>
  <c r="Y29" i="44"/>
  <c r="L30" i="44"/>
  <c r="L31" i="44"/>
  <c r="L32" i="44"/>
  <c r="L33" i="44"/>
  <c r="L34" i="44"/>
  <c r="L35" i="44"/>
  <c r="L36" i="44"/>
  <c r="L37" i="44"/>
  <c r="L38" i="44"/>
  <c r="L39" i="44"/>
  <c r="L40" i="44"/>
  <c r="L29" i="44"/>
  <c r="L8" i="44"/>
  <c r="L9" i="44"/>
  <c r="L10" i="44"/>
  <c r="L11" i="44"/>
  <c r="L12" i="44"/>
  <c r="L13" i="44"/>
  <c r="L14" i="44"/>
  <c r="L15" i="44"/>
  <c r="L16" i="44"/>
  <c r="L17" i="44"/>
  <c r="L18" i="44"/>
  <c r="L7" i="44"/>
  <c r="Y8" i="44"/>
  <c r="Y9" i="44"/>
  <c r="Y10" i="44"/>
  <c r="Y11" i="44"/>
  <c r="Y12" i="44"/>
  <c r="Y13" i="44"/>
  <c r="Y14" i="44"/>
  <c r="Y15" i="44"/>
  <c r="Y16" i="44"/>
  <c r="Y17" i="44"/>
  <c r="Y18" i="44"/>
  <c r="Y7" i="44"/>
  <c r="W41" i="44"/>
  <c r="W42" i="44"/>
  <c r="AI42" i="44" s="1"/>
  <c r="W43" i="44"/>
  <c r="AI43" i="44" s="1"/>
  <c r="W44" i="44"/>
  <c r="AI44" i="44" s="1"/>
  <c r="W45" i="44"/>
  <c r="AI45" i="44" s="1"/>
  <c r="J41" i="44"/>
  <c r="AI41" i="44" s="1"/>
  <c r="K41" i="44"/>
  <c r="AK7" i="44"/>
  <c r="AK8" i="44"/>
  <c r="AK9" i="44"/>
  <c r="AK10" i="44"/>
  <c r="AK11" i="44"/>
  <c r="AK12" i="44"/>
  <c r="AK13" i="44"/>
  <c r="AK14" i="44"/>
  <c r="AK15" i="44"/>
  <c r="AK16" i="44"/>
  <c r="AK17" i="44"/>
  <c r="AK18" i="44"/>
  <c r="W20" i="44"/>
  <c r="AI20" i="44" s="1"/>
  <c r="X20" i="44"/>
  <c r="AJ20" i="44" s="1"/>
  <c r="W21" i="44"/>
  <c r="AI21" i="44" s="1"/>
  <c r="X21" i="44"/>
  <c r="AJ21" i="44" s="1"/>
  <c r="W22" i="44"/>
  <c r="AI22" i="44" s="1"/>
  <c r="X22" i="44"/>
  <c r="AJ22" i="44" s="1"/>
  <c r="W23" i="44"/>
  <c r="AI23" i="44" s="1"/>
  <c r="X23" i="44"/>
  <c r="AJ23" i="44" s="1"/>
  <c r="W19" i="44"/>
  <c r="X19" i="44"/>
  <c r="J19" i="44"/>
  <c r="K19" i="44"/>
  <c r="AJ19" i="44" s="1"/>
  <c r="L32" i="42"/>
  <c r="N32" i="42"/>
  <c r="L31" i="42"/>
  <c r="N31" i="42"/>
  <c r="L29" i="42"/>
  <c r="N29" i="42"/>
  <c r="N20" i="42"/>
  <c r="L18" i="42"/>
  <c r="N18" i="42"/>
  <c r="L7" i="42"/>
  <c r="N7" i="42"/>
  <c r="L9" i="42"/>
  <c r="N9" i="42"/>
  <c r="L21" i="42"/>
  <c r="L20" i="42"/>
  <c r="L10" i="42"/>
  <c r="N33" i="42" l="1"/>
  <c r="Y64" i="44"/>
  <c r="Y67" i="44"/>
  <c r="AJ67" i="44"/>
  <c r="AK67" i="44" s="1"/>
  <c r="AJ65" i="44"/>
  <c r="AK23" i="44"/>
  <c r="L41" i="44"/>
  <c r="AI19" i="44"/>
  <c r="AK19" i="44" s="1"/>
  <c r="AK40" i="44"/>
  <c r="AK39" i="44"/>
  <c r="AK38" i="44"/>
  <c r="AK37" i="44"/>
  <c r="AK36" i="44"/>
  <c r="AK35" i="44"/>
  <c r="AK34" i="44"/>
  <c r="AK33" i="44"/>
  <c r="AK32" i="44"/>
  <c r="AK31" i="44"/>
  <c r="AK30" i="44"/>
  <c r="AK29" i="44"/>
  <c r="L19" i="44"/>
  <c r="Y19" i="44"/>
  <c r="Y23" i="44"/>
  <c r="Y22" i="44"/>
  <c r="Y21" i="44"/>
  <c r="Y20" i="44"/>
  <c r="L45" i="44"/>
  <c r="L44" i="44"/>
  <c r="L43" i="44"/>
  <c r="L42" i="44"/>
  <c r="AK66" i="44"/>
  <c r="AK65" i="44"/>
  <c r="AK64" i="44"/>
  <c r="AK63" i="44"/>
  <c r="L67" i="44"/>
  <c r="L65" i="44"/>
  <c r="L63" i="44"/>
  <c r="L66" i="44"/>
  <c r="L64" i="44"/>
  <c r="Z39" i="56"/>
  <c r="Z40" i="56"/>
  <c r="Z41" i="56"/>
  <c r="Z42" i="56"/>
  <c r="Z43" i="56"/>
  <c r="Z44" i="56"/>
  <c r="Z45" i="56"/>
  <c r="Z46" i="56"/>
  <c r="Z47" i="56"/>
  <c r="Z48" i="56"/>
  <c r="Z49" i="56"/>
  <c r="Z50" i="56"/>
  <c r="Z51" i="56"/>
  <c r="Z52" i="56"/>
  <c r="Z53" i="56"/>
  <c r="Z54" i="56"/>
  <c r="Z55" i="56"/>
  <c r="Z56" i="56"/>
  <c r="Z57" i="56"/>
  <c r="Z58" i="56"/>
  <c r="Z59" i="56"/>
  <c r="Z60" i="56"/>
  <c r="B32" i="39"/>
  <c r="C32" i="39"/>
  <c r="D32" i="39"/>
  <c r="E32" i="39"/>
  <c r="F32" i="39"/>
  <c r="G32" i="39"/>
  <c r="H32" i="39"/>
  <c r="J32" i="39"/>
  <c r="K32" i="39"/>
  <c r="F71" i="18" l="1"/>
  <c r="T71" i="18"/>
  <c r="F15" i="46"/>
  <c r="G15" i="46"/>
  <c r="H15" i="46"/>
  <c r="I15" i="46"/>
  <c r="J15" i="46"/>
  <c r="K15" i="46"/>
  <c r="L15" i="46"/>
  <c r="S5" i="45"/>
  <c r="AB51" i="43"/>
  <c r="AC51" i="43"/>
  <c r="AD51" i="43"/>
  <c r="AE51" i="43"/>
  <c r="AF51" i="43"/>
  <c r="AG51" i="43"/>
  <c r="AB52" i="43"/>
  <c r="AC52" i="43"/>
  <c r="AD52" i="43"/>
  <c r="AE52" i="43"/>
  <c r="AF52" i="43"/>
  <c r="AG52" i="43"/>
  <c r="AK52" i="43"/>
  <c r="AB53" i="43"/>
  <c r="AC53" i="43"/>
  <c r="AD53" i="43"/>
  <c r="AE53" i="43"/>
  <c r="AF53" i="43"/>
  <c r="AG53" i="43"/>
  <c r="AK53" i="43"/>
  <c r="AB54" i="43"/>
  <c r="AC54" i="43"/>
  <c r="AD54" i="43"/>
  <c r="AE54" i="43"/>
  <c r="AF54" i="43"/>
  <c r="AG54" i="43"/>
  <c r="AK54" i="43"/>
  <c r="AB55" i="43"/>
  <c r="AC55" i="43"/>
  <c r="AD55" i="43"/>
  <c r="AE55" i="43"/>
  <c r="AF55" i="43"/>
  <c r="AG55" i="43"/>
  <c r="AK55" i="43"/>
  <c r="AB56" i="43"/>
  <c r="AC56" i="43"/>
  <c r="AD56" i="43"/>
  <c r="AE56" i="43"/>
  <c r="AF56" i="43"/>
  <c r="AG56" i="43"/>
  <c r="AK56" i="43"/>
  <c r="AB57" i="43"/>
  <c r="AC57" i="43"/>
  <c r="AD57" i="43"/>
  <c r="AE57" i="43"/>
  <c r="AF57" i="43"/>
  <c r="AG57" i="43"/>
  <c r="AK57" i="43"/>
  <c r="AB58" i="43"/>
  <c r="AC58" i="43"/>
  <c r="AD58" i="43"/>
  <c r="AE58" i="43"/>
  <c r="AF58" i="43"/>
  <c r="AG58" i="43"/>
  <c r="AK58" i="43"/>
  <c r="AB59" i="43"/>
  <c r="AC59" i="43"/>
  <c r="AD59" i="43"/>
  <c r="AE59" i="43"/>
  <c r="AF59" i="43"/>
  <c r="AG59" i="43"/>
  <c r="AK59" i="43"/>
  <c r="AB60" i="43"/>
  <c r="AC60" i="43"/>
  <c r="AD60" i="43"/>
  <c r="AE60" i="43"/>
  <c r="AF60" i="43"/>
  <c r="AG60" i="43"/>
  <c r="AK60" i="43"/>
  <c r="AB61" i="43"/>
  <c r="AC61" i="43"/>
  <c r="AD61" i="43"/>
  <c r="AE61" i="43"/>
  <c r="AF61" i="43"/>
  <c r="AG61" i="43"/>
  <c r="AK61" i="43"/>
  <c r="AB62" i="43"/>
  <c r="AC62" i="43"/>
  <c r="AD62" i="43"/>
  <c r="AE62" i="43"/>
  <c r="AF62" i="43"/>
  <c r="AG62" i="43"/>
  <c r="AK62" i="43"/>
  <c r="Y52" i="43"/>
  <c r="Y53" i="43"/>
  <c r="Y54" i="43"/>
  <c r="Y55" i="43"/>
  <c r="Y56" i="43"/>
  <c r="Y57" i="43"/>
  <c r="Y58" i="43"/>
  <c r="Y59" i="43"/>
  <c r="Y60" i="43"/>
  <c r="Y61" i="43"/>
  <c r="Y62" i="43"/>
  <c r="Y51" i="43"/>
  <c r="X63" i="43"/>
  <c r="Y63" i="43" s="1"/>
  <c r="W64" i="43"/>
  <c r="X64" i="43"/>
  <c r="W65" i="43"/>
  <c r="X65" i="43"/>
  <c r="W66" i="43"/>
  <c r="X66" i="43"/>
  <c r="W67" i="43"/>
  <c r="X67" i="43"/>
  <c r="L52" i="43"/>
  <c r="L53" i="43"/>
  <c r="L54" i="43"/>
  <c r="L55" i="43"/>
  <c r="L56" i="43"/>
  <c r="L57" i="43"/>
  <c r="L58" i="43"/>
  <c r="L59" i="43"/>
  <c r="L60" i="43"/>
  <c r="L61" i="43"/>
  <c r="L62" i="43"/>
  <c r="L51" i="43"/>
  <c r="J63" i="43"/>
  <c r="AI63" i="43" s="1"/>
  <c r="K63" i="43"/>
  <c r="J64" i="43"/>
  <c r="AI64" i="43" s="1"/>
  <c r="K64" i="43"/>
  <c r="J65" i="43"/>
  <c r="AI65" i="43" s="1"/>
  <c r="K65" i="43"/>
  <c r="J66" i="43"/>
  <c r="AI66" i="43" s="1"/>
  <c r="K66" i="43"/>
  <c r="J67" i="43"/>
  <c r="AI67" i="43" s="1"/>
  <c r="K67" i="43"/>
  <c r="AK29" i="43"/>
  <c r="AK30" i="43"/>
  <c r="AK31" i="43"/>
  <c r="AK32" i="43"/>
  <c r="AK33" i="43"/>
  <c r="AK34" i="43"/>
  <c r="AK35" i="43"/>
  <c r="AK36" i="43"/>
  <c r="AK37" i="43"/>
  <c r="AK38" i="43"/>
  <c r="AK39" i="43"/>
  <c r="AK40" i="43"/>
  <c r="Y30" i="43"/>
  <c r="Y31" i="43"/>
  <c r="Y32" i="43"/>
  <c r="Y33" i="43"/>
  <c r="Y34" i="43"/>
  <c r="Y35" i="43"/>
  <c r="Y36" i="43"/>
  <c r="Y37" i="43"/>
  <c r="Y38" i="43"/>
  <c r="Y39" i="43"/>
  <c r="Y40" i="43"/>
  <c r="Y29" i="43"/>
  <c r="W42" i="43"/>
  <c r="X42" i="43"/>
  <c r="W43" i="43"/>
  <c r="X43" i="43"/>
  <c r="W44" i="43"/>
  <c r="X44" i="43"/>
  <c r="W45" i="43"/>
  <c r="AI45" i="43" s="1"/>
  <c r="X45" i="43"/>
  <c r="W41" i="43"/>
  <c r="AI41" i="43" s="1"/>
  <c r="X41" i="43"/>
  <c r="J42" i="43"/>
  <c r="AI42" i="43" s="1"/>
  <c r="J43" i="43"/>
  <c r="AI43" i="43" s="1"/>
  <c r="J44" i="43"/>
  <c r="AI44" i="43" s="1"/>
  <c r="J45" i="43"/>
  <c r="L30" i="43"/>
  <c r="L31" i="43"/>
  <c r="L32" i="43"/>
  <c r="L33" i="43"/>
  <c r="L34" i="43"/>
  <c r="L35" i="43"/>
  <c r="L36" i="43"/>
  <c r="L37" i="43"/>
  <c r="L38" i="43"/>
  <c r="L39" i="43"/>
  <c r="L40" i="43"/>
  <c r="L29" i="43"/>
  <c r="K41" i="43"/>
  <c r="AJ41" i="43" s="1"/>
  <c r="AF7" i="43"/>
  <c r="AG7" i="43"/>
  <c r="AK7" i="43"/>
  <c r="AF8" i="43"/>
  <c r="AG8" i="43"/>
  <c r="AK8" i="43"/>
  <c r="AF9" i="43"/>
  <c r="AG9" i="43"/>
  <c r="AK9" i="43"/>
  <c r="AF10" i="43"/>
  <c r="AG10" i="43"/>
  <c r="AK10" i="43"/>
  <c r="AF11" i="43"/>
  <c r="AG11" i="43"/>
  <c r="AK11" i="43"/>
  <c r="AF12" i="43"/>
  <c r="AG12" i="43"/>
  <c r="AK12" i="43"/>
  <c r="AF13" i="43"/>
  <c r="AG13" i="43"/>
  <c r="AK13" i="43"/>
  <c r="AF14" i="43"/>
  <c r="AG14" i="43"/>
  <c r="AK14" i="43"/>
  <c r="AF15" i="43"/>
  <c r="AG15" i="43"/>
  <c r="AK15" i="43"/>
  <c r="AF16" i="43"/>
  <c r="AG16" i="43"/>
  <c r="AK16" i="43"/>
  <c r="AF17" i="43"/>
  <c r="AG17" i="43"/>
  <c r="AK17" i="43"/>
  <c r="AF18" i="43"/>
  <c r="AG18" i="43"/>
  <c r="AK18" i="43"/>
  <c r="Y8" i="43"/>
  <c r="Y9" i="43"/>
  <c r="Y10" i="43"/>
  <c r="Y11" i="43"/>
  <c r="Y12" i="43"/>
  <c r="Y13" i="43"/>
  <c r="Y14" i="43"/>
  <c r="Y15" i="43"/>
  <c r="Y16" i="43"/>
  <c r="Y17" i="43"/>
  <c r="Y18" i="43"/>
  <c r="Y7" i="43"/>
  <c r="W20" i="43"/>
  <c r="X20" i="43"/>
  <c r="W21" i="43"/>
  <c r="X21" i="43"/>
  <c r="W22" i="43"/>
  <c r="X22" i="43"/>
  <c r="W23" i="43"/>
  <c r="AI23" i="43" s="1"/>
  <c r="X23" i="43"/>
  <c r="J20" i="43"/>
  <c r="AI20" i="43" s="1"/>
  <c r="J21" i="43"/>
  <c r="AI21" i="43" s="1"/>
  <c r="J22" i="43"/>
  <c r="AI22" i="43" s="1"/>
  <c r="J23" i="43"/>
  <c r="L8" i="43"/>
  <c r="L9" i="43"/>
  <c r="L10" i="43"/>
  <c r="L11" i="43"/>
  <c r="L12" i="43"/>
  <c r="L13" i="43"/>
  <c r="L14" i="43"/>
  <c r="L15" i="43"/>
  <c r="L16" i="43"/>
  <c r="L17" i="43"/>
  <c r="L18" i="43"/>
  <c r="L7" i="43"/>
  <c r="AI6" i="24"/>
  <c r="AJ6" i="24"/>
  <c r="AK6" i="24"/>
  <c r="AI7" i="24"/>
  <c r="AJ7" i="24"/>
  <c r="AK7" i="24"/>
  <c r="AI8" i="24"/>
  <c r="AJ8" i="24"/>
  <c r="AK8" i="24"/>
  <c r="AI9" i="24"/>
  <c r="AJ9" i="24"/>
  <c r="AK9" i="24"/>
  <c r="AI10" i="24"/>
  <c r="AJ10" i="24"/>
  <c r="AK10" i="24"/>
  <c r="AI11" i="24"/>
  <c r="AJ11" i="24"/>
  <c r="AK11" i="24"/>
  <c r="AI12" i="24"/>
  <c r="AJ12" i="24"/>
  <c r="AK12" i="24"/>
  <c r="AI13" i="24"/>
  <c r="AJ13" i="24"/>
  <c r="AK13" i="24"/>
  <c r="AI14" i="24"/>
  <c r="AJ14" i="24"/>
  <c r="AK14" i="24"/>
  <c r="AI15" i="24"/>
  <c r="AJ15" i="24"/>
  <c r="AK15" i="24"/>
  <c r="AI16" i="24"/>
  <c r="AJ16" i="24"/>
  <c r="AK16" i="24"/>
  <c r="AI18" i="24"/>
  <c r="AJ18" i="24"/>
  <c r="AK18" i="24"/>
  <c r="AI19" i="24"/>
  <c r="AJ19" i="24"/>
  <c r="AK19" i="24"/>
  <c r="AI20" i="24"/>
  <c r="AJ20" i="24"/>
  <c r="AK20" i="24"/>
  <c r="AI21" i="24"/>
  <c r="AJ21" i="24"/>
  <c r="AK21" i="24"/>
  <c r="AI22" i="24"/>
  <c r="AJ22" i="24"/>
  <c r="AK22" i="24"/>
  <c r="AI23" i="24"/>
  <c r="AJ23" i="24"/>
  <c r="AK23" i="24"/>
  <c r="AI24" i="24"/>
  <c r="AJ24" i="24"/>
  <c r="AK24" i="24"/>
  <c r="AI25" i="24"/>
  <c r="AJ25" i="24"/>
  <c r="AK25" i="24"/>
  <c r="AI30" i="24"/>
  <c r="AJ30" i="24"/>
  <c r="AK30" i="24"/>
  <c r="AI31" i="24"/>
  <c r="AJ31" i="24"/>
  <c r="AK31" i="24"/>
  <c r="AI32" i="24"/>
  <c r="AJ32" i="24"/>
  <c r="AK32" i="24"/>
  <c r="AI33" i="24"/>
  <c r="AJ33" i="24"/>
  <c r="AK33" i="24"/>
  <c r="AI34" i="24"/>
  <c r="AJ34" i="24"/>
  <c r="AK34" i="24"/>
  <c r="AI35" i="24"/>
  <c r="AJ35" i="24"/>
  <c r="AK35" i="24"/>
  <c r="AI36" i="24"/>
  <c r="AJ36" i="24"/>
  <c r="AK36" i="24"/>
  <c r="AI37" i="24"/>
  <c r="AJ37" i="24"/>
  <c r="AK37" i="24"/>
  <c r="AI38" i="24"/>
  <c r="AJ38" i="24"/>
  <c r="AK38" i="24"/>
  <c r="AI39" i="24"/>
  <c r="AJ39" i="24"/>
  <c r="AK39" i="24"/>
  <c r="AI40" i="24"/>
  <c r="AJ40" i="24"/>
  <c r="AK40" i="24"/>
  <c r="AI42" i="24"/>
  <c r="AJ42" i="24"/>
  <c r="AK42" i="24"/>
  <c r="AI43" i="24"/>
  <c r="AJ43" i="24"/>
  <c r="AK43" i="24"/>
  <c r="AI44" i="24"/>
  <c r="AJ44" i="24"/>
  <c r="AK44" i="24"/>
  <c r="AI45" i="24"/>
  <c r="AJ45" i="24"/>
  <c r="AK45" i="24"/>
  <c r="AI46" i="24"/>
  <c r="AJ46" i="24"/>
  <c r="AK46" i="24"/>
  <c r="AI47" i="24"/>
  <c r="AJ47" i="24"/>
  <c r="AK47" i="24"/>
  <c r="AI48" i="24"/>
  <c r="AJ48" i="24"/>
  <c r="AK48" i="24"/>
  <c r="AI49" i="24"/>
  <c r="AJ49" i="24"/>
  <c r="AK49" i="24"/>
  <c r="AI50" i="24"/>
  <c r="AJ50" i="24"/>
  <c r="AK50" i="24"/>
  <c r="AI51" i="24"/>
  <c r="AJ51" i="24"/>
  <c r="AK51" i="24"/>
  <c r="AI52" i="24"/>
  <c r="AJ52" i="24"/>
  <c r="AK52" i="24"/>
  <c r="AI53" i="24"/>
  <c r="AJ53" i="24"/>
  <c r="AK53" i="24"/>
  <c r="AI55" i="24"/>
  <c r="AJ55" i="24"/>
  <c r="AK55" i="24"/>
  <c r="AI56" i="24"/>
  <c r="AJ56" i="24"/>
  <c r="AK56" i="24"/>
  <c r="AI57" i="24"/>
  <c r="AJ57" i="24"/>
  <c r="AK57" i="24"/>
  <c r="AI58" i="24"/>
  <c r="AJ58" i="24"/>
  <c r="AK58" i="24"/>
  <c r="AI59" i="24"/>
  <c r="AJ59" i="24"/>
  <c r="AK59" i="24"/>
  <c r="AI60" i="24"/>
  <c r="AJ60" i="24"/>
  <c r="AK60" i="24"/>
  <c r="AI61" i="24"/>
  <c r="AJ61" i="24"/>
  <c r="AK61" i="24"/>
  <c r="AI62" i="24"/>
  <c r="AJ62" i="24"/>
  <c r="AK62" i="24"/>
  <c r="AI63" i="24"/>
  <c r="AJ63" i="24"/>
  <c r="AK63" i="24"/>
  <c r="AI64" i="24"/>
  <c r="AJ64" i="24"/>
  <c r="AK64" i="24"/>
  <c r="AI65" i="24"/>
  <c r="AJ65" i="24"/>
  <c r="AK65" i="24"/>
  <c r="AI67" i="24"/>
  <c r="AJ67" i="24"/>
  <c r="AK67" i="24"/>
  <c r="AI68" i="24"/>
  <c r="AJ68" i="24"/>
  <c r="AK68" i="24"/>
  <c r="AI69" i="24"/>
  <c r="AJ69" i="24"/>
  <c r="AK69" i="24"/>
  <c r="AI70" i="24"/>
  <c r="AJ70" i="24"/>
  <c r="AK70" i="24"/>
  <c r="AI72" i="24"/>
  <c r="AJ72" i="24"/>
  <c r="AK72" i="24"/>
  <c r="AI73" i="24"/>
  <c r="AJ73" i="24"/>
  <c r="AK73" i="24"/>
  <c r="AI74" i="24"/>
  <c r="AJ74" i="24"/>
  <c r="AK74" i="24"/>
  <c r="AC74" i="24"/>
  <c r="AC73" i="24"/>
  <c r="AC70" i="24"/>
  <c r="AC69" i="24"/>
  <c r="AC68" i="24"/>
  <c r="AC58" i="24"/>
  <c r="AC59" i="24"/>
  <c r="AC60" i="24"/>
  <c r="AC61" i="24"/>
  <c r="AC62" i="24"/>
  <c r="AC63" i="24"/>
  <c r="AC64" i="24"/>
  <c r="AC65" i="24"/>
  <c r="AC57" i="24"/>
  <c r="AC56" i="24"/>
  <c r="AC45" i="24"/>
  <c r="AC46" i="24"/>
  <c r="AC47" i="24"/>
  <c r="AC48" i="24"/>
  <c r="AC49" i="24"/>
  <c r="AC50" i="24"/>
  <c r="AC51" i="24"/>
  <c r="AC52" i="24"/>
  <c r="AC53" i="24"/>
  <c r="AC44" i="24"/>
  <c r="AC43" i="24"/>
  <c r="AC33" i="24"/>
  <c r="AC34" i="24"/>
  <c r="AC35" i="24"/>
  <c r="AC36" i="24"/>
  <c r="AC37" i="24"/>
  <c r="AC38" i="24"/>
  <c r="AC39" i="24"/>
  <c r="AC40" i="24"/>
  <c r="AC32" i="24"/>
  <c r="AC31" i="24"/>
  <c r="AC21" i="24"/>
  <c r="AC22" i="24"/>
  <c r="AC23" i="24"/>
  <c r="AC24" i="24"/>
  <c r="AC25" i="24"/>
  <c r="AC26" i="24"/>
  <c r="AC27" i="24"/>
  <c r="AC28" i="24"/>
  <c r="AC20" i="24"/>
  <c r="AC19" i="24"/>
  <c r="AC9" i="24"/>
  <c r="AC10" i="24"/>
  <c r="AC11" i="24"/>
  <c r="AC12" i="24"/>
  <c r="AC13" i="24"/>
  <c r="AC14" i="24"/>
  <c r="AC15" i="24"/>
  <c r="AC16" i="24"/>
  <c r="AC8" i="24"/>
  <c r="AC7" i="24"/>
  <c r="O74" i="24"/>
  <c r="O73" i="24"/>
  <c r="O70" i="24"/>
  <c r="O69" i="24"/>
  <c r="O68" i="24"/>
  <c r="O58" i="24"/>
  <c r="O59" i="24"/>
  <c r="O60" i="24"/>
  <c r="O61" i="24"/>
  <c r="O62" i="24"/>
  <c r="O63" i="24"/>
  <c r="O64" i="24"/>
  <c r="O65" i="24"/>
  <c r="O57" i="24"/>
  <c r="O56" i="24"/>
  <c r="O45" i="24"/>
  <c r="O46" i="24"/>
  <c r="O47" i="24"/>
  <c r="O48" i="24"/>
  <c r="O49" i="24"/>
  <c r="O50" i="24"/>
  <c r="O51" i="24"/>
  <c r="O52" i="24"/>
  <c r="O53" i="24"/>
  <c r="O44" i="24"/>
  <c r="O43" i="24"/>
  <c r="O33" i="24"/>
  <c r="O34" i="24"/>
  <c r="O35" i="24"/>
  <c r="O36" i="24"/>
  <c r="O37" i="24"/>
  <c r="O38" i="24"/>
  <c r="O39" i="24"/>
  <c r="O40" i="24"/>
  <c r="O32" i="24"/>
  <c r="O31" i="24"/>
  <c r="O21" i="24"/>
  <c r="O22" i="24"/>
  <c r="O23" i="24"/>
  <c r="O24" i="24"/>
  <c r="O25" i="24"/>
  <c r="O26" i="24"/>
  <c r="O27" i="24"/>
  <c r="O28" i="24"/>
  <c r="O20" i="24"/>
  <c r="O19" i="24"/>
  <c r="W75" i="24"/>
  <c r="I75" i="24"/>
  <c r="R71" i="24"/>
  <c r="S71" i="24"/>
  <c r="T71" i="24"/>
  <c r="U71" i="24"/>
  <c r="V71" i="24"/>
  <c r="W71" i="24"/>
  <c r="Y71" i="24"/>
  <c r="Z71" i="24"/>
  <c r="AC71" i="24" s="1"/>
  <c r="Q71" i="24"/>
  <c r="D71" i="24"/>
  <c r="E71" i="24"/>
  <c r="F71" i="24"/>
  <c r="G71" i="24"/>
  <c r="H71" i="24"/>
  <c r="I71" i="24"/>
  <c r="K71" i="24"/>
  <c r="L71" i="24"/>
  <c r="O71" i="24" s="1"/>
  <c r="C71" i="24"/>
  <c r="R66" i="24"/>
  <c r="S66" i="24"/>
  <c r="T66" i="24"/>
  <c r="U66" i="24"/>
  <c r="V66" i="24"/>
  <c r="W66" i="24"/>
  <c r="Y66" i="24"/>
  <c r="Z66" i="24"/>
  <c r="AC66" i="24" s="1"/>
  <c r="Q66" i="24"/>
  <c r="D66" i="24"/>
  <c r="E66" i="24"/>
  <c r="F66" i="24"/>
  <c r="G66" i="24"/>
  <c r="H66" i="24"/>
  <c r="I66" i="24"/>
  <c r="K66" i="24"/>
  <c r="L66" i="24"/>
  <c r="O66" i="24" s="1"/>
  <c r="C66" i="24"/>
  <c r="R54" i="24"/>
  <c r="S54" i="24"/>
  <c r="T54" i="24"/>
  <c r="U54" i="24"/>
  <c r="V54" i="24"/>
  <c r="W54" i="24"/>
  <c r="Y54" i="24"/>
  <c r="Z54" i="24"/>
  <c r="AC54" i="24" s="1"/>
  <c r="Q54" i="24"/>
  <c r="D54" i="24"/>
  <c r="E54" i="24"/>
  <c r="F54" i="24"/>
  <c r="G54" i="24"/>
  <c r="H54" i="24"/>
  <c r="I54" i="24"/>
  <c r="K54" i="24"/>
  <c r="L54" i="24"/>
  <c r="O54" i="24" s="1"/>
  <c r="C54" i="24"/>
  <c r="R41" i="24"/>
  <c r="S41" i="24"/>
  <c r="T41" i="24"/>
  <c r="U41" i="24"/>
  <c r="V41" i="24"/>
  <c r="W41" i="24"/>
  <c r="Y41" i="24"/>
  <c r="Z41" i="24"/>
  <c r="AC41" i="24" s="1"/>
  <c r="Q41" i="24"/>
  <c r="D41" i="24"/>
  <c r="E41" i="24"/>
  <c r="F41" i="24"/>
  <c r="G41" i="24"/>
  <c r="H41" i="24"/>
  <c r="I41" i="24"/>
  <c r="K41" i="24"/>
  <c r="L41" i="24"/>
  <c r="O41" i="24" s="1"/>
  <c r="C41" i="24"/>
  <c r="R29" i="24"/>
  <c r="S29" i="24"/>
  <c r="T29" i="24"/>
  <c r="U29" i="24"/>
  <c r="V29" i="24"/>
  <c r="W29" i="24"/>
  <c r="Y29" i="24"/>
  <c r="Z29" i="24"/>
  <c r="AC29" i="24" s="1"/>
  <c r="Q29" i="24"/>
  <c r="D29" i="24"/>
  <c r="E29" i="24"/>
  <c r="F29" i="24"/>
  <c r="G29" i="24"/>
  <c r="H29" i="24"/>
  <c r="I29" i="24"/>
  <c r="K29" i="24"/>
  <c r="L29" i="24"/>
  <c r="O29" i="24" s="1"/>
  <c r="C29" i="24"/>
  <c r="O8" i="24"/>
  <c r="O9" i="24"/>
  <c r="O10" i="24"/>
  <c r="O11" i="24"/>
  <c r="O12" i="24"/>
  <c r="O13" i="24"/>
  <c r="O14" i="24"/>
  <c r="O15" i="24"/>
  <c r="O16" i="24"/>
  <c r="O7" i="24"/>
  <c r="AC17" i="24"/>
  <c r="AI17" i="24"/>
  <c r="AK17" i="24"/>
  <c r="O17" i="24"/>
  <c r="Q4" i="24"/>
  <c r="AD53" i="65"/>
  <c r="B32" i="65"/>
  <c r="C32" i="65"/>
  <c r="D32" i="65"/>
  <c r="E32" i="65"/>
  <c r="F32" i="65"/>
  <c r="G32" i="65"/>
  <c r="H32" i="65"/>
  <c r="J32" i="65"/>
  <c r="K32" i="65"/>
  <c r="AD53" i="64"/>
  <c r="AM96" i="65"/>
  <c r="AL96" i="65"/>
  <c r="AJ96" i="65"/>
  <c r="AI96" i="65"/>
  <c r="AH96" i="65"/>
  <c r="AG96" i="65"/>
  <c r="AF96" i="65"/>
  <c r="AE96" i="65"/>
  <c r="AD96" i="65"/>
  <c r="Z96" i="65"/>
  <c r="L96" i="65"/>
  <c r="Y95" i="65"/>
  <c r="AB95" i="65" s="1"/>
  <c r="X95" i="65"/>
  <c r="V95" i="65"/>
  <c r="U95" i="65"/>
  <c r="T95" i="65"/>
  <c r="S95" i="65"/>
  <c r="R95" i="65"/>
  <c r="Q95" i="65"/>
  <c r="P95" i="65"/>
  <c r="K95" i="65"/>
  <c r="J95" i="65"/>
  <c r="H95" i="65"/>
  <c r="G95" i="65"/>
  <c r="F95" i="65"/>
  <c r="E95" i="65"/>
  <c r="D95" i="65"/>
  <c r="C95" i="65"/>
  <c r="B95" i="65"/>
  <c r="AB94" i="65"/>
  <c r="Z94" i="65"/>
  <c r="N94" i="65"/>
  <c r="AB93" i="65"/>
  <c r="Z93" i="65"/>
  <c r="N93" i="65"/>
  <c r="AB92" i="65"/>
  <c r="N92" i="65"/>
  <c r="AB91" i="65"/>
  <c r="N91" i="65"/>
  <c r="AB90" i="65"/>
  <c r="N90" i="65"/>
  <c r="AB89" i="65"/>
  <c r="N89" i="65"/>
  <c r="AB88" i="65"/>
  <c r="N88" i="65"/>
  <c r="AB87" i="65"/>
  <c r="N87" i="65"/>
  <c r="AB86" i="65"/>
  <c r="N86" i="65"/>
  <c r="AB85" i="65"/>
  <c r="Z85" i="65"/>
  <c r="N85" i="65"/>
  <c r="L85" i="65"/>
  <c r="AB84" i="65"/>
  <c r="N84" i="65"/>
  <c r="AB83" i="65"/>
  <c r="Z83" i="65"/>
  <c r="N83" i="65"/>
  <c r="L83" i="65"/>
  <c r="AB82" i="65"/>
  <c r="Z82" i="65"/>
  <c r="N82" i="65"/>
  <c r="L82" i="65"/>
  <c r="AB81" i="65"/>
  <c r="Z81" i="65"/>
  <c r="N81" i="65"/>
  <c r="L81" i="65"/>
  <c r="AB80" i="65"/>
  <c r="Z80" i="65"/>
  <c r="N80" i="65"/>
  <c r="L80" i="65"/>
  <c r="AB79" i="65"/>
  <c r="Z79" i="65"/>
  <c r="N79" i="65"/>
  <c r="L79" i="65"/>
  <c r="AB78" i="65"/>
  <c r="Z78" i="65"/>
  <c r="N78" i="65"/>
  <c r="L78" i="65"/>
  <c r="AB77" i="65"/>
  <c r="Z77" i="65"/>
  <c r="N77" i="65"/>
  <c r="L77" i="65"/>
  <c r="AB76" i="65"/>
  <c r="Z76" i="65"/>
  <c r="N76" i="65"/>
  <c r="L76" i="65"/>
  <c r="AB75" i="65"/>
  <c r="Z75" i="65"/>
  <c r="N75" i="65"/>
  <c r="L75" i="65"/>
  <c r="AB74" i="65"/>
  <c r="Z74" i="65"/>
  <c r="N74" i="65"/>
  <c r="L74" i="65"/>
  <c r="AB73" i="65"/>
  <c r="Z73" i="65"/>
  <c r="N73" i="65"/>
  <c r="L73" i="65"/>
  <c r="AB72" i="65"/>
  <c r="Z72" i="65"/>
  <c r="N72" i="65"/>
  <c r="L72" i="65"/>
  <c r="AB71" i="65"/>
  <c r="Z71" i="65"/>
  <c r="N71" i="65"/>
  <c r="L71" i="65"/>
  <c r="AM70" i="65"/>
  <c r="AL70" i="65"/>
  <c r="AJ70" i="65"/>
  <c r="AI70" i="65"/>
  <c r="AH70" i="65"/>
  <c r="AG70" i="65"/>
  <c r="AF70" i="65"/>
  <c r="AE70" i="65"/>
  <c r="AD70" i="65"/>
  <c r="AB70" i="65"/>
  <c r="Z70" i="65"/>
  <c r="N70" i="65"/>
  <c r="L70" i="65"/>
  <c r="AM69" i="65"/>
  <c r="AL69" i="65"/>
  <c r="AJ69" i="65"/>
  <c r="AI69" i="65"/>
  <c r="AH69" i="65"/>
  <c r="AG69" i="65"/>
  <c r="AF69" i="65"/>
  <c r="AE69" i="65"/>
  <c r="AD69" i="65"/>
  <c r="AB69" i="65"/>
  <c r="Z69" i="65"/>
  <c r="N69" i="65"/>
  <c r="L69" i="65"/>
  <c r="AM68" i="65"/>
  <c r="AL68" i="65"/>
  <c r="AJ68" i="65"/>
  <c r="AI68" i="65"/>
  <c r="AH68" i="65"/>
  <c r="AG68" i="65"/>
  <c r="AF68" i="65"/>
  <c r="AE68" i="65"/>
  <c r="AD68" i="65"/>
  <c r="AB68" i="65"/>
  <c r="Z68" i="65"/>
  <c r="N68" i="65"/>
  <c r="L68" i="65"/>
  <c r="AD66" i="65"/>
  <c r="P66" i="65"/>
  <c r="AM62" i="65"/>
  <c r="AL62" i="65"/>
  <c r="AJ62" i="65"/>
  <c r="AI62" i="65"/>
  <c r="AH62" i="65"/>
  <c r="AG62" i="65"/>
  <c r="AF62" i="65"/>
  <c r="AE62" i="65"/>
  <c r="AD62" i="65"/>
  <c r="Z62" i="65"/>
  <c r="L62" i="65"/>
  <c r="Y61" i="65"/>
  <c r="AB61" i="65" s="1"/>
  <c r="V61" i="65"/>
  <c r="U61" i="65"/>
  <c r="T61" i="65"/>
  <c r="S61" i="65"/>
  <c r="R61" i="65"/>
  <c r="Q61" i="65"/>
  <c r="P61" i="65"/>
  <c r="K61" i="65"/>
  <c r="J61" i="65"/>
  <c r="H61" i="65"/>
  <c r="G61" i="65"/>
  <c r="F61" i="65"/>
  <c r="E61" i="65"/>
  <c r="D61" i="65"/>
  <c r="C61" i="65"/>
  <c r="B61" i="65"/>
  <c r="AB60" i="65"/>
  <c r="Z60" i="65"/>
  <c r="N60" i="65"/>
  <c r="L60" i="65"/>
  <c r="AB59" i="65"/>
  <c r="Z59" i="65"/>
  <c r="N59" i="65"/>
  <c r="AB58" i="65"/>
  <c r="N58" i="65"/>
  <c r="AM57" i="65"/>
  <c r="AL57" i="65"/>
  <c r="AJ57" i="65"/>
  <c r="AH57" i="65"/>
  <c r="AG57" i="65"/>
  <c r="AF57" i="65"/>
  <c r="AE57" i="65"/>
  <c r="AD57" i="65"/>
  <c r="AB57" i="65"/>
  <c r="Z57" i="65"/>
  <c r="N57" i="65"/>
  <c r="L57" i="65"/>
  <c r="AM56" i="65"/>
  <c r="AL56" i="65"/>
  <c r="AJ56" i="65"/>
  <c r="AI56" i="65"/>
  <c r="AH56" i="65"/>
  <c r="AG56" i="65"/>
  <c r="AF56" i="65"/>
  <c r="AE56" i="65"/>
  <c r="AD56" i="65"/>
  <c r="AB56" i="65"/>
  <c r="Z56" i="65"/>
  <c r="N56" i="65"/>
  <c r="L56" i="65"/>
  <c r="AM55" i="65"/>
  <c r="AL55" i="65"/>
  <c r="AJ55" i="65"/>
  <c r="AI55" i="65"/>
  <c r="AH55" i="65"/>
  <c r="AG55" i="65"/>
  <c r="AF55" i="65"/>
  <c r="AE55" i="65"/>
  <c r="AD55" i="65"/>
  <c r="AB55" i="65"/>
  <c r="Z55" i="65"/>
  <c r="N55" i="65"/>
  <c r="L55" i="65"/>
  <c r="AM54" i="65"/>
  <c r="AL54" i="65"/>
  <c r="AJ54" i="65"/>
  <c r="AI54" i="65"/>
  <c r="AH54" i="65"/>
  <c r="AG54" i="65"/>
  <c r="AF54" i="65"/>
  <c r="AE54" i="65"/>
  <c r="AD54" i="65"/>
  <c r="AB54" i="65"/>
  <c r="Z54" i="65"/>
  <c r="N54" i="65"/>
  <c r="L54" i="65"/>
  <c r="AM53" i="65"/>
  <c r="AL53" i="65"/>
  <c r="AJ53" i="65"/>
  <c r="AI53" i="65"/>
  <c r="AH53" i="65"/>
  <c r="AG53" i="65"/>
  <c r="AF53" i="65"/>
  <c r="AE53" i="65"/>
  <c r="AB53" i="65"/>
  <c r="Z53" i="65"/>
  <c r="N53" i="65"/>
  <c r="L53" i="65"/>
  <c r="AM52" i="65"/>
  <c r="AL52" i="65"/>
  <c r="AJ52" i="65"/>
  <c r="AI52" i="65"/>
  <c r="AH52" i="65"/>
  <c r="AG52" i="65"/>
  <c r="AF52" i="65"/>
  <c r="AE52" i="65"/>
  <c r="AD52" i="65"/>
  <c r="AB52" i="65"/>
  <c r="Z52" i="65"/>
  <c r="N52" i="65"/>
  <c r="L52" i="65"/>
  <c r="AM51" i="65"/>
  <c r="AL51" i="65"/>
  <c r="AJ51" i="65"/>
  <c r="AI51" i="65"/>
  <c r="AH51" i="65"/>
  <c r="AG51" i="65"/>
  <c r="AF51" i="65"/>
  <c r="AE51" i="65"/>
  <c r="AD51" i="65"/>
  <c r="AB51" i="65"/>
  <c r="Z51" i="65"/>
  <c r="N51" i="65"/>
  <c r="L51" i="65"/>
  <c r="AM50" i="65"/>
  <c r="AL50" i="65"/>
  <c r="AJ50" i="65"/>
  <c r="AI50" i="65"/>
  <c r="AH50" i="65"/>
  <c r="AG50" i="65"/>
  <c r="AF50" i="65"/>
  <c r="AE50" i="65"/>
  <c r="AD50" i="65"/>
  <c r="AB50" i="65"/>
  <c r="Z50" i="65"/>
  <c r="N50" i="65"/>
  <c r="L50" i="65"/>
  <c r="AM49" i="65"/>
  <c r="AL49" i="65"/>
  <c r="AJ49" i="65"/>
  <c r="AI49" i="65"/>
  <c r="AH49" i="65"/>
  <c r="AG49" i="65"/>
  <c r="AF49" i="65"/>
  <c r="AE49" i="65"/>
  <c r="AD49" i="65"/>
  <c r="AB49" i="65"/>
  <c r="Z49" i="65"/>
  <c r="N49" i="65"/>
  <c r="L49" i="65"/>
  <c r="AM48" i="65"/>
  <c r="AL48" i="65"/>
  <c r="AJ48" i="65"/>
  <c r="AI48" i="65"/>
  <c r="AH48" i="65"/>
  <c r="AG48" i="65"/>
  <c r="AF48" i="65"/>
  <c r="AE48" i="65"/>
  <c r="AD48" i="65"/>
  <c r="AB48" i="65"/>
  <c r="Z48" i="65"/>
  <c r="N48" i="65"/>
  <c r="L48" i="65"/>
  <c r="AM47" i="65"/>
  <c r="AL47" i="65"/>
  <c r="AJ47" i="65"/>
  <c r="AI47" i="65"/>
  <c r="AH47" i="65"/>
  <c r="AG47" i="65"/>
  <c r="AF47" i="65"/>
  <c r="AE47" i="65"/>
  <c r="AD47" i="65"/>
  <c r="AB47" i="65"/>
  <c r="Z47" i="65"/>
  <c r="N47" i="65"/>
  <c r="L47" i="65"/>
  <c r="AM46" i="65"/>
  <c r="AL46" i="65"/>
  <c r="AJ46" i="65"/>
  <c r="AI46" i="65"/>
  <c r="AH46" i="65"/>
  <c r="AG46" i="65"/>
  <c r="AF46" i="65"/>
  <c r="AE46" i="65"/>
  <c r="AD46" i="65"/>
  <c r="AB46" i="65"/>
  <c r="Z46" i="65"/>
  <c r="N46" i="65"/>
  <c r="L46" i="65"/>
  <c r="AM45" i="65"/>
  <c r="AL45" i="65"/>
  <c r="AJ45" i="65"/>
  <c r="AI45" i="65"/>
  <c r="AH45" i="65"/>
  <c r="AG45" i="65"/>
  <c r="AF45" i="65"/>
  <c r="AE45" i="65"/>
  <c r="AD45" i="65"/>
  <c r="AB45" i="65"/>
  <c r="Z45" i="65"/>
  <c r="N45" i="65"/>
  <c r="L45" i="65"/>
  <c r="AM44" i="65"/>
  <c r="AL44" i="65"/>
  <c r="AJ44" i="65"/>
  <c r="AI44" i="65"/>
  <c r="AH44" i="65"/>
  <c r="AG44" i="65"/>
  <c r="AF44" i="65"/>
  <c r="AE44" i="65"/>
  <c r="AD44" i="65"/>
  <c r="AB44" i="65"/>
  <c r="Z44" i="65"/>
  <c r="N44" i="65"/>
  <c r="L44" i="65"/>
  <c r="AM43" i="65"/>
  <c r="AL43" i="65"/>
  <c r="AJ43" i="65"/>
  <c r="AI43" i="65"/>
  <c r="AH43" i="65"/>
  <c r="AG43" i="65"/>
  <c r="AF43" i="65"/>
  <c r="AE43" i="65"/>
  <c r="AD43" i="65"/>
  <c r="AB43" i="65"/>
  <c r="Z43" i="65"/>
  <c r="N43" i="65"/>
  <c r="L43" i="65"/>
  <c r="AM42" i="65"/>
  <c r="AL42" i="65"/>
  <c r="AJ42" i="65"/>
  <c r="AI42" i="65"/>
  <c r="AH42" i="65"/>
  <c r="AG42" i="65"/>
  <c r="AF42" i="65"/>
  <c r="AE42" i="65"/>
  <c r="AD42" i="65"/>
  <c r="AB42" i="65"/>
  <c r="Z42" i="65"/>
  <c r="N42" i="65"/>
  <c r="L42" i="65"/>
  <c r="AM41" i="65"/>
  <c r="AL41" i="65"/>
  <c r="AJ41" i="65"/>
  <c r="AI41" i="65"/>
  <c r="AH41" i="65"/>
  <c r="AG41" i="65"/>
  <c r="AF41" i="65"/>
  <c r="AE41" i="65"/>
  <c r="AD41" i="65"/>
  <c r="AB41" i="65"/>
  <c r="Z41" i="65"/>
  <c r="N41" i="65"/>
  <c r="L41" i="65"/>
  <c r="AM40" i="65"/>
  <c r="AL40" i="65"/>
  <c r="AJ40" i="65"/>
  <c r="AI40" i="65"/>
  <c r="AH40" i="65"/>
  <c r="AG40" i="65"/>
  <c r="AF40" i="65"/>
  <c r="AE40" i="65"/>
  <c r="AD40" i="65"/>
  <c r="AB40" i="65"/>
  <c r="Z40" i="65"/>
  <c r="N40" i="65"/>
  <c r="L40" i="65"/>
  <c r="AM39" i="65"/>
  <c r="AL39" i="65"/>
  <c r="AJ39" i="65"/>
  <c r="AI39" i="65"/>
  <c r="AH39" i="65"/>
  <c r="AG39" i="65"/>
  <c r="AF39" i="65"/>
  <c r="AE39" i="65"/>
  <c r="AD39" i="65"/>
  <c r="AB39" i="65"/>
  <c r="Z39" i="65"/>
  <c r="N39" i="65"/>
  <c r="L39" i="65"/>
  <c r="AD37" i="65"/>
  <c r="P37" i="65"/>
  <c r="AM33" i="65"/>
  <c r="AL33" i="65"/>
  <c r="AJ33" i="65"/>
  <c r="AI33" i="65"/>
  <c r="AH33" i="65"/>
  <c r="AG33" i="65"/>
  <c r="AF33" i="65"/>
  <c r="AE33" i="65"/>
  <c r="AD33" i="65"/>
  <c r="Z33" i="65"/>
  <c r="L33" i="65"/>
  <c r="Y32" i="65"/>
  <c r="X32" i="65"/>
  <c r="V32" i="65"/>
  <c r="U32" i="65"/>
  <c r="T32" i="65"/>
  <c r="S32" i="65"/>
  <c r="R32" i="65"/>
  <c r="Q32" i="65"/>
  <c r="P32" i="65"/>
  <c r="N32" i="65"/>
  <c r="AM31" i="65"/>
  <c r="AL31" i="65"/>
  <c r="AJ31" i="65"/>
  <c r="AI31" i="65"/>
  <c r="AH31" i="65"/>
  <c r="AG31" i="65"/>
  <c r="AF31" i="65"/>
  <c r="AE31" i="65"/>
  <c r="AD31" i="65"/>
  <c r="AB31" i="65"/>
  <c r="Z31" i="65"/>
  <c r="N31" i="65"/>
  <c r="L31" i="65"/>
  <c r="AM30" i="65"/>
  <c r="AL30" i="65"/>
  <c r="AJ30" i="65"/>
  <c r="AI30" i="65"/>
  <c r="AH30" i="65"/>
  <c r="AG30" i="65"/>
  <c r="AE30" i="65"/>
  <c r="AB30" i="65"/>
  <c r="Z30" i="65"/>
  <c r="N30" i="65"/>
  <c r="L30" i="65"/>
  <c r="AB29" i="65"/>
  <c r="Z29" i="65"/>
  <c r="N29" i="65"/>
  <c r="L29" i="65"/>
  <c r="AB28" i="65"/>
  <c r="Z28" i="65"/>
  <c r="N28" i="65"/>
  <c r="L28" i="65"/>
  <c r="AB27" i="65"/>
  <c r="Z27" i="65"/>
  <c r="N27" i="65"/>
  <c r="L27" i="65"/>
  <c r="AB26" i="65"/>
  <c r="Z26" i="65"/>
  <c r="N26" i="65"/>
  <c r="L26" i="65"/>
  <c r="AB25" i="65"/>
  <c r="Z25" i="65"/>
  <c r="N25" i="65"/>
  <c r="L25" i="65"/>
  <c r="AM24" i="65"/>
  <c r="AL24" i="65"/>
  <c r="AJ24" i="65"/>
  <c r="AI24" i="65"/>
  <c r="AH24" i="65"/>
  <c r="AG24" i="65"/>
  <c r="AF24" i="65"/>
  <c r="AE24" i="65"/>
  <c r="AD24" i="65"/>
  <c r="AB24" i="65"/>
  <c r="Z24" i="65"/>
  <c r="N24" i="65"/>
  <c r="L24" i="65"/>
  <c r="AM23" i="65"/>
  <c r="AL23" i="65"/>
  <c r="AJ23" i="65"/>
  <c r="AI23" i="65"/>
  <c r="AH23" i="65"/>
  <c r="AG23" i="65"/>
  <c r="AF23" i="65"/>
  <c r="AE23" i="65"/>
  <c r="AD23" i="65"/>
  <c r="AB23" i="65"/>
  <c r="Z23" i="65"/>
  <c r="N23" i="65"/>
  <c r="L23" i="65"/>
  <c r="AM22" i="65"/>
  <c r="AL22" i="65"/>
  <c r="AJ22" i="65"/>
  <c r="AI22" i="65"/>
  <c r="AH22" i="65"/>
  <c r="AG22" i="65"/>
  <c r="AF22" i="65"/>
  <c r="AE22" i="65"/>
  <c r="AD22" i="65"/>
  <c r="AB22" i="65"/>
  <c r="Z22" i="65"/>
  <c r="N22" i="65"/>
  <c r="L22" i="65"/>
  <c r="AM21" i="65"/>
  <c r="AL21" i="65"/>
  <c r="AJ21" i="65"/>
  <c r="AI21" i="65"/>
  <c r="AH21" i="65"/>
  <c r="AG21" i="65"/>
  <c r="AF21" i="65"/>
  <c r="AE21" i="65"/>
  <c r="AB21" i="65"/>
  <c r="Z21" i="65"/>
  <c r="N21" i="65"/>
  <c r="L21" i="65"/>
  <c r="AM20" i="65"/>
  <c r="AL20" i="65"/>
  <c r="AJ20" i="65"/>
  <c r="AI20" i="65"/>
  <c r="AH20" i="65"/>
  <c r="AF20" i="65"/>
  <c r="AE20" i="65"/>
  <c r="AD20" i="65"/>
  <c r="AB20" i="65"/>
  <c r="Z20" i="65"/>
  <c r="N20" i="65"/>
  <c r="L20" i="65"/>
  <c r="AM19" i="65"/>
  <c r="AL19" i="65"/>
  <c r="AJ19" i="65"/>
  <c r="AI19" i="65"/>
  <c r="AH19" i="65"/>
  <c r="AG19" i="65"/>
  <c r="AF19" i="65"/>
  <c r="AE19" i="65"/>
  <c r="AD19" i="65"/>
  <c r="AB19" i="65"/>
  <c r="Z19" i="65"/>
  <c r="N19" i="65"/>
  <c r="L19" i="65"/>
  <c r="AM18" i="65"/>
  <c r="AL18" i="65"/>
  <c r="AJ18" i="65"/>
  <c r="AI18" i="65"/>
  <c r="AH18" i="65"/>
  <c r="AG18" i="65"/>
  <c r="AF18" i="65"/>
  <c r="AE18" i="65"/>
  <c r="AD18" i="65"/>
  <c r="AB18" i="65"/>
  <c r="Z18" i="65"/>
  <c r="N18" i="65"/>
  <c r="L18" i="65"/>
  <c r="AM17" i="65"/>
  <c r="AL17" i="65"/>
  <c r="AJ17" i="65"/>
  <c r="AI17" i="65"/>
  <c r="AH17" i="65"/>
  <c r="AG17" i="65"/>
  <c r="AF17" i="65"/>
  <c r="AE17" i="65"/>
  <c r="AD17" i="65"/>
  <c r="AB17" i="65"/>
  <c r="Z17" i="65"/>
  <c r="N17" i="65"/>
  <c r="L17" i="65"/>
  <c r="AM16" i="65"/>
  <c r="AL16" i="65"/>
  <c r="AJ16" i="65"/>
  <c r="AI16" i="65"/>
  <c r="AH16" i="65"/>
  <c r="AG16" i="65"/>
  <c r="AF16" i="65"/>
  <c r="AE16" i="65"/>
  <c r="AD16" i="65"/>
  <c r="AB16" i="65"/>
  <c r="Z16" i="65"/>
  <c r="N16" i="65"/>
  <c r="L16" i="65"/>
  <c r="AM15" i="65"/>
  <c r="AL15" i="65"/>
  <c r="AJ15" i="65"/>
  <c r="AI15" i="65"/>
  <c r="AH15" i="65"/>
  <c r="AG15" i="65"/>
  <c r="AF15" i="65"/>
  <c r="AE15" i="65"/>
  <c r="AD15" i="65"/>
  <c r="AB15" i="65"/>
  <c r="Z15" i="65"/>
  <c r="N15" i="65"/>
  <c r="L15" i="65"/>
  <c r="AM14" i="65"/>
  <c r="AL14" i="65"/>
  <c r="AJ14" i="65"/>
  <c r="AI14" i="65"/>
  <c r="AH14" i="65"/>
  <c r="AG14" i="65"/>
  <c r="AF14" i="65"/>
  <c r="AE14" i="65"/>
  <c r="AD14" i="65"/>
  <c r="AB14" i="65"/>
  <c r="Z14" i="65"/>
  <c r="N14" i="65"/>
  <c r="L14" i="65"/>
  <c r="AM13" i="65"/>
  <c r="AL13" i="65"/>
  <c r="AJ13" i="65"/>
  <c r="AI13" i="65"/>
  <c r="AH13" i="65"/>
  <c r="AG13" i="65"/>
  <c r="AF13" i="65"/>
  <c r="AE13" i="65"/>
  <c r="AD13" i="65"/>
  <c r="AB13" i="65"/>
  <c r="Z13" i="65"/>
  <c r="N13" i="65"/>
  <c r="L13" i="65"/>
  <c r="AM12" i="65"/>
  <c r="AL12" i="65"/>
  <c r="AJ12" i="65"/>
  <c r="AI12" i="65"/>
  <c r="AH12" i="65"/>
  <c r="AG12" i="65"/>
  <c r="AF12" i="65"/>
  <c r="AE12" i="65"/>
  <c r="AD12" i="65"/>
  <c r="AB12" i="65"/>
  <c r="Z12" i="65"/>
  <c r="N12" i="65"/>
  <c r="L12" i="65"/>
  <c r="AM11" i="65"/>
  <c r="AL11" i="65"/>
  <c r="AJ11" i="65"/>
  <c r="AI11" i="65"/>
  <c r="AH11" i="65"/>
  <c r="AG11" i="65"/>
  <c r="AF11" i="65"/>
  <c r="AE11" i="65"/>
  <c r="AD11" i="65"/>
  <c r="AB11" i="65"/>
  <c r="Z11" i="65"/>
  <c r="N11" i="65"/>
  <c r="L11" i="65"/>
  <c r="AM10" i="65"/>
  <c r="AL10" i="65"/>
  <c r="AJ10" i="65"/>
  <c r="AI10" i="65"/>
  <c r="AH10" i="65"/>
  <c r="AG10" i="65"/>
  <c r="AF10" i="65"/>
  <c r="AE10" i="65"/>
  <c r="AD10" i="65"/>
  <c r="AB10" i="65"/>
  <c r="Z10" i="65"/>
  <c r="N10" i="65"/>
  <c r="L10" i="65"/>
  <c r="AM9" i="65"/>
  <c r="AL9" i="65"/>
  <c r="AJ9" i="65"/>
  <c r="AI9" i="65"/>
  <c r="AH9" i="65"/>
  <c r="AG9" i="65"/>
  <c r="AF9" i="65"/>
  <c r="AE9" i="65"/>
  <c r="AD9" i="65"/>
  <c r="AB9" i="65"/>
  <c r="Z9" i="65"/>
  <c r="N9" i="65"/>
  <c r="L9" i="65"/>
  <c r="AM8" i="65"/>
  <c r="AL8" i="65"/>
  <c r="AJ8" i="65"/>
  <c r="AI8" i="65"/>
  <c r="AH8" i="65"/>
  <c r="AG8" i="65"/>
  <c r="AF8" i="65"/>
  <c r="AE8" i="65"/>
  <c r="AD8" i="65"/>
  <c r="AB8" i="65"/>
  <c r="Z8" i="65"/>
  <c r="N8" i="65"/>
  <c r="L8" i="65"/>
  <c r="AM7" i="65"/>
  <c r="AL7" i="65"/>
  <c r="AJ7" i="65"/>
  <c r="AI7" i="65"/>
  <c r="AH7" i="65"/>
  <c r="AG7" i="65"/>
  <c r="AF7" i="65"/>
  <c r="AE7" i="65"/>
  <c r="AD7" i="65"/>
  <c r="AB7" i="65"/>
  <c r="Z7" i="65"/>
  <c r="N7" i="65"/>
  <c r="L7" i="65"/>
  <c r="AD5" i="65"/>
  <c r="P5" i="65"/>
  <c r="AM96" i="64"/>
  <c r="AL96" i="64"/>
  <c r="AJ96" i="64"/>
  <c r="AI96" i="64"/>
  <c r="AH96" i="64"/>
  <c r="AG96" i="64"/>
  <c r="AF96" i="64"/>
  <c r="AE96" i="64"/>
  <c r="AD96" i="64"/>
  <c r="Z96" i="64"/>
  <c r="L96" i="64"/>
  <c r="Y95" i="64"/>
  <c r="AB95" i="64" s="1"/>
  <c r="X95" i="64"/>
  <c r="V95" i="64"/>
  <c r="U95" i="64"/>
  <c r="T95" i="64"/>
  <c r="S95" i="64"/>
  <c r="R95" i="64"/>
  <c r="Q95" i="64"/>
  <c r="P95" i="64"/>
  <c r="K95" i="64"/>
  <c r="J95" i="64"/>
  <c r="H95" i="64"/>
  <c r="G95" i="64"/>
  <c r="F95" i="64"/>
  <c r="E95" i="64"/>
  <c r="D95" i="64"/>
  <c r="C95" i="64"/>
  <c r="B95" i="64"/>
  <c r="AM94" i="64"/>
  <c r="AL94" i="64"/>
  <c r="AJ94" i="64"/>
  <c r="AH94" i="64"/>
  <c r="AG94" i="64"/>
  <c r="AF94" i="64"/>
  <c r="AE94" i="64"/>
  <c r="AD94" i="64"/>
  <c r="AB94" i="64"/>
  <c r="Z94" i="64"/>
  <c r="N94" i="64"/>
  <c r="L94" i="64"/>
  <c r="AM93" i="64"/>
  <c r="AL93" i="64"/>
  <c r="AJ93" i="64"/>
  <c r="AI93" i="64"/>
  <c r="AH93" i="64"/>
  <c r="AG93" i="64"/>
  <c r="AF93" i="64"/>
  <c r="AE93" i="64"/>
  <c r="AD93" i="64"/>
  <c r="AB93" i="64"/>
  <c r="Z93" i="64"/>
  <c r="N93" i="64"/>
  <c r="L93" i="64"/>
  <c r="AM92" i="64"/>
  <c r="AL92" i="64"/>
  <c r="AJ92" i="64"/>
  <c r="AI92" i="64"/>
  <c r="AH92" i="64"/>
  <c r="AG92" i="64"/>
  <c r="AF92" i="64"/>
  <c r="AE92" i="64"/>
  <c r="AD92" i="64"/>
  <c r="AB92" i="64"/>
  <c r="Z92" i="64"/>
  <c r="N92" i="64"/>
  <c r="L92" i="64"/>
  <c r="AM91" i="64"/>
  <c r="AL91" i="64"/>
  <c r="AJ91" i="64"/>
  <c r="AI91" i="64"/>
  <c r="AH91" i="64"/>
  <c r="AG91" i="64"/>
  <c r="AF91" i="64"/>
  <c r="AE91" i="64"/>
  <c r="AD91" i="64"/>
  <c r="AB91" i="64"/>
  <c r="Z91" i="64"/>
  <c r="N91" i="64"/>
  <c r="L91" i="64"/>
  <c r="AM90" i="64"/>
  <c r="AL90" i="64"/>
  <c r="AJ90" i="64"/>
  <c r="AI90" i="64"/>
  <c r="AH90" i="64"/>
  <c r="AG90" i="64"/>
  <c r="AF90" i="64"/>
  <c r="AE90" i="64"/>
  <c r="AD90" i="64"/>
  <c r="AB90" i="64"/>
  <c r="Z90" i="64"/>
  <c r="N90" i="64"/>
  <c r="L90" i="64"/>
  <c r="AM89" i="64"/>
  <c r="AL89" i="64"/>
  <c r="AJ89" i="64"/>
  <c r="AI89" i="64"/>
  <c r="AH89" i="64"/>
  <c r="AG89" i="64"/>
  <c r="AF89" i="64"/>
  <c r="AE89" i="64"/>
  <c r="AD89" i="64"/>
  <c r="AB89" i="64"/>
  <c r="Z89" i="64"/>
  <c r="N89" i="64"/>
  <c r="L89" i="64"/>
  <c r="AM88" i="64"/>
  <c r="AL88" i="64"/>
  <c r="AJ88" i="64"/>
  <c r="AI88" i="64"/>
  <c r="AH88" i="64"/>
  <c r="AG88" i="64"/>
  <c r="AF88" i="64"/>
  <c r="AE88" i="64"/>
  <c r="AD88" i="64"/>
  <c r="AB88" i="64"/>
  <c r="Z88" i="64"/>
  <c r="N88" i="64"/>
  <c r="L88" i="64"/>
  <c r="AM87" i="64"/>
  <c r="AL87" i="64"/>
  <c r="AJ87" i="64"/>
  <c r="AI87" i="64"/>
  <c r="AH87" i="64"/>
  <c r="AG87" i="64"/>
  <c r="AF87" i="64"/>
  <c r="AE87" i="64"/>
  <c r="AD87" i="64"/>
  <c r="AB87" i="64"/>
  <c r="Z87" i="64"/>
  <c r="N87" i="64"/>
  <c r="L87" i="64"/>
  <c r="AM86" i="64"/>
  <c r="AL86" i="64"/>
  <c r="AJ86" i="64"/>
  <c r="AI86" i="64"/>
  <c r="AH86" i="64"/>
  <c r="AG86" i="64"/>
  <c r="AF86" i="64"/>
  <c r="AE86" i="64"/>
  <c r="AD86" i="64"/>
  <c r="AB86" i="64"/>
  <c r="Z86" i="64"/>
  <c r="N86" i="64"/>
  <c r="L86" i="64"/>
  <c r="AM85" i="64"/>
  <c r="AL85" i="64"/>
  <c r="AJ85" i="64"/>
  <c r="AI85" i="64"/>
  <c r="AH85" i="64"/>
  <c r="AG85" i="64"/>
  <c r="AF85" i="64"/>
  <c r="AE85" i="64"/>
  <c r="AD85" i="64"/>
  <c r="AB85" i="64"/>
  <c r="Z85" i="64"/>
  <c r="N85" i="64"/>
  <c r="L85" i="64"/>
  <c r="AM84" i="64"/>
  <c r="AL84" i="64"/>
  <c r="AJ84" i="64"/>
  <c r="AI84" i="64"/>
  <c r="AH84" i="64"/>
  <c r="AG84" i="64"/>
  <c r="AF84" i="64"/>
  <c r="AE84" i="64"/>
  <c r="AD84" i="64"/>
  <c r="AB84" i="64"/>
  <c r="Z84" i="64"/>
  <c r="N84" i="64"/>
  <c r="L84" i="64"/>
  <c r="AM83" i="64"/>
  <c r="AL83" i="64"/>
  <c r="AJ83" i="64"/>
  <c r="AI83" i="64"/>
  <c r="AH83" i="64"/>
  <c r="AG83" i="64"/>
  <c r="AF83" i="64"/>
  <c r="AE83" i="64"/>
  <c r="AD83" i="64"/>
  <c r="AB83" i="64"/>
  <c r="Z83" i="64"/>
  <c r="N83" i="64"/>
  <c r="L83" i="64"/>
  <c r="AM82" i="64"/>
  <c r="AL82" i="64"/>
  <c r="AJ82" i="64"/>
  <c r="AI82" i="64"/>
  <c r="AH82" i="64"/>
  <c r="AG82" i="64"/>
  <c r="AF82" i="64"/>
  <c r="AE82" i="64"/>
  <c r="AD82" i="64"/>
  <c r="AB82" i="64"/>
  <c r="Z82" i="64"/>
  <c r="N82" i="64"/>
  <c r="L82" i="64"/>
  <c r="AM81" i="64"/>
  <c r="AL81" i="64"/>
  <c r="AJ81" i="64"/>
  <c r="AI81" i="64"/>
  <c r="AH81" i="64"/>
  <c r="AG81" i="64"/>
  <c r="AF81" i="64"/>
  <c r="AE81" i="64"/>
  <c r="AD81" i="64"/>
  <c r="AB81" i="64"/>
  <c r="Z81" i="64"/>
  <c r="N81" i="64"/>
  <c r="L81" i="64"/>
  <c r="AM80" i="64"/>
  <c r="AL80" i="64"/>
  <c r="AJ80" i="64"/>
  <c r="AI80" i="64"/>
  <c r="AH80" i="64"/>
  <c r="AG80" i="64"/>
  <c r="AF80" i="64"/>
  <c r="AE80" i="64"/>
  <c r="AD80" i="64"/>
  <c r="AB80" i="64"/>
  <c r="Z80" i="64"/>
  <c r="N80" i="64"/>
  <c r="L80" i="64"/>
  <c r="AM79" i="64"/>
  <c r="AL79" i="64"/>
  <c r="AJ79" i="64"/>
  <c r="AI79" i="64"/>
  <c r="AH79" i="64"/>
  <c r="AG79" i="64"/>
  <c r="AF79" i="64"/>
  <c r="AE79" i="64"/>
  <c r="AD79" i="64"/>
  <c r="AB79" i="64"/>
  <c r="Z79" i="64"/>
  <c r="N79" i="64"/>
  <c r="L79" i="64"/>
  <c r="AM78" i="64"/>
  <c r="AL78" i="64"/>
  <c r="AJ78" i="64"/>
  <c r="AI78" i="64"/>
  <c r="AH78" i="64"/>
  <c r="AG78" i="64"/>
  <c r="AF78" i="64"/>
  <c r="AE78" i="64"/>
  <c r="AD78" i="64"/>
  <c r="AB78" i="64"/>
  <c r="Z78" i="64"/>
  <c r="N78" i="64"/>
  <c r="L78" i="64"/>
  <c r="AM77" i="64"/>
  <c r="AL77" i="64"/>
  <c r="AJ77" i="64"/>
  <c r="AI77" i="64"/>
  <c r="AH77" i="64"/>
  <c r="AG77" i="64"/>
  <c r="AF77" i="64"/>
  <c r="AE77" i="64"/>
  <c r="AD77" i="64"/>
  <c r="AB77" i="64"/>
  <c r="Z77" i="64"/>
  <c r="N77" i="64"/>
  <c r="L77" i="64"/>
  <c r="AM76" i="64"/>
  <c r="AL76" i="64"/>
  <c r="AJ76" i="64"/>
  <c r="AI76" i="64"/>
  <c r="AH76" i="64"/>
  <c r="AG76" i="64"/>
  <c r="AF76" i="64"/>
  <c r="AE76" i="64"/>
  <c r="AD76" i="64"/>
  <c r="AB76" i="64"/>
  <c r="Z76" i="64"/>
  <c r="N76" i="64"/>
  <c r="L76" i="64"/>
  <c r="AM75" i="64"/>
  <c r="AL75" i="64"/>
  <c r="AJ75" i="64"/>
  <c r="AI75" i="64"/>
  <c r="AH75" i="64"/>
  <c r="AG75" i="64"/>
  <c r="AF75" i="64"/>
  <c r="AE75" i="64"/>
  <c r="AD75" i="64"/>
  <c r="AB75" i="64"/>
  <c r="Z75" i="64"/>
  <c r="N75" i="64"/>
  <c r="L75" i="64"/>
  <c r="AM74" i="64"/>
  <c r="AL74" i="64"/>
  <c r="AJ74" i="64"/>
  <c r="AI74" i="64"/>
  <c r="AH74" i="64"/>
  <c r="AG74" i="64"/>
  <c r="AF74" i="64"/>
  <c r="AE74" i="64"/>
  <c r="AD74" i="64"/>
  <c r="AB74" i="64"/>
  <c r="Z74" i="64"/>
  <c r="N74" i="64"/>
  <c r="L74" i="64"/>
  <c r="AM73" i="64"/>
  <c r="AL73" i="64"/>
  <c r="AJ73" i="64"/>
  <c r="AI73" i="64"/>
  <c r="AH73" i="64"/>
  <c r="AG73" i="64"/>
  <c r="AF73" i="64"/>
  <c r="AE73" i="64"/>
  <c r="AD73" i="64"/>
  <c r="AB73" i="64"/>
  <c r="Z73" i="64"/>
  <c r="N73" i="64"/>
  <c r="L73" i="64"/>
  <c r="AM72" i="64"/>
  <c r="AL72" i="64"/>
  <c r="AJ72" i="64"/>
  <c r="AI72" i="64"/>
  <c r="AH72" i="64"/>
  <c r="AG72" i="64"/>
  <c r="AF72" i="64"/>
  <c r="AE72" i="64"/>
  <c r="AD72" i="64"/>
  <c r="AB72" i="64"/>
  <c r="Z72" i="64"/>
  <c r="N72" i="64"/>
  <c r="L72" i="64"/>
  <c r="AM71" i="64"/>
  <c r="AL71" i="64"/>
  <c r="AJ71" i="64"/>
  <c r="AI71" i="64"/>
  <c r="AH71" i="64"/>
  <c r="AG71" i="64"/>
  <c r="AF71" i="64"/>
  <c r="AE71" i="64"/>
  <c r="AD71" i="64"/>
  <c r="AB71" i="64"/>
  <c r="Z71" i="64"/>
  <c r="N71" i="64"/>
  <c r="L71" i="64"/>
  <c r="AM70" i="64"/>
  <c r="AL70" i="64"/>
  <c r="AJ70" i="64"/>
  <c r="AI70" i="64"/>
  <c r="AH70" i="64"/>
  <c r="AG70" i="64"/>
  <c r="AF70" i="64"/>
  <c r="AE70" i="64"/>
  <c r="AD70" i="64"/>
  <c r="AB70" i="64"/>
  <c r="Z70" i="64"/>
  <c r="N70" i="64"/>
  <c r="L70" i="64"/>
  <c r="AM69" i="64"/>
  <c r="AL69" i="64"/>
  <c r="AJ69" i="64"/>
  <c r="AI69" i="64"/>
  <c r="AH69" i="64"/>
  <c r="AG69" i="64"/>
  <c r="AF69" i="64"/>
  <c r="AE69" i="64"/>
  <c r="AD69" i="64"/>
  <c r="AB69" i="64"/>
  <c r="Z69" i="64"/>
  <c r="N69" i="64"/>
  <c r="L69" i="64"/>
  <c r="AM68" i="64"/>
  <c r="AL68" i="64"/>
  <c r="AJ68" i="64"/>
  <c r="AI68" i="64"/>
  <c r="AH68" i="64"/>
  <c r="AG68" i="64"/>
  <c r="AF68" i="64"/>
  <c r="AE68" i="64"/>
  <c r="AD68" i="64"/>
  <c r="AB68" i="64"/>
  <c r="Z68" i="64"/>
  <c r="N68" i="64"/>
  <c r="L68" i="64"/>
  <c r="AD66" i="64"/>
  <c r="P66" i="64"/>
  <c r="AM62" i="64"/>
  <c r="AL62" i="64"/>
  <c r="AJ62" i="64"/>
  <c r="AI62" i="64"/>
  <c r="AH62" i="64"/>
  <c r="AG62" i="64"/>
  <c r="AF62" i="64"/>
  <c r="AE62" i="64"/>
  <c r="AD62" i="64"/>
  <c r="Z62" i="64"/>
  <c r="L62" i="64"/>
  <c r="Y61" i="64"/>
  <c r="AB61" i="64" s="1"/>
  <c r="X61" i="64"/>
  <c r="V61" i="64"/>
  <c r="U61" i="64"/>
  <c r="T61" i="64"/>
  <c r="S61" i="64"/>
  <c r="R61" i="64"/>
  <c r="Q61" i="64"/>
  <c r="P61" i="64"/>
  <c r="K61" i="64"/>
  <c r="J61" i="64"/>
  <c r="H61" i="64"/>
  <c r="G61" i="64"/>
  <c r="F61" i="64"/>
  <c r="E61" i="64"/>
  <c r="D61" i="64"/>
  <c r="C61" i="64"/>
  <c r="B61" i="64"/>
  <c r="AM60" i="64"/>
  <c r="AL60" i="64"/>
  <c r="AJ60" i="64"/>
  <c r="AI60" i="64"/>
  <c r="AH60" i="64"/>
  <c r="AG60" i="64"/>
  <c r="AF60" i="64"/>
  <c r="AE60" i="64"/>
  <c r="AD60" i="64"/>
  <c r="AB60" i="64"/>
  <c r="Z60" i="64"/>
  <c r="N60" i="64"/>
  <c r="L60" i="64"/>
  <c r="AM59" i="64"/>
  <c r="AL59" i="64"/>
  <c r="AJ59" i="64"/>
  <c r="AI59" i="64"/>
  <c r="AH59" i="64"/>
  <c r="AG59" i="64"/>
  <c r="AF59" i="64"/>
  <c r="AE59" i="64"/>
  <c r="AD59" i="64"/>
  <c r="AB59" i="64"/>
  <c r="Z59" i="64"/>
  <c r="N59" i="64"/>
  <c r="L59" i="64"/>
  <c r="AM58" i="64"/>
  <c r="AL58" i="64"/>
  <c r="AJ58" i="64"/>
  <c r="AI58" i="64"/>
  <c r="AH58" i="64"/>
  <c r="AG58" i="64"/>
  <c r="AF58" i="64"/>
  <c r="AE58" i="64"/>
  <c r="AD58" i="64"/>
  <c r="AB58" i="64"/>
  <c r="Z58" i="64"/>
  <c r="N58" i="64"/>
  <c r="L58" i="64"/>
  <c r="AM57" i="64"/>
  <c r="AL57" i="64"/>
  <c r="AJ57" i="64"/>
  <c r="AI57" i="64"/>
  <c r="AH57" i="64"/>
  <c r="AG57" i="64"/>
  <c r="AF57" i="64"/>
  <c r="AE57" i="64"/>
  <c r="AD57" i="64"/>
  <c r="AB57" i="64"/>
  <c r="Z57" i="64"/>
  <c r="N57" i="64"/>
  <c r="L57" i="64"/>
  <c r="AM56" i="64"/>
  <c r="AL56" i="64"/>
  <c r="AJ56" i="64"/>
  <c r="AI56" i="64"/>
  <c r="AH56" i="64"/>
  <c r="AG56" i="64"/>
  <c r="AF56" i="64"/>
  <c r="AE56" i="64"/>
  <c r="AD56" i="64"/>
  <c r="AB56" i="64"/>
  <c r="Z56" i="64"/>
  <c r="N56" i="64"/>
  <c r="L56" i="64"/>
  <c r="AM55" i="64"/>
  <c r="AL55" i="64"/>
  <c r="AJ55" i="64"/>
  <c r="AI55" i="64"/>
  <c r="AH55" i="64"/>
  <c r="AG55" i="64"/>
  <c r="AF55" i="64"/>
  <c r="AE55" i="64"/>
  <c r="AD55" i="64"/>
  <c r="AB55" i="64"/>
  <c r="Z55" i="64"/>
  <c r="N55" i="64"/>
  <c r="L55" i="64"/>
  <c r="AM54" i="64"/>
  <c r="AL54" i="64"/>
  <c r="AJ54" i="64"/>
  <c r="AI54" i="64"/>
  <c r="AH54" i="64"/>
  <c r="AG54" i="64"/>
  <c r="AF54" i="64"/>
  <c r="AE54" i="64"/>
  <c r="AD54" i="64"/>
  <c r="AB54" i="64"/>
  <c r="Z54" i="64"/>
  <c r="N54" i="64"/>
  <c r="L54" i="64"/>
  <c r="AM53" i="64"/>
  <c r="AL53" i="64"/>
  <c r="AJ53" i="64"/>
  <c r="AI53" i="64"/>
  <c r="AH53" i="64"/>
  <c r="AG53" i="64"/>
  <c r="AF53" i="64"/>
  <c r="AE53" i="64"/>
  <c r="AB53" i="64"/>
  <c r="Z53" i="64"/>
  <c r="N53" i="64"/>
  <c r="L53" i="64"/>
  <c r="AM52" i="64"/>
  <c r="AL52" i="64"/>
  <c r="AJ52" i="64"/>
  <c r="AI52" i="64"/>
  <c r="AH52" i="64"/>
  <c r="AG52" i="64"/>
  <c r="AF52" i="64"/>
  <c r="AE52" i="64"/>
  <c r="AD52" i="64"/>
  <c r="AB52" i="64"/>
  <c r="Z52" i="64"/>
  <c r="N52" i="64"/>
  <c r="L52" i="64"/>
  <c r="AM51" i="64"/>
  <c r="AL51" i="64"/>
  <c r="AJ51" i="64"/>
  <c r="AI51" i="64"/>
  <c r="AH51" i="64"/>
  <c r="AG51" i="64"/>
  <c r="AF51" i="64"/>
  <c r="AE51" i="64"/>
  <c r="AD51" i="64"/>
  <c r="AB51" i="64"/>
  <c r="Z51" i="64"/>
  <c r="N51" i="64"/>
  <c r="L51" i="64"/>
  <c r="AM50" i="64"/>
  <c r="AL50" i="64"/>
  <c r="AJ50" i="64"/>
  <c r="AI50" i="64"/>
  <c r="AH50" i="64"/>
  <c r="AG50" i="64"/>
  <c r="AF50" i="64"/>
  <c r="AE50" i="64"/>
  <c r="AD50" i="64"/>
  <c r="AB50" i="64"/>
  <c r="Z50" i="64"/>
  <c r="N50" i="64"/>
  <c r="L50" i="64"/>
  <c r="AM49" i="64"/>
  <c r="AL49" i="64"/>
  <c r="AJ49" i="64"/>
  <c r="AI49" i="64"/>
  <c r="AH49" i="64"/>
  <c r="AG49" i="64"/>
  <c r="AF49" i="64"/>
  <c r="AE49" i="64"/>
  <c r="AD49" i="64"/>
  <c r="AB49" i="64"/>
  <c r="Z49" i="64"/>
  <c r="N49" i="64"/>
  <c r="L49" i="64"/>
  <c r="AM48" i="64"/>
  <c r="AL48" i="64"/>
  <c r="AJ48" i="64"/>
  <c r="AI48" i="64"/>
  <c r="AH48" i="64"/>
  <c r="AG48" i="64"/>
  <c r="AF48" i="64"/>
  <c r="AE48" i="64"/>
  <c r="AD48" i="64"/>
  <c r="AB48" i="64"/>
  <c r="Z48" i="64"/>
  <c r="N48" i="64"/>
  <c r="L48" i="64"/>
  <c r="AM47" i="64"/>
  <c r="AL47" i="64"/>
  <c r="AJ47" i="64"/>
  <c r="AI47" i="64"/>
  <c r="AH47" i="64"/>
  <c r="AG47" i="64"/>
  <c r="AF47" i="64"/>
  <c r="AE47" i="64"/>
  <c r="AD47" i="64"/>
  <c r="AB47" i="64"/>
  <c r="Z47" i="64"/>
  <c r="N47" i="64"/>
  <c r="L47" i="64"/>
  <c r="AM46" i="64"/>
  <c r="AL46" i="64"/>
  <c r="AJ46" i="64"/>
  <c r="AI46" i="64"/>
  <c r="AH46" i="64"/>
  <c r="AG46" i="64"/>
  <c r="AF46" i="64"/>
  <c r="AE46" i="64"/>
  <c r="AD46" i="64"/>
  <c r="AB46" i="64"/>
  <c r="Z46" i="64"/>
  <c r="N46" i="64"/>
  <c r="L46" i="64"/>
  <c r="AM45" i="64"/>
  <c r="AL45" i="64"/>
  <c r="AJ45" i="64"/>
  <c r="AI45" i="64"/>
  <c r="AH45" i="64"/>
  <c r="AG45" i="64"/>
  <c r="AF45" i="64"/>
  <c r="AE45" i="64"/>
  <c r="AD45" i="64"/>
  <c r="AB45" i="64"/>
  <c r="Z45" i="64"/>
  <c r="N45" i="64"/>
  <c r="L45" i="64"/>
  <c r="AM44" i="64"/>
  <c r="AL44" i="64"/>
  <c r="AJ44" i="64"/>
  <c r="AI44" i="64"/>
  <c r="AH44" i="64"/>
  <c r="AG44" i="64"/>
  <c r="AF44" i="64"/>
  <c r="AE44" i="64"/>
  <c r="AD44" i="64"/>
  <c r="AB44" i="64"/>
  <c r="Z44" i="64"/>
  <c r="N44" i="64"/>
  <c r="L44" i="64"/>
  <c r="AM43" i="64"/>
  <c r="AL43" i="64"/>
  <c r="AJ43" i="64"/>
  <c r="AI43" i="64"/>
  <c r="AH43" i="64"/>
  <c r="AG43" i="64"/>
  <c r="AF43" i="64"/>
  <c r="AE43" i="64"/>
  <c r="AD43" i="64"/>
  <c r="AB43" i="64"/>
  <c r="Z43" i="64"/>
  <c r="N43" i="64"/>
  <c r="L43" i="64"/>
  <c r="AM42" i="64"/>
  <c r="AL42" i="64"/>
  <c r="AJ42" i="64"/>
  <c r="AI42" i="64"/>
  <c r="AH42" i="64"/>
  <c r="AG42" i="64"/>
  <c r="AF42" i="64"/>
  <c r="AE42" i="64"/>
  <c r="AD42" i="64"/>
  <c r="AB42" i="64"/>
  <c r="Z42" i="64"/>
  <c r="N42" i="64"/>
  <c r="L42" i="64"/>
  <c r="AM41" i="64"/>
  <c r="AL41" i="64"/>
  <c r="AJ41" i="64"/>
  <c r="AI41" i="64"/>
  <c r="AH41" i="64"/>
  <c r="AG41" i="64"/>
  <c r="AF41" i="64"/>
  <c r="AE41" i="64"/>
  <c r="AD41" i="64"/>
  <c r="AB41" i="64"/>
  <c r="Z41" i="64"/>
  <c r="N41" i="64"/>
  <c r="L41" i="64"/>
  <c r="AM40" i="64"/>
  <c r="AL40" i="64"/>
  <c r="AJ40" i="64"/>
  <c r="AI40" i="64"/>
  <c r="AH40" i="64"/>
  <c r="AG40" i="64"/>
  <c r="AF40" i="64"/>
  <c r="AE40" i="64"/>
  <c r="AD40" i="64"/>
  <c r="AB40" i="64"/>
  <c r="Z40" i="64"/>
  <c r="N40" i="64"/>
  <c r="L40" i="64"/>
  <c r="AM39" i="64"/>
  <c r="AL39" i="64"/>
  <c r="AJ39" i="64"/>
  <c r="AI39" i="64"/>
  <c r="AH39" i="64"/>
  <c r="AG39" i="64"/>
  <c r="AF39" i="64"/>
  <c r="AE39" i="64"/>
  <c r="AD39" i="64"/>
  <c r="AB39" i="64"/>
  <c r="Z39" i="64"/>
  <c r="N39" i="64"/>
  <c r="L39" i="64"/>
  <c r="AD37" i="64"/>
  <c r="P37" i="64"/>
  <c r="AM33" i="64"/>
  <c r="AL33" i="64"/>
  <c r="AJ33" i="64"/>
  <c r="AI33" i="64"/>
  <c r="AH33" i="64"/>
  <c r="AG33" i="64"/>
  <c r="AF33" i="64"/>
  <c r="AE33" i="64"/>
  <c r="AD33" i="64"/>
  <c r="Z33" i="64"/>
  <c r="L33" i="64"/>
  <c r="Y32" i="64"/>
  <c r="X32" i="64"/>
  <c r="V32" i="64"/>
  <c r="U32" i="64"/>
  <c r="T32" i="64"/>
  <c r="S32" i="64"/>
  <c r="R32" i="64"/>
  <c r="Q32" i="64"/>
  <c r="P32" i="64"/>
  <c r="K32" i="64"/>
  <c r="N32" i="64" s="1"/>
  <c r="J32" i="64"/>
  <c r="H32" i="64"/>
  <c r="G32" i="64"/>
  <c r="F32" i="64"/>
  <c r="E32" i="64"/>
  <c r="D32" i="64"/>
  <c r="C32" i="64"/>
  <c r="B32" i="64"/>
  <c r="AM31" i="64"/>
  <c r="AL31" i="64"/>
  <c r="AJ31" i="64"/>
  <c r="AI31" i="64"/>
  <c r="AH31" i="64"/>
  <c r="AG31" i="64"/>
  <c r="AF31" i="64"/>
  <c r="AE31" i="64"/>
  <c r="AD31" i="64"/>
  <c r="AB31" i="64"/>
  <c r="Z31" i="64"/>
  <c r="N31" i="64"/>
  <c r="L31" i="64"/>
  <c r="AM30" i="64"/>
  <c r="AL30" i="64"/>
  <c r="AJ30" i="64"/>
  <c r="AI30" i="64"/>
  <c r="AH30" i="64"/>
  <c r="AG30" i="64"/>
  <c r="AF30" i="64"/>
  <c r="AE30" i="64"/>
  <c r="AD30" i="64"/>
  <c r="AB30" i="64"/>
  <c r="Z30" i="64"/>
  <c r="N30" i="64"/>
  <c r="L30" i="64"/>
  <c r="AM29" i="64"/>
  <c r="AL29" i="64"/>
  <c r="AJ29" i="64"/>
  <c r="AI29" i="64"/>
  <c r="AH29" i="64"/>
  <c r="AG29" i="64"/>
  <c r="AF29" i="64"/>
  <c r="AE29" i="64"/>
  <c r="AD29" i="64"/>
  <c r="AB29" i="64"/>
  <c r="Z29" i="64"/>
  <c r="N29" i="64"/>
  <c r="L29" i="64"/>
  <c r="AM28" i="64"/>
  <c r="AL28" i="64"/>
  <c r="AJ28" i="64"/>
  <c r="AI28" i="64"/>
  <c r="AH28" i="64"/>
  <c r="AG28" i="64"/>
  <c r="AF28" i="64"/>
  <c r="AE28" i="64"/>
  <c r="AD28" i="64"/>
  <c r="AB28" i="64"/>
  <c r="Z28" i="64"/>
  <c r="N28" i="64"/>
  <c r="L28" i="64"/>
  <c r="AM27" i="64"/>
  <c r="AL27" i="64"/>
  <c r="AJ27" i="64"/>
  <c r="AI27" i="64"/>
  <c r="AH27" i="64"/>
  <c r="AG27" i="64"/>
  <c r="AF27" i="64"/>
  <c r="AE27" i="64"/>
  <c r="AD27" i="64"/>
  <c r="AB27" i="64"/>
  <c r="Z27" i="64"/>
  <c r="N27" i="64"/>
  <c r="L27" i="64"/>
  <c r="AM26" i="64"/>
  <c r="AL26" i="64"/>
  <c r="AJ26" i="64"/>
  <c r="AI26" i="64"/>
  <c r="AH26" i="64"/>
  <c r="AG26" i="64"/>
  <c r="AF26" i="64"/>
  <c r="AE26" i="64"/>
  <c r="AD26" i="64"/>
  <c r="AB26" i="64"/>
  <c r="Z26" i="64"/>
  <c r="N26" i="64"/>
  <c r="L26" i="64"/>
  <c r="AM25" i="64"/>
  <c r="AL25" i="64"/>
  <c r="AJ25" i="64"/>
  <c r="AI25" i="64"/>
  <c r="AH25" i="64"/>
  <c r="AG25" i="64"/>
  <c r="AF25" i="64"/>
  <c r="AE25" i="64"/>
  <c r="AD25" i="64"/>
  <c r="AB25" i="64"/>
  <c r="Z25" i="64"/>
  <c r="N25" i="64"/>
  <c r="L25" i="64"/>
  <c r="AM24" i="64"/>
  <c r="AL24" i="64"/>
  <c r="AJ24" i="64"/>
  <c r="AI24" i="64"/>
  <c r="AH24" i="64"/>
  <c r="AG24" i="64"/>
  <c r="AF24" i="64"/>
  <c r="AE24" i="64"/>
  <c r="AD24" i="64"/>
  <c r="AB24" i="64"/>
  <c r="Z24" i="64"/>
  <c r="N24" i="64"/>
  <c r="L24" i="64"/>
  <c r="AM23" i="64"/>
  <c r="AL23" i="64"/>
  <c r="AJ23" i="64"/>
  <c r="AI23" i="64"/>
  <c r="AH23" i="64"/>
  <c r="AG23" i="64"/>
  <c r="AF23" i="64"/>
  <c r="AE23" i="64"/>
  <c r="AD23" i="64"/>
  <c r="AB23" i="64"/>
  <c r="Z23" i="64"/>
  <c r="N23" i="64"/>
  <c r="L23" i="64"/>
  <c r="AM22" i="64"/>
  <c r="AL22" i="64"/>
  <c r="AJ22" i="64"/>
  <c r="AI22" i="64"/>
  <c r="AH22" i="64"/>
  <c r="AG22" i="64"/>
  <c r="AF22" i="64"/>
  <c r="AE22" i="64"/>
  <c r="AD22" i="64"/>
  <c r="AB22" i="64"/>
  <c r="Z22" i="64"/>
  <c r="N22" i="64"/>
  <c r="L22" i="64"/>
  <c r="AM21" i="64"/>
  <c r="AL21" i="64"/>
  <c r="AJ21" i="64"/>
  <c r="AI21" i="64"/>
  <c r="AH21" i="64"/>
  <c r="AG21" i="64"/>
  <c r="AF21" i="64"/>
  <c r="AE21" i="64"/>
  <c r="AD21" i="64"/>
  <c r="AB21" i="64"/>
  <c r="Z21" i="64"/>
  <c r="N21" i="64"/>
  <c r="L21" i="64"/>
  <c r="AM20" i="64"/>
  <c r="AL20" i="64"/>
  <c r="AJ20" i="64"/>
  <c r="AI20" i="64"/>
  <c r="AH20" i="64"/>
  <c r="AG20" i="64"/>
  <c r="AF20" i="64"/>
  <c r="AE20" i="64"/>
  <c r="AD20" i="64"/>
  <c r="AB20" i="64"/>
  <c r="Z20" i="64"/>
  <c r="N20" i="64"/>
  <c r="L20" i="64"/>
  <c r="AM19" i="64"/>
  <c r="AL19" i="64"/>
  <c r="AJ19" i="64"/>
  <c r="AI19" i="64"/>
  <c r="AH19" i="64"/>
  <c r="AG19" i="64"/>
  <c r="AF19" i="64"/>
  <c r="AE19" i="64"/>
  <c r="AD19" i="64"/>
  <c r="AB19" i="64"/>
  <c r="Z19" i="64"/>
  <c r="N19" i="64"/>
  <c r="L19" i="64"/>
  <c r="AM18" i="64"/>
  <c r="AL18" i="64"/>
  <c r="AJ18" i="64"/>
  <c r="AI18" i="64"/>
  <c r="AH18" i="64"/>
  <c r="AG18" i="64"/>
  <c r="AF18" i="64"/>
  <c r="AE18" i="64"/>
  <c r="AD18" i="64"/>
  <c r="AB18" i="64"/>
  <c r="Z18" i="64"/>
  <c r="N18" i="64"/>
  <c r="L18" i="64"/>
  <c r="AM17" i="64"/>
  <c r="AL17" i="64"/>
  <c r="AJ17" i="64"/>
  <c r="AI17" i="64"/>
  <c r="AH17" i="64"/>
  <c r="AG17" i="64"/>
  <c r="AF17" i="64"/>
  <c r="AE17" i="64"/>
  <c r="AD17" i="64"/>
  <c r="AB17" i="64"/>
  <c r="Z17" i="64"/>
  <c r="N17" i="64"/>
  <c r="L17" i="64"/>
  <c r="AM16" i="64"/>
  <c r="AL16" i="64"/>
  <c r="AJ16" i="64"/>
  <c r="AI16" i="64"/>
  <c r="AH16" i="64"/>
  <c r="AG16" i="64"/>
  <c r="AF16" i="64"/>
  <c r="AE16" i="64"/>
  <c r="AD16" i="64"/>
  <c r="AB16" i="64"/>
  <c r="Z16" i="64"/>
  <c r="N16" i="64"/>
  <c r="L16" i="64"/>
  <c r="AM15" i="64"/>
  <c r="AL15" i="64"/>
  <c r="AJ15" i="64"/>
  <c r="AI15" i="64"/>
  <c r="AH15" i="64"/>
  <c r="AG15" i="64"/>
  <c r="AF15" i="64"/>
  <c r="AE15" i="64"/>
  <c r="AD15" i="64"/>
  <c r="AB15" i="64"/>
  <c r="Z15" i="64"/>
  <c r="N15" i="64"/>
  <c r="L15" i="64"/>
  <c r="AM14" i="64"/>
  <c r="AL14" i="64"/>
  <c r="AJ14" i="64"/>
  <c r="AI14" i="64"/>
  <c r="AH14" i="64"/>
  <c r="AG14" i="64"/>
  <c r="AF14" i="64"/>
  <c r="AE14" i="64"/>
  <c r="AD14" i="64"/>
  <c r="AB14" i="64"/>
  <c r="Z14" i="64"/>
  <c r="N14" i="64"/>
  <c r="L14" i="64"/>
  <c r="AM13" i="64"/>
  <c r="AL13" i="64"/>
  <c r="AJ13" i="64"/>
  <c r="AI13" i="64"/>
  <c r="AH13" i="64"/>
  <c r="AG13" i="64"/>
  <c r="AF13" i="64"/>
  <c r="AE13" i="64"/>
  <c r="AD13" i="64"/>
  <c r="AB13" i="64"/>
  <c r="Z13" i="64"/>
  <c r="N13" i="64"/>
  <c r="L13" i="64"/>
  <c r="AM12" i="64"/>
  <c r="AL12" i="64"/>
  <c r="AJ12" i="64"/>
  <c r="AI12" i="64"/>
  <c r="AH12" i="64"/>
  <c r="AG12" i="64"/>
  <c r="AF12" i="64"/>
  <c r="AE12" i="64"/>
  <c r="AD12" i="64"/>
  <c r="AB12" i="64"/>
  <c r="Z12" i="64"/>
  <c r="N12" i="64"/>
  <c r="L12" i="64"/>
  <c r="AM11" i="64"/>
  <c r="AL11" i="64"/>
  <c r="AJ11" i="64"/>
  <c r="AI11" i="64"/>
  <c r="AH11" i="64"/>
  <c r="AG11" i="64"/>
  <c r="AF11" i="64"/>
  <c r="AE11" i="64"/>
  <c r="AD11" i="64"/>
  <c r="AB11" i="64"/>
  <c r="Z11" i="64"/>
  <c r="N11" i="64"/>
  <c r="L11" i="64"/>
  <c r="AM10" i="64"/>
  <c r="AL10" i="64"/>
  <c r="AJ10" i="64"/>
  <c r="AI10" i="64"/>
  <c r="AH10" i="64"/>
  <c r="AG10" i="64"/>
  <c r="AF10" i="64"/>
  <c r="AE10" i="64"/>
  <c r="AD10" i="64"/>
  <c r="AB10" i="64"/>
  <c r="Z10" i="64"/>
  <c r="N10" i="64"/>
  <c r="L10" i="64"/>
  <c r="AM9" i="64"/>
  <c r="AL9" i="64"/>
  <c r="AJ9" i="64"/>
  <c r="AI9" i="64"/>
  <c r="AH9" i="64"/>
  <c r="AG9" i="64"/>
  <c r="AF9" i="64"/>
  <c r="AE9" i="64"/>
  <c r="AD9" i="64"/>
  <c r="AB9" i="64"/>
  <c r="Z9" i="64"/>
  <c r="N9" i="64"/>
  <c r="L9" i="64"/>
  <c r="AM8" i="64"/>
  <c r="AL8" i="64"/>
  <c r="AJ8" i="64"/>
  <c r="AI8" i="64"/>
  <c r="AH8" i="64"/>
  <c r="AG8" i="64"/>
  <c r="AF8" i="64"/>
  <c r="AE8" i="64"/>
  <c r="AD8" i="64"/>
  <c r="AB8" i="64"/>
  <c r="Z8" i="64"/>
  <c r="N8" i="64"/>
  <c r="L8" i="64"/>
  <c r="AM7" i="64"/>
  <c r="AL7" i="64"/>
  <c r="AJ7" i="64"/>
  <c r="AI7" i="64"/>
  <c r="AH7" i="64"/>
  <c r="AG7" i="64"/>
  <c r="AF7" i="64"/>
  <c r="AE7" i="64"/>
  <c r="AD7" i="64"/>
  <c r="AB7" i="64"/>
  <c r="Z7" i="64"/>
  <c r="N7" i="64"/>
  <c r="L7" i="64"/>
  <c r="AD5" i="64"/>
  <c r="P5" i="64"/>
  <c r="AO8" i="63"/>
  <c r="AK8" i="63"/>
  <c r="AJ8" i="63"/>
  <c r="AI8" i="63"/>
  <c r="AH8" i="63"/>
  <c r="AG8" i="63"/>
  <c r="AF8" i="63"/>
  <c r="AB8" i="63"/>
  <c r="N8" i="63"/>
  <c r="AO7" i="63"/>
  <c r="AK7" i="63"/>
  <c r="AJ7" i="63"/>
  <c r="AI7" i="63"/>
  <c r="AH7" i="63"/>
  <c r="AG7" i="63"/>
  <c r="AF7" i="63"/>
  <c r="AD7" i="63"/>
  <c r="AB7" i="63"/>
  <c r="P7" i="63"/>
  <c r="N7" i="63"/>
  <c r="AO6" i="63"/>
  <c r="AK6" i="63"/>
  <c r="AJ6" i="63"/>
  <c r="AI6" i="63"/>
  <c r="AH6" i="63"/>
  <c r="AG6" i="63"/>
  <c r="AF6" i="63"/>
  <c r="AD6" i="63"/>
  <c r="AD8" i="63" s="1"/>
  <c r="AB6" i="63"/>
  <c r="P6" i="63"/>
  <c r="N6" i="63"/>
  <c r="AF4" i="63"/>
  <c r="R4" i="63"/>
  <c r="AO8" i="62"/>
  <c r="AJ8" i="62"/>
  <c r="AI8" i="62"/>
  <c r="AH8" i="62"/>
  <c r="AG8" i="62"/>
  <c r="AF8" i="62"/>
  <c r="AB8" i="62"/>
  <c r="N8" i="62"/>
  <c r="AO7" i="62"/>
  <c r="AJ7" i="62"/>
  <c r="AI7" i="62"/>
  <c r="AH7" i="62"/>
  <c r="AG7" i="62"/>
  <c r="AF7" i="62"/>
  <c r="AD7" i="62"/>
  <c r="AB7" i="62"/>
  <c r="P7" i="62"/>
  <c r="N7" i="62"/>
  <c r="AO6" i="62"/>
  <c r="AJ6" i="62"/>
  <c r="AI6" i="62"/>
  <c r="AH6" i="62"/>
  <c r="AG6" i="62"/>
  <c r="AF6" i="62"/>
  <c r="AD6" i="62"/>
  <c r="AD8" i="62" s="1"/>
  <c r="AB6" i="62"/>
  <c r="P6" i="62"/>
  <c r="P8" i="62" s="1"/>
  <c r="N6" i="62"/>
  <c r="AF4" i="62"/>
  <c r="R4" i="62"/>
  <c r="AD7" i="19"/>
  <c r="AD6" i="19"/>
  <c r="P7" i="19"/>
  <c r="P6" i="19"/>
  <c r="R4" i="19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42" i="18"/>
  <c r="N41" i="18"/>
  <c r="AH41" i="18"/>
  <c r="AI41" i="18"/>
  <c r="AJ41" i="18"/>
  <c r="AM41" i="18"/>
  <c r="AH42" i="18"/>
  <c r="AI42" i="18"/>
  <c r="AJ42" i="18"/>
  <c r="AM42" i="18"/>
  <c r="AH43" i="18"/>
  <c r="AI43" i="18"/>
  <c r="AJ43" i="18"/>
  <c r="AM43" i="18"/>
  <c r="AH44" i="18"/>
  <c r="AI44" i="18"/>
  <c r="AJ44" i="18"/>
  <c r="AM44" i="18"/>
  <c r="AH45" i="18"/>
  <c r="AI45" i="18"/>
  <c r="AJ45" i="18"/>
  <c r="AM45" i="18"/>
  <c r="AH46" i="18"/>
  <c r="AI46" i="18"/>
  <c r="AJ46" i="18"/>
  <c r="AM46" i="18"/>
  <c r="AH47" i="18"/>
  <c r="AI47" i="18"/>
  <c r="AJ47" i="18"/>
  <c r="AM47" i="18"/>
  <c r="AH48" i="18"/>
  <c r="AI48" i="18"/>
  <c r="AJ48" i="18"/>
  <c r="AM48" i="18"/>
  <c r="AH49" i="18"/>
  <c r="AI49" i="18"/>
  <c r="AJ49" i="18"/>
  <c r="AM49" i="18"/>
  <c r="AH50" i="18"/>
  <c r="AI50" i="18"/>
  <c r="AJ50" i="18"/>
  <c r="AM50" i="18"/>
  <c r="AH51" i="18"/>
  <c r="AI51" i="18"/>
  <c r="AJ51" i="18"/>
  <c r="AM51" i="18"/>
  <c r="AH52" i="18"/>
  <c r="AI52" i="18"/>
  <c r="AJ52" i="18"/>
  <c r="AM52" i="18"/>
  <c r="AH53" i="18"/>
  <c r="AI53" i="18"/>
  <c r="AJ53" i="18"/>
  <c r="AM53" i="18"/>
  <c r="AH54" i="18"/>
  <c r="AI54" i="18"/>
  <c r="AJ54" i="18"/>
  <c r="AM54" i="18"/>
  <c r="AH55" i="18"/>
  <c r="AI55" i="18"/>
  <c r="AJ55" i="18"/>
  <c r="AM55" i="18"/>
  <c r="AH56" i="18"/>
  <c r="AI56" i="18"/>
  <c r="AJ56" i="18"/>
  <c r="AM56" i="18"/>
  <c r="AH57" i="18"/>
  <c r="AI57" i="18"/>
  <c r="AJ57" i="18"/>
  <c r="AM57" i="18"/>
  <c r="AH58" i="18"/>
  <c r="AI58" i="18"/>
  <c r="AJ58" i="18"/>
  <c r="AM58" i="18"/>
  <c r="AH72" i="18"/>
  <c r="AI72" i="18"/>
  <c r="Z68" i="18"/>
  <c r="AB43" i="18"/>
  <c r="AB44" i="18"/>
  <c r="AB45" i="18"/>
  <c r="AB46" i="18"/>
  <c r="AB47" i="18"/>
  <c r="AB48" i="18"/>
  <c r="AB49" i="18"/>
  <c r="AB50" i="18"/>
  <c r="AB51" i="18"/>
  <c r="AB52" i="18"/>
  <c r="AB53" i="18"/>
  <c r="AB54" i="18"/>
  <c r="AB55" i="18"/>
  <c r="AB56" i="18"/>
  <c r="AB57" i="18"/>
  <c r="AB58" i="18"/>
  <c r="AB59" i="18"/>
  <c r="AB60" i="18"/>
  <c r="AB61" i="18"/>
  <c r="AB62" i="18"/>
  <c r="AB63" i="18"/>
  <c r="AB64" i="18"/>
  <c r="AB65" i="18"/>
  <c r="AB66" i="18"/>
  <c r="AB67" i="18"/>
  <c r="AB68" i="18"/>
  <c r="AB69" i="18"/>
  <c r="AB70" i="18"/>
  <c r="AB42" i="18"/>
  <c r="AB41" i="18"/>
  <c r="AF7" i="18"/>
  <c r="AG7" i="18"/>
  <c r="AH7" i="18"/>
  <c r="AI7" i="18"/>
  <c r="AJ7" i="18"/>
  <c r="AL7" i="18"/>
  <c r="AF8" i="18"/>
  <c r="AG8" i="18"/>
  <c r="AH8" i="18"/>
  <c r="AI8" i="18"/>
  <c r="AJ8" i="18"/>
  <c r="AL8" i="18"/>
  <c r="AF9" i="18"/>
  <c r="AG9" i="18"/>
  <c r="AH9" i="18"/>
  <c r="AI9" i="18"/>
  <c r="AL9" i="18"/>
  <c r="AF10" i="18"/>
  <c r="AG10" i="18"/>
  <c r="AH10" i="18"/>
  <c r="AI10" i="18"/>
  <c r="AL10" i="18"/>
  <c r="AF11" i="18"/>
  <c r="AG11" i="18"/>
  <c r="AH11" i="18"/>
  <c r="AI11" i="18"/>
  <c r="AL11" i="18"/>
  <c r="AF12" i="18"/>
  <c r="AG12" i="18"/>
  <c r="AH12" i="18"/>
  <c r="AI12" i="18"/>
  <c r="AL12" i="18"/>
  <c r="AF19" i="18"/>
  <c r="AG19" i="18"/>
  <c r="AH19" i="18"/>
  <c r="AI19" i="18"/>
  <c r="AL19" i="18"/>
  <c r="AF20" i="18"/>
  <c r="AG20" i="18"/>
  <c r="AH20" i="18"/>
  <c r="AI20" i="18"/>
  <c r="AL20" i="18"/>
  <c r="AF21" i="18"/>
  <c r="AG21" i="18"/>
  <c r="AH21" i="18"/>
  <c r="AI21" i="18"/>
  <c r="AL21" i="18"/>
  <c r="AF22" i="18"/>
  <c r="AG22" i="18"/>
  <c r="AH22" i="18"/>
  <c r="AI22" i="18"/>
  <c r="AL22" i="18"/>
  <c r="AF23" i="18"/>
  <c r="AG23" i="18"/>
  <c r="AH23" i="18"/>
  <c r="AI23" i="18"/>
  <c r="AL23" i="18"/>
  <c r="AF24" i="18"/>
  <c r="AG24" i="18"/>
  <c r="AH24" i="18"/>
  <c r="AI24" i="18"/>
  <c r="AL24" i="18"/>
  <c r="AF32" i="18"/>
  <c r="AG32" i="18"/>
  <c r="AH32" i="18"/>
  <c r="AI32" i="18"/>
  <c r="AJ32" i="18"/>
  <c r="AL32" i="18"/>
  <c r="AE19" i="18"/>
  <c r="AE20" i="18"/>
  <c r="AE21" i="18"/>
  <c r="AE22" i="18"/>
  <c r="AE23" i="18"/>
  <c r="AE24" i="18"/>
  <c r="AE32" i="18"/>
  <c r="AD19" i="18"/>
  <c r="AD20" i="18"/>
  <c r="AD21" i="18"/>
  <c r="AD22" i="18"/>
  <c r="AD23" i="18"/>
  <c r="AD24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B8" i="18"/>
  <c r="AB7" i="18"/>
  <c r="Z29" i="18"/>
  <c r="Z30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8" i="18"/>
  <c r="N7" i="18"/>
  <c r="L66" i="18"/>
  <c r="L68" i="18"/>
  <c r="L69" i="18"/>
  <c r="L70" i="18"/>
  <c r="T31" i="18"/>
  <c r="F31" i="18"/>
  <c r="L29" i="18"/>
  <c r="P39" i="18"/>
  <c r="P5" i="18"/>
  <c r="AD53" i="59"/>
  <c r="AD54" i="59"/>
  <c r="Z27" i="57"/>
  <c r="Z28" i="57"/>
  <c r="AD80" i="57"/>
  <c r="AE80" i="57"/>
  <c r="AF80" i="57"/>
  <c r="AG80" i="57"/>
  <c r="AH80" i="57"/>
  <c r="AI80" i="57"/>
  <c r="AJ80" i="57"/>
  <c r="AL80" i="57"/>
  <c r="AM80" i="57"/>
  <c r="AD81" i="57"/>
  <c r="AE81" i="57"/>
  <c r="AF81" i="57"/>
  <c r="AG81" i="57"/>
  <c r="AH81" i="57"/>
  <c r="AI81" i="57"/>
  <c r="AJ81" i="57"/>
  <c r="AL81" i="57"/>
  <c r="AM81" i="57"/>
  <c r="AD82" i="57"/>
  <c r="AE82" i="57"/>
  <c r="AF82" i="57"/>
  <c r="AG82" i="57"/>
  <c r="AH82" i="57"/>
  <c r="AI82" i="57"/>
  <c r="AJ82" i="57"/>
  <c r="AL82" i="57"/>
  <c r="AM82" i="57"/>
  <c r="AD83" i="57"/>
  <c r="AE83" i="57"/>
  <c r="AF83" i="57"/>
  <c r="AG83" i="57"/>
  <c r="AH83" i="57"/>
  <c r="AI83" i="57"/>
  <c r="AJ83" i="57"/>
  <c r="AL83" i="57"/>
  <c r="AM83" i="57"/>
  <c r="AD84" i="57"/>
  <c r="AE84" i="57"/>
  <c r="AF84" i="57"/>
  <c r="AG84" i="57"/>
  <c r="AH84" i="57"/>
  <c r="AI84" i="57"/>
  <c r="AJ84" i="57"/>
  <c r="AL84" i="57"/>
  <c r="AM84" i="57"/>
  <c r="AD85" i="57"/>
  <c r="AE85" i="57"/>
  <c r="AF85" i="57"/>
  <c r="AG85" i="57"/>
  <c r="AH85" i="57"/>
  <c r="AI85" i="57"/>
  <c r="AJ85" i="57"/>
  <c r="AL85" i="57"/>
  <c r="AM85" i="57"/>
  <c r="AD86" i="57"/>
  <c r="AE86" i="57"/>
  <c r="AF86" i="57"/>
  <c r="AG86" i="57"/>
  <c r="AH86" i="57"/>
  <c r="AI86" i="57"/>
  <c r="AJ86" i="57"/>
  <c r="AL86" i="57"/>
  <c r="AM86" i="57"/>
  <c r="AD87" i="57"/>
  <c r="AG87" i="57"/>
  <c r="AH87" i="57"/>
  <c r="AI87" i="57"/>
  <c r="AJ87" i="57"/>
  <c r="AL87" i="57"/>
  <c r="AM87" i="57"/>
  <c r="AD88" i="57"/>
  <c r="AE88" i="57"/>
  <c r="AF88" i="57"/>
  <c r="AG88" i="57"/>
  <c r="AH88" i="57"/>
  <c r="AI88" i="57"/>
  <c r="AJ88" i="57"/>
  <c r="AL88" i="57"/>
  <c r="AM88" i="57"/>
  <c r="AD89" i="57"/>
  <c r="AE89" i="57"/>
  <c r="AF89" i="57"/>
  <c r="AG89" i="57"/>
  <c r="AH89" i="57"/>
  <c r="AI89" i="57"/>
  <c r="AJ89" i="57"/>
  <c r="AL89" i="57"/>
  <c r="AM89" i="57"/>
  <c r="AD90" i="57"/>
  <c r="AE90" i="57"/>
  <c r="AF90" i="57"/>
  <c r="AG90" i="57"/>
  <c r="AH90" i="57"/>
  <c r="AI90" i="57"/>
  <c r="AJ90" i="57"/>
  <c r="AL90" i="57"/>
  <c r="AM90" i="57"/>
  <c r="Z80" i="57"/>
  <c r="Z81" i="57"/>
  <c r="Z82" i="57"/>
  <c r="Z83" i="57"/>
  <c r="Z84" i="57"/>
  <c r="Z85" i="57"/>
  <c r="Z86" i="57"/>
  <c r="Z87" i="57"/>
  <c r="Z88" i="57"/>
  <c r="Z89" i="57"/>
  <c r="Z90" i="57"/>
  <c r="Z91" i="57"/>
  <c r="Z92" i="57"/>
  <c r="Z93" i="57"/>
  <c r="L80" i="57"/>
  <c r="L81" i="57"/>
  <c r="L82" i="57"/>
  <c r="L83" i="57"/>
  <c r="L84" i="57"/>
  <c r="L85" i="57"/>
  <c r="L86" i="57"/>
  <c r="L87" i="57"/>
  <c r="L88" i="57"/>
  <c r="L89" i="57"/>
  <c r="L90" i="57"/>
  <c r="L91" i="57"/>
  <c r="L92" i="57"/>
  <c r="L93" i="57"/>
  <c r="R61" i="57"/>
  <c r="S61" i="57"/>
  <c r="T61" i="57"/>
  <c r="U61" i="57"/>
  <c r="V61" i="57"/>
  <c r="X61" i="57"/>
  <c r="Y61" i="57"/>
  <c r="AB61" i="57" s="1"/>
  <c r="Q61" i="57"/>
  <c r="P61" i="57"/>
  <c r="Z48" i="57"/>
  <c r="Z49" i="57"/>
  <c r="Z50" i="57"/>
  <c r="Z51" i="57"/>
  <c r="Z52" i="57"/>
  <c r="Z53" i="57"/>
  <c r="Z54" i="57"/>
  <c r="Z55" i="57"/>
  <c r="Z56" i="57"/>
  <c r="Z57" i="57"/>
  <c r="Z58" i="57"/>
  <c r="Z59" i="57"/>
  <c r="Z60" i="57"/>
  <c r="D61" i="57"/>
  <c r="AF61" i="57" s="1"/>
  <c r="E61" i="57"/>
  <c r="AG61" i="57" s="1"/>
  <c r="F61" i="57"/>
  <c r="AH61" i="57" s="1"/>
  <c r="G61" i="57"/>
  <c r="AI61" i="57" s="1"/>
  <c r="H61" i="57"/>
  <c r="AJ61" i="57" s="1"/>
  <c r="J61" i="57"/>
  <c r="K61" i="57"/>
  <c r="AM61" i="57" s="1"/>
  <c r="C61" i="57"/>
  <c r="AE61" i="57" s="1"/>
  <c r="B61" i="57"/>
  <c r="AD61" i="57" s="1"/>
  <c r="L48" i="57"/>
  <c r="L49" i="57"/>
  <c r="L50" i="57"/>
  <c r="L51" i="57"/>
  <c r="L52" i="57"/>
  <c r="L53" i="57"/>
  <c r="L54" i="57"/>
  <c r="L55" i="57"/>
  <c r="L56" i="57"/>
  <c r="L57" i="57"/>
  <c r="L58" i="57"/>
  <c r="L59" i="57"/>
  <c r="L60" i="57"/>
  <c r="AD44" i="57"/>
  <c r="AJ44" i="57"/>
  <c r="AL44" i="57"/>
  <c r="AM44" i="57"/>
  <c r="AD45" i="57"/>
  <c r="AJ45" i="57"/>
  <c r="AL45" i="57"/>
  <c r="AM45" i="57"/>
  <c r="AD46" i="57"/>
  <c r="AJ46" i="57"/>
  <c r="AL46" i="57"/>
  <c r="AM46" i="57"/>
  <c r="AD47" i="57"/>
  <c r="AJ47" i="57"/>
  <c r="AL47" i="57"/>
  <c r="AM47" i="57"/>
  <c r="AD48" i="57"/>
  <c r="AJ48" i="57"/>
  <c r="AL48" i="57"/>
  <c r="AM48" i="57"/>
  <c r="AD49" i="57"/>
  <c r="AJ49" i="57"/>
  <c r="AL49" i="57"/>
  <c r="AM49" i="57"/>
  <c r="AD50" i="57"/>
  <c r="AJ50" i="57"/>
  <c r="AL50" i="57"/>
  <c r="AM50" i="57"/>
  <c r="AD51" i="57"/>
  <c r="AJ51" i="57"/>
  <c r="AL51" i="57"/>
  <c r="AM51" i="57"/>
  <c r="AD52" i="57"/>
  <c r="AJ52" i="57"/>
  <c r="AL52" i="57"/>
  <c r="AM52" i="57"/>
  <c r="AJ53" i="57"/>
  <c r="AL53" i="57"/>
  <c r="AM53" i="57"/>
  <c r="AD54" i="57"/>
  <c r="AJ54" i="57"/>
  <c r="AL54" i="57"/>
  <c r="AM54" i="57"/>
  <c r="AD55" i="57"/>
  <c r="AJ55" i="57"/>
  <c r="AL55" i="57"/>
  <c r="AM55" i="57"/>
  <c r="AD56" i="57"/>
  <c r="AJ56" i="57"/>
  <c r="AL56" i="57"/>
  <c r="AM56" i="57"/>
  <c r="AD57" i="57"/>
  <c r="AJ57" i="57"/>
  <c r="AL57" i="57"/>
  <c r="AM57" i="57"/>
  <c r="AD58" i="57"/>
  <c r="AJ58" i="57"/>
  <c r="AL58" i="57"/>
  <c r="AM58" i="57"/>
  <c r="AD59" i="57"/>
  <c r="AJ59" i="57"/>
  <c r="AL59" i="57"/>
  <c r="AM59" i="57"/>
  <c r="AJ60" i="57"/>
  <c r="AL60" i="57"/>
  <c r="AM60" i="57"/>
  <c r="AD25" i="57"/>
  <c r="AE25" i="57"/>
  <c r="AF25" i="57"/>
  <c r="AG25" i="57"/>
  <c r="AH25" i="57"/>
  <c r="AI25" i="57"/>
  <c r="AJ25" i="57"/>
  <c r="AL25" i="57"/>
  <c r="AM25" i="57"/>
  <c r="AD26" i="57"/>
  <c r="AE26" i="57"/>
  <c r="AF26" i="57"/>
  <c r="AG26" i="57"/>
  <c r="AH26" i="57"/>
  <c r="AI26" i="57"/>
  <c r="AJ26" i="57"/>
  <c r="AL26" i="57"/>
  <c r="AM26" i="57"/>
  <c r="AD27" i="57"/>
  <c r="AE27" i="57"/>
  <c r="AF27" i="57"/>
  <c r="AG27" i="57"/>
  <c r="AH27" i="57"/>
  <c r="AI27" i="57"/>
  <c r="AJ27" i="57"/>
  <c r="AL27" i="57"/>
  <c r="AM27" i="57"/>
  <c r="AD28" i="57"/>
  <c r="AE28" i="57"/>
  <c r="AF28" i="57"/>
  <c r="AG28" i="57"/>
  <c r="AH28" i="57"/>
  <c r="AI28" i="57"/>
  <c r="AJ28" i="57"/>
  <c r="AL28" i="57"/>
  <c r="AM28" i="57"/>
  <c r="AD29" i="57"/>
  <c r="AE29" i="57"/>
  <c r="AF29" i="57"/>
  <c r="AG29" i="57"/>
  <c r="AH29" i="57"/>
  <c r="AI29" i="57"/>
  <c r="AJ29" i="57"/>
  <c r="AL29" i="57"/>
  <c r="AM29" i="57"/>
  <c r="AD30" i="57"/>
  <c r="AE30" i="57"/>
  <c r="AF30" i="57"/>
  <c r="AG30" i="57"/>
  <c r="AH30" i="57"/>
  <c r="AI30" i="57"/>
  <c r="AJ30" i="57"/>
  <c r="AL30" i="57"/>
  <c r="AM30" i="57"/>
  <c r="L27" i="57"/>
  <c r="L28" i="57"/>
  <c r="AM96" i="61"/>
  <c r="AL96" i="61"/>
  <c r="AJ96" i="61"/>
  <c r="AI96" i="61"/>
  <c r="AH96" i="61"/>
  <c r="AG96" i="61"/>
  <c r="AF96" i="61"/>
  <c r="AE96" i="61"/>
  <c r="AD96" i="61"/>
  <c r="Z96" i="61"/>
  <c r="L96" i="61"/>
  <c r="Y95" i="61"/>
  <c r="AB95" i="61" s="1"/>
  <c r="X95" i="61"/>
  <c r="V95" i="61"/>
  <c r="U95" i="61"/>
  <c r="T95" i="61"/>
  <c r="S95" i="61"/>
  <c r="R95" i="61"/>
  <c r="Q95" i="61"/>
  <c r="P95" i="61"/>
  <c r="K95" i="61"/>
  <c r="N95" i="61" s="1"/>
  <c r="H95" i="61"/>
  <c r="G95" i="61"/>
  <c r="F95" i="61"/>
  <c r="E95" i="61"/>
  <c r="D95" i="61"/>
  <c r="C95" i="61"/>
  <c r="B95" i="61"/>
  <c r="AB94" i="61"/>
  <c r="N94" i="61"/>
  <c r="AB93" i="61"/>
  <c r="N93" i="61"/>
  <c r="AB92" i="61"/>
  <c r="Z92" i="61"/>
  <c r="N92" i="61"/>
  <c r="L92" i="61"/>
  <c r="AB91" i="61"/>
  <c r="Z91" i="61"/>
  <c r="N91" i="61"/>
  <c r="L91" i="61"/>
  <c r="AB90" i="61"/>
  <c r="Z90" i="61"/>
  <c r="N90" i="61"/>
  <c r="L90" i="61"/>
  <c r="AB89" i="61"/>
  <c r="Z89" i="61"/>
  <c r="N89" i="61"/>
  <c r="L89" i="61"/>
  <c r="AB88" i="61"/>
  <c r="Z88" i="61"/>
  <c r="N88" i="61"/>
  <c r="L88" i="61"/>
  <c r="AN87" i="61"/>
  <c r="AB87" i="61"/>
  <c r="Z87" i="61"/>
  <c r="N87" i="61"/>
  <c r="L87" i="61"/>
  <c r="AB86" i="61"/>
  <c r="Z86" i="61"/>
  <c r="N86" i="61"/>
  <c r="L86" i="61"/>
  <c r="AN85" i="61"/>
  <c r="AB85" i="61"/>
  <c r="Z85" i="61"/>
  <c r="N85" i="61"/>
  <c r="L85" i="61"/>
  <c r="AM84" i="61"/>
  <c r="AL84" i="61"/>
  <c r="AJ84" i="61"/>
  <c r="AI84" i="61"/>
  <c r="AH84" i="61"/>
  <c r="AG84" i="61"/>
  <c r="AF84" i="61"/>
  <c r="AE84" i="61"/>
  <c r="AD84" i="61"/>
  <c r="AB84" i="61"/>
  <c r="Z84" i="61"/>
  <c r="N84" i="61"/>
  <c r="L84" i="61"/>
  <c r="AM83" i="61"/>
  <c r="AL83" i="61"/>
  <c r="AN83" i="61" s="1"/>
  <c r="AJ83" i="61"/>
  <c r="AI83" i="61"/>
  <c r="AH83" i="61"/>
  <c r="AG83" i="61"/>
  <c r="AF83" i="61"/>
  <c r="AE83" i="61"/>
  <c r="AD83" i="61"/>
  <c r="AB83" i="61"/>
  <c r="Z83" i="61"/>
  <c r="N83" i="61"/>
  <c r="L83" i="61"/>
  <c r="AM82" i="61"/>
  <c r="AL82" i="61"/>
  <c r="AJ82" i="61"/>
  <c r="AI82" i="61"/>
  <c r="AH82" i="61"/>
  <c r="AG82" i="61"/>
  <c r="AF82" i="61"/>
  <c r="AE82" i="61"/>
  <c r="AD82" i="61"/>
  <c r="AB82" i="61"/>
  <c r="Z82" i="61"/>
  <c r="N82" i="61"/>
  <c r="L82" i="61"/>
  <c r="AM81" i="61"/>
  <c r="AL81" i="61"/>
  <c r="AN81" i="61" s="1"/>
  <c r="AJ81" i="61"/>
  <c r="AI81" i="61"/>
  <c r="AH81" i="61"/>
  <c r="AG81" i="61"/>
  <c r="AF81" i="61"/>
  <c r="AE81" i="61"/>
  <c r="AD81" i="61"/>
  <c r="AB81" i="61"/>
  <c r="Z81" i="61"/>
  <c r="N81" i="61"/>
  <c r="L81" i="61"/>
  <c r="AM80" i="61"/>
  <c r="AL80" i="61"/>
  <c r="AJ80" i="61"/>
  <c r="AI80" i="61"/>
  <c r="AH80" i="61"/>
  <c r="AG80" i="61"/>
  <c r="AF80" i="61"/>
  <c r="AE80" i="61"/>
  <c r="AD80" i="61"/>
  <c r="AB80" i="61"/>
  <c r="Z80" i="61"/>
  <c r="N80" i="61"/>
  <c r="L80" i="61"/>
  <c r="AM79" i="61"/>
  <c r="AL79" i="61"/>
  <c r="AJ79" i="61"/>
  <c r="AI79" i="61"/>
  <c r="AH79" i="61"/>
  <c r="AG79" i="61"/>
  <c r="AF79" i="61"/>
  <c r="AE79" i="61"/>
  <c r="AD79" i="61"/>
  <c r="AB79" i="61"/>
  <c r="Z79" i="61"/>
  <c r="N79" i="61"/>
  <c r="L79" i="61"/>
  <c r="AM78" i="61"/>
  <c r="AL78" i="61"/>
  <c r="AJ78" i="61"/>
  <c r="AI78" i="61"/>
  <c r="AH78" i="61"/>
  <c r="AG78" i="61"/>
  <c r="AF78" i="61"/>
  <c r="AE78" i="61"/>
  <c r="AD78" i="61"/>
  <c r="AB78" i="61"/>
  <c r="Z78" i="61"/>
  <c r="N78" i="61"/>
  <c r="L78" i="61"/>
  <c r="AM77" i="61"/>
  <c r="AL77" i="61"/>
  <c r="AJ77" i="61"/>
  <c r="AI77" i="61"/>
  <c r="AH77" i="61"/>
  <c r="AG77" i="61"/>
  <c r="AF77" i="61"/>
  <c r="AE77" i="61"/>
  <c r="AD77" i="61"/>
  <c r="AB77" i="61"/>
  <c r="Z77" i="61"/>
  <c r="N77" i="61"/>
  <c r="L77" i="61"/>
  <c r="AM76" i="61"/>
  <c r="AL76" i="61"/>
  <c r="AJ76" i="61"/>
  <c r="AI76" i="61"/>
  <c r="AH76" i="61"/>
  <c r="AG76" i="61"/>
  <c r="AF76" i="61"/>
  <c r="AE76" i="61"/>
  <c r="AD76" i="61"/>
  <c r="AB76" i="61"/>
  <c r="Z76" i="61"/>
  <c r="N76" i="61"/>
  <c r="L76" i="61"/>
  <c r="AM75" i="61"/>
  <c r="AL75" i="61"/>
  <c r="AJ75" i="61"/>
  <c r="AI75" i="61"/>
  <c r="AH75" i="61"/>
  <c r="AG75" i="61"/>
  <c r="AF75" i="61"/>
  <c r="AE75" i="61"/>
  <c r="AD75" i="61"/>
  <c r="AB75" i="61"/>
  <c r="Z75" i="61"/>
  <c r="N75" i="61"/>
  <c r="L75" i="61"/>
  <c r="AM74" i="61"/>
  <c r="AL74" i="61"/>
  <c r="AJ74" i="61"/>
  <c r="AI74" i="61"/>
  <c r="AH74" i="61"/>
  <c r="AG74" i="61"/>
  <c r="AF74" i="61"/>
  <c r="AE74" i="61"/>
  <c r="AD74" i="61"/>
  <c r="AB74" i="61"/>
  <c r="Z74" i="61"/>
  <c r="N74" i="61"/>
  <c r="L74" i="61"/>
  <c r="AM73" i="61"/>
  <c r="AL73" i="61"/>
  <c r="AJ73" i="61"/>
  <c r="AI73" i="61"/>
  <c r="AH73" i="61"/>
  <c r="AG73" i="61"/>
  <c r="AF73" i="61"/>
  <c r="AE73" i="61"/>
  <c r="AD73" i="61"/>
  <c r="AB73" i="61"/>
  <c r="Z73" i="61"/>
  <c r="N73" i="61"/>
  <c r="L73" i="61"/>
  <c r="AM72" i="61"/>
  <c r="AL72" i="61"/>
  <c r="AJ72" i="61"/>
  <c r="AI72" i="61"/>
  <c r="AH72" i="61"/>
  <c r="AG72" i="61"/>
  <c r="AF72" i="61"/>
  <c r="AE72" i="61"/>
  <c r="AD72" i="61"/>
  <c r="AB72" i="61"/>
  <c r="Z72" i="61"/>
  <c r="N72" i="61"/>
  <c r="L72" i="61"/>
  <c r="AM71" i="61"/>
  <c r="AL71" i="61"/>
  <c r="AJ71" i="61"/>
  <c r="AI71" i="61"/>
  <c r="AH71" i="61"/>
  <c r="AG71" i="61"/>
  <c r="AF71" i="61"/>
  <c r="AE71" i="61"/>
  <c r="AD71" i="61"/>
  <c r="AB71" i="61"/>
  <c r="Z71" i="61"/>
  <c r="N71" i="61"/>
  <c r="L71" i="61"/>
  <c r="AM70" i="61"/>
  <c r="AL70" i="61"/>
  <c r="AJ70" i="61"/>
  <c r="AI70" i="61"/>
  <c r="AH70" i="61"/>
  <c r="AG70" i="61"/>
  <c r="AF70" i="61"/>
  <c r="AE70" i="61"/>
  <c r="AD70" i="61"/>
  <c r="AB70" i="61"/>
  <c r="Z70" i="61"/>
  <c r="N70" i="61"/>
  <c r="L70" i="61"/>
  <c r="AM69" i="61"/>
  <c r="AL69" i="61"/>
  <c r="AJ69" i="61"/>
  <c r="AI69" i="61"/>
  <c r="AH69" i="61"/>
  <c r="AG69" i="61"/>
  <c r="AF69" i="61"/>
  <c r="AE69" i="61"/>
  <c r="AD69" i="61"/>
  <c r="AB69" i="61"/>
  <c r="Z69" i="61"/>
  <c r="N69" i="61"/>
  <c r="L69" i="61"/>
  <c r="AM68" i="61"/>
  <c r="AL68" i="61"/>
  <c r="AJ68" i="61"/>
  <c r="AI68" i="61"/>
  <c r="AH68" i="61"/>
  <c r="AG68" i="61"/>
  <c r="AF68" i="61"/>
  <c r="AE68" i="61"/>
  <c r="AD68" i="61"/>
  <c r="AB68" i="61"/>
  <c r="Z68" i="61"/>
  <c r="N68" i="61"/>
  <c r="L68" i="61"/>
  <c r="AD66" i="61"/>
  <c r="P66" i="61"/>
  <c r="AM62" i="61"/>
  <c r="AL62" i="61"/>
  <c r="AJ62" i="61"/>
  <c r="AI62" i="61"/>
  <c r="AH62" i="61"/>
  <c r="AG62" i="61"/>
  <c r="AF62" i="61"/>
  <c r="AE62" i="61"/>
  <c r="AD62" i="61"/>
  <c r="L62" i="61"/>
  <c r="Y61" i="61"/>
  <c r="AB61" i="61" s="1"/>
  <c r="X61" i="61"/>
  <c r="V61" i="61"/>
  <c r="U61" i="61"/>
  <c r="T61" i="61"/>
  <c r="S61" i="61"/>
  <c r="R61" i="61"/>
  <c r="Q61" i="61"/>
  <c r="P61" i="61"/>
  <c r="K61" i="61"/>
  <c r="N61" i="61" s="1"/>
  <c r="J61" i="61"/>
  <c r="H61" i="61"/>
  <c r="G61" i="61"/>
  <c r="F61" i="61"/>
  <c r="E61" i="61"/>
  <c r="D61" i="61"/>
  <c r="C61" i="61"/>
  <c r="B61" i="61"/>
  <c r="AB60" i="61"/>
  <c r="Z60" i="61"/>
  <c r="N60" i="61"/>
  <c r="L60" i="61"/>
  <c r="AB59" i="61"/>
  <c r="N59" i="61"/>
  <c r="AB58" i="61"/>
  <c r="Z58" i="61"/>
  <c r="N58" i="61"/>
  <c r="L58" i="61"/>
  <c r="AB57" i="61"/>
  <c r="Z57" i="61"/>
  <c r="N57" i="61"/>
  <c r="L57" i="61"/>
  <c r="AB56" i="61"/>
  <c r="Z56" i="61"/>
  <c r="N56" i="61"/>
  <c r="L56" i="61"/>
  <c r="AB55" i="61"/>
  <c r="Z55" i="61"/>
  <c r="N55" i="61"/>
  <c r="L55" i="61"/>
  <c r="AB54" i="61"/>
  <c r="Z54" i="61"/>
  <c r="N54" i="61"/>
  <c r="L54" i="61"/>
  <c r="AB53" i="61"/>
  <c r="Z53" i="61"/>
  <c r="N53" i="61"/>
  <c r="L53" i="61"/>
  <c r="AB52" i="61"/>
  <c r="Z52" i="61"/>
  <c r="N52" i="61"/>
  <c r="L52" i="61"/>
  <c r="AB51" i="61"/>
  <c r="Z51" i="61"/>
  <c r="N51" i="61"/>
  <c r="L51" i="61"/>
  <c r="AB50" i="61"/>
  <c r="Z50" i="61"/>
  <c r="N50" i="61"/>
  <c r="L50" i="61"/>
  <c r="AB49" i="61"/>
  <c r="Z49" i="61"/>
  <c r="N49" i="61"/>
  <c r="L49" i="61"/>
  <c r="AB48" i="61"/>
  <c r="Z48" i="61"/>
  <c r="N48" i="61"/>
  <c r="L48" i="61"/>
  <c r="AB47" i="61"/>
  <c r="Z47" i="61"/>
  <c r="N47" i="61"/>
  <c r="L47" i="61"/>
  <c r="AB46" i="61"/>
  <c r="Z46" i="61"/>
  <c r="N46" i="61"/>
  <c r="L46" i="61"/>
  <c r="AB45" i="61"/>
  <c r="Z45" i="61"/>
  <c r="N45" i="61"/>
  <c r="L45" i="61"/>
  <c r="AB44" i="61"/>
  <c r="Z44" i="61"/>
  <c r="N44" i="61"/>
  <c r="L44" i="61"/>
  <c r="AB43" i="61"/>
  <c r="Z43" i="61"/>
  <c r="N43" i="61"/>
  <c r="L43" i="61"/>
  <c r="AB42" i="61"/>
  <c r="Z42" i="61"/>
  <c r="N42" i="61"/>
  <c r="L42" i="61"/>
  <c r="AM41" i="61"/>
  <c r="AL41" i="61"/>
  <c r="AJ41" i="61"/>
  <c r="AI41" i="61"/>
  <c r="AH41" i="61"/>
  <c r="AG41" i="61"/>
  <c r="AF41" i="61"/>
  <c r="AE41" i="61"/>
  <c r="AD41" i="61"/>
  <c r="AB41" i="61"/>
  <c r="Z41" i="61"/>
  <c r="N41" i="61"/>
  <c r="L41" i="61"/>
  <c r="AM40" i="61"/>
  <c r="AL40" i="61"/>
  <c r="AJ40" i="61"/>
  <c r="AI40" i="61"/>
  <c r="AH40" i="61"/>
  <c r="AG40" i="61"/>
  <c r="AF40" i="61"/>
  <c r="AE40" i="61"/>
  <c r="AD40" i="61"/>
  <c r="AB40" i="61"/>
  <c r="Z40" i="61"/>
  <c r="N40" i="61"/>
  <c r="L40" i="61"/>
  <c r="AM39" i="61"/>
  <c r="AL39" i="61"/>
  <c r="AJ39" i="61"/>
  <c r="AI39" i="61"/>
  <c r="AH39" i="61"/>
  <c r="AG39" i="61"/>
  <c r="AF39" i="61"/>
  <c r="AE39" i="61"/>
  <c r="AD39" i="61"/>
  <c r="AB39" i="61"/>
  <c r="Z39" i="61"/>
  <c r="N39" i="61"/>
  <c r="L39" i="61"/>
  <c r="AD37" i="61"/>
  <c r="P37" i="61"/>
  <c r="AM33" i="61"/>
  <c r="AL33" i="61"/>
  <c r="AJ33" i="61"/>
  <c r="AI33" i="61"/>
  <c r="AH33" i="61"/>
  <c r="AG33" i="61"/>
  <c r="AF33" i="61"/>
  <c r="AE33" i="61"/>
  <c r="AD33" i="61"/>
  <c r="Z33" i="61"/>
  <c r="L33" i="61"/>
  <c r="Y32" i="61"/>
  <c r="AB32" i="61" s="1"/>
  <c r="X32" i="61"/>
  <c r="V32" i="61"/>
  <c r="U32" i="61"/>
  <c r="T32" i="61"/>
  <c r="S32" i="61"/>
  <c r="R32" i="61"/>
  <c r="Q32" i="61"/>
  <c r="P32" i="61"/>
  <c r="K32" i="61"/>
  <c r="H32" i="61"/>
  <c r="G32" i="61"/>
  <c r="F32" i="61"/>
  <c r="E32" i="61"/>
  <c r="D32" i="61"/>
  <c r="C32" i="61"/>
  <c r="B32" i="61"/>
  <c r="AM31" i="61"/>
  <c r="AL31" i="61"/>
  <c r="AJ31" i="61"/>
  <c r="AI31" i="61"/>
  <c r="AH31" i="61"/>
  <c r="AG31" i="61"/>
  <c r="AF31" i="61"/>
  <c r="AE31" i="61"/>
  <c r="AD31" i="61"/>
  <c r="AB31" i="61"/>
  <c r="Z31" i="61"/>
  <c r="N31" i="61"/>
  <c r="L31" i="61"/>
  <c r="AM30" i="61"/>
  <c r="AL30" i="61"/>
  <c r="AJ30" i="61"/>
  <c r="AI30" i="61"/>
  <c r="AH30" i="61"/>
  <c r="AG30" i="61"/>
  <c r="AF30" i="61"/>
  <c r="AE30" i="61"/>
  <c r="AD30" i="61"/>
  <c r="AB30" i="61"/>
  <c r="Z30" i="61"/>
  <c r="N30" i="61"/>
  <c r="L30" i="61"/>
  <c r="AM29" i="61"/>
  <c r="AL29" i="61"/>
  <c r="AJ29" i="61"/>
  <c r="AI29" i="61"/>
  <c r="AH29" i="61"/>
  <c r="AG29" i="61"/>
  <c r="AF29" i="61"/>
  <c r="AE29" i="61"/>
  <c r="AD29" i="61"/>
  <c r="AB29" i="61"/>
  <c r="Z29" i="61"/>
  <c r="N29" i="61"/>
  <c r="L29" i="61"/>
  <c r="AM28" i="61"/>
  <c r="AL28" i="61"/>
  <c r="AJ28" i="61"/>
  <c r="AI28" i="61"/>
  <c r="AH28" i="61"/>
  <c r="AG28" i="61"/>
  <c r="AF28" i="61"/>
  <c r="AE28" i="61"/>
  <c r="AD28" i="61"/>
  <c r="AB28" i="61"/>
  <c r="Z28" i="61"/>
  <c r="N28" i="61"/>
  <c r="L28" i="61"/>
  <c r="AM27" i="61"/>
  <c r="AL27" i="61"/>
  <c r="AJ27" i="61"/>
  <c r="AI27" i="61"/>
  <c r="AH27" i="61"/>
  <c r="AG27" i="61"/>
  <c r="AF27" i="61"/>
  <c r="AE27" i="61"/>
  <c r="AD27" i="61"/>
  <c r="AB27" i="61"/>
  <c r="Z27" i="61"/>
  <c r="N27" i="61"/>
  <c r="L27" i="61"/>
  <c r="AM26" i="61"/>
  <c r="AL26" i="61"/>
  <c r="AJ26" i="61"/>
  <c r="AI26" i="61"/>
  <c r="AH26" i="61"/>
  <c r="AG26" i="61"/>
  <c r="AF26" i="61"/>
  <c r="AE26" i="61"/>
  <c r="AD26" i="61"/>
  <c r="AB26" i="61"/>
  <c r="Z26" i="61"/>
  <c r="N26" i="61"/>
  <c r="L26" i="61"/>
  <c r="AM25" i="61"/>
  <c r="AL25" i="61"/>
  <c r="AJ25" i="61"/>
  <c r="AI25" i="61"/>
  <c r="AH25" i="61"/>
  <c r="AG25" i="61"/>
  <c r="AF25" i="61"/>
  <c r="AE25" i="61"/>
  <c r="AD25" i="61"/>
  <c r="AB25" i="61"/>
  <c r="Z25" i="61"/>
  <c r="N25" i="61"/>
  <c r="L25" i="61"/>
  <c r="AM24" i="61"/>
  <c r="AL24" i="61"/>
  <c r="AJ24" i="61"/>
  <c r="AI24" i="61"/>
  <c r="AH24" i="61"/>
  <c r="AG24" i="61"/>
  <c r="AF24" i="61"/>
  <c r="AE24" i="61"/>
  <c r="AD24" i="61"/>
  <c r="AB24" i="61"/>
  <c r="Z24" i="61"/>
  <c r="N24" i="61"/>
  <c r="L24" i="61"/>
  <c r="AM23" i="61"/>
  <c r="AL23" i="61"/>
  <c r="AJ23" i="61"/>
  <c r="AI23" i="61"/>
  <c r="AH23" i="61"/>
  <c r="AG23" i="61"/>
  <c r="AF23" i="61"/>
  <c r="AE23" i="61"/>
  <c r="AD23" i="61"/>
  <c r="AB23" i="61"/>
  <c r="Z23" i="61"/>
  <c r="N23" i="61"/>
  <c r="L23" i="61"/>
  <c r="AM22" i="61"/>
  <c r="AL22" i="61"/>
  <c r="AJ22" i="61"/>
  <c r="AI22" i="61"/>
  <c r="AH22" i="61"/>
  <c r="AG22" i="61"/>
  <c r="AF22" i="61"/>
  <c r="AE22" i="61"/>
  <c r="AD22" i="61"/>
  <c r="AB22" i="61"/>
  <c r="Z22" i="61"/>
  <c r="N22" i="61"/>
  <c r="L22" i="61"/>
  <c r="AM21" i="61"/>
  <c r="AL21" i="61"/>
  <c r="AJ21" i="61"/>
  <c r="AH21" i="61"/>
  <c r="AG21" i="61"/>
  <c r="AF21" i="61"/>
  <c r="AE21" i="61"/>
  <c r="AD21" i="61"/>
  <c r="AB21" i="61"/>
  <c r="Z21" i="61"/>
  <c r="N21" i="61"/>
  <c r="L21" i="61"/>
  <c r="AM20" i="61"/>
  <c r="AL20" i="61"/>
  <c r="AJ20" i="61"/>
  <c r="AI20" i="61"/>
  <c r="AH20" i="61"/>
  <c r="AG20" i="61"/>
  <c r="AF20" i="61"/>
  <c r="AE20" i="61"/>
  <c r="AD20" i="61"/>
  <c r="AB20" i="61"/>
  <c r="Z20" i="61"/>
  <c r="N20" i="61"/>
  <c r="L20" i="61"/>
  <c r="AM19" i="61"/>
  <c r="AL19" i="61"/>
  <c r="AJ19" i="61"/>
  <c r="AI19" i="61"/>
  <c r="AH19" i="61"/>
  <c r="AG19" i="61"/>
  <c r="AF19" i="61"/>
  <c r="AE19" i="61"/>
  <c r="AD19" i="61"/>
  <c r="AB19" i="61"/>
  <c r="Z19" i="61"/>
  <c r="N19" i="61"/>
  <c r="L19" i="61"/>
  <c r="AM18" i="61"/>
  <c r="AL18" i="61"/>
  <c r="AJ18" i="61"/>
  <c r="AI18" i="61"/>
  <c r="AH18" i="61"/>
  <c r="AG18" i="61"/>
  <c r="AF18" i="61"/>
  <c r="AE18" i="61"/>
  <c r="AD18" i="61"/>
  <c r="AB18" i="61"/>
  <c r="Z18" i="61"/>
  <c r="N18" i="61"/>
  <c r="L18" i="61"/>
  <c r="AB17" i="61"/>
  <c r="Z17" i="61"/>
  <c r="N17" i="61"/>
  <c r="L17" i="61"/>
  <c r="AB16" i="61"/>
  <c r="Z16" i="61"/>
  <c r="N16" i="61"/>
  <c r="L16" i="61"/>
  <c r="AB15" i="61"/>
  <c r="Z15" i="61"/>
  <c r="N15" i="61"/>
  <c r="L15" i="61"/>
  <c r="AB14" i="61"/>
  <c r="Z14" i="61"/>
  <c r="N14" i="61"/>
  <c r="L14" i="61"/>
  <c r="AB13" i="61"/>
  <c r="Z13" i="61"/>
  <c r="N13" i="61"/>
  <c r="L13" i="61"/>
  <c r="AB12" i="61"/>
  <c r="Z12" i="61"/>
  <c r="N12" i="61"/>
  <c r="L12" i="61"/>
  <c r="AM11" i="61"/>
  <c r="AL11" i="61"/>
  <c r="AJ11" i="61"/>
  <c r="AI11" i="61"/>
  <c r="AH11" i="61"/>
  <c r="AG11" i="61"/>
  <c r="AF11" i="61"/>
  <c r="AE11" i="61"/>
  <c r="AD11" i="61"/>
  <c r="AB11" i="61"/>
  <c r="Z11" i="61"/>
  <c r="N11" i="61"/>
  <c r="L11" i="61"/>
  <c r="AM10" i="61"/>
  <c r="AL10" i="61"/>
  <c r="AJ10" i="61"/>
  <c r="AI10" i="61"/>
  <c r="AH10" i="61"/>
  <c r="AG10" i="61"/>
  <c r="AF10" i="61"/>
  <c r="AE10" i="61"/>
  <c r="AD10" i="61"/>
  <c r="AB10" i="61"/>
  <c r="Z10" i="61"/>
  <c r="N10" i="61"/>
  <c r="L10" i="61"/>
  <c r="AM9" i="61"/>
  <c r="AL9" i="61"/>
  <c r="AJ9" i="61"/>
  <c r="AI9" i="61"/>
  <c r="AH9" i="61"/>
  <c r="AG9" i="61"/>
  <c r="AF9" i="61"/>
  <c r="AE9" i="61"/>
  <c r="AD9" i="61"/>
  <c r="AB9" i="61"/>
  <c r="Z9" i="61"/>
  <c r="N9" i="61"/>
  <c r="L9" i="61"/>
  <c r="AM8" i="61"/>
  <c r="AL8" i="61"/>
  <c r="AJ8" i="61"/>
  <c r="AI8" i="61"/>
  <c r="AH8" i="61"/>
  <c r="AG8" i="61"/>
  <c r="AF8" i="61"/>
  <c r="AE8" i="61"/>
  <c r="AD8" i="61"/>
  <c r="AB8" i="61"/>
  <c r="Z8" i="61"/>
  <c r="N8" i="61"/>
  <c r="L8" i="61"/>
  <c r="AM7" i="61"/>
  <c r="AL7" i="61"/>
  <c r="AJ7" i="61"/>
  <c r="AI7" i="61"/>
  <c r="AH7" i="61"/>
  <c r="AG7" i="61"/>
  <c r="AF7" i="61"/>
  <c r="AE7" i="61"/>
  <c r="AD7" i="61"/>
  <c r="AB7" i="61"/>
  <c r="Z7" i="61"/>
  <c r="N7" i="61"/>
  <c r="L7" i="61"/>
  <c r="AD5" i="61"/>
  <c r="P5" i="61"/>
  <c r="AD40" i="60"/>
  <c r="AE40" i="60"/>
  <c r="AF40" i="60"/>
  <c r="AG40" i="60"/>
  <c r="AH40" i="60"/>
  <c r="AI40" i="60"/>
  <c r="AJ40" i="60"/>
  <c r="AM40" i="60"/>
  <c r="AD41" i="60"/>
  <c r="AE41" i="60"/>
  <c r="AF41" i="60"/>
  <c r="AG41" i="60"/>
  <c r="AH41" i="60"/>
  <c r="AI41" i="60"/>
  <c r="AJ41" i="60"/>
  <c r="AM41" i="60"/>
  <c r="AM42" i="60"/>
  <c r="AM43" i="60"/>
  <c r="AD44" i="60"/>
  <c r="AF44" i="60"/>
  <c r="AG44" i="60"/>
  <c r="AH44" i="60"/>
  <c r="AI44" i="60"/>
  <c r="AJ44" i="60"/>
  <c r="AM44" i="60"/>
  <c r="AD45" i="60"/>
  <c r="AE45" i="60"/>
  <c r="AF45" i="60"/>
  <c r="AG45" i="60"/>
  <c r="AH45" i="60"/>
  <c r="AI45" i="60"/>
  <c r="AJ45" i="60"/>
  <c r="AM45" i="60"/>
  <c r="AM46" i="60"/>
  <c r="AD47" i="60"/>
  <c r="AE47" i="60"/>
  <c r="AF47" i="60"/>
  <c r="AG47" i="60"/>
  <c r="AH47" i="60"/>
  <c r="AI47" i="60"/>
  <c r="AJ47" i="60"/>
  <c r="AM47" i="60"/>
  <c r="AM48" i="60"/>
  <c r="AF49" i="60"/>
  <c r="AI49" i="60"/>
  <c r="AJ49" i="60"/>
  <c r="AM49" i="60"/>
  <c r="Z43" i="60"/>
  <c r="Z44" i="60"/>
  <c r="AM7" i="60"/>
  <c r="AM8" i="60"/>
  <c r="AM9" i="60"/>
  <c r="AM10" i="60"/>
  <c r="AM11" i="60"/>
  <c r="AM12" i="60"/>
  <c r="AM13" i="60"/>
  <c r="AM14" i="60"/>
  <c r="AM15" i="60"/>
  <c r="AM16" i="60"/>
  <c r="AM17" i="60"/>
  <c r="AM18" i="60"/>
  <c r="AM19" i="60"/>
  <c r="AM20" i="60"/>
  <c r="AM21" i="60"/>
  <c r="AM22" i="60"/>
  <c r="Z10" i="60"/>
  <c r="Z11" i="60"/>
  <c r="Z12" i="60"/>
  <c r="Z13" i="60"/>
  <c r="Z14" i="60"/>
  <c r="Z15" i="60"/>
  <c r="Z16" i="60"/>
  <c r="Z17" i="60"/>
  <c r="Z21" i="60"/>
  <c r="Z8" i="60"/>
  <c r="L8" i="60"/>
  <c r="L9" i="60"/>
  <c r="L10" i="60"/>
  <c r="L11" i="60"/>
  <c r="L12" i="60"/>
  <c r="L13" i="60"/>
  <c r="L14" i="60"/>
  <c r="L15" i="60"/>
  <c r="L16" i="60"/>
  <c r="L17" i="60"/>
  <c r="AM51" i="60"/>
  <c r="AJ51" i="60"/>
  <c r="AI51" i="60"/>
  <c r="AH51" i="60"/>
  <c r="AG51" i="60"/>
  <c r="AF51" i="60"/>
  <c r="AE51" i="60"/>
  <c r="AD51" i="60"/>
  <c r="Z51" i="60"/>
  <c r="L51" i="60"/>
  <c r="Y50" i="60"/>
  <c r="AB50" i="60" s="1"/>
  <c r="X50" i="60"/>
  <c r="V50" i="60"/>
  <c r="U50" i="60"/>
  <c r="T50" i="60"/>
  <c r="S50" i="60"/>
  <c r="R50" i="60"/>
  <c r="Q50" i="60"/>
  <c r="P50" i="60"/>
  <c r="K50" i="60"/>
  <c r="J50" i="60"/>
  <c r="AL50" i="60" s="1"/>
  <c r="H50" i="60"/>
  <c r="G50" i="60"/>
  <c r="F50" i="60"/>
  <c r="E50" i="60"/>
  <c r="D50" i="60"/>
  <c r="C50" i="60"/>
  <c r="B50" i="60"/>
  <c r="AB49" i="60"/>
  <c r="Z49" i="60"/>
  <c r="N49" i="60"/>
  <c r="L49" i="60"/>
  <c r="AB48" i="60"/>
  <c r="N48" i="60"/>
  <c r="AB47" i="60"/>
  <c r="Z47" i="60"/>
  <c r="N47" i="60"/>
  <c r="L47" i="60"/>
  <c r="AB46" i="60"/>
  <c r="Z46" i="60"/>
  <c r="N46" i="60"/>
  <c r="L46" i="60"/>
  <c r="AB45" i="60"/>
  <c r="Z45" i="60"/>
  <c r="N45" i="60"/>
  <c r="L45" i="60"/>
  <c r="AB44" i="60"/>
  <c r="N44" i="60"/>
  <c r="L44" i="60"/>
  <c r="AB43" i="60"/>
  <c r="N43" i="60"/>
  <c r="L43" i="60"/>
  <c r="AB42" i="60"/>
  <c r="Z42" i="60"/>
  <c r="N42" i="60"/>
  <c r="L42" i="60"/>
  <c r="AB41" i="60"/>
  <c r="Z41" i="60"/>
  <c r="N41" i="60"/>
  <c r="L41" i="60"/>
  <c r="AB40" i="60"/>
  <c r="Z40" i="60"/>
  <c r="N40" i="60"/>
  <c r="L40" i="60"/>
  <c r="AM39" i="60"/>
  <c r="AJ39" i="60"/>
  <c r="AI39" i="60"/>
  <c r="AH39" i="60"/>
  <c r="AG39" i="60"/>
  <c r="AF39" i="60"/>
  <c r="AE39" i="60"/>
  <c r="AD39" i="60"/>
  <c r="AB39" i="60"/>
  <c r="Z39" i="60"/>
  <c r="N39" i="60"/>
  <c r="L39" i="60"/>
  <c r="AM38" i="60"/>
  <c r="AJ38" i="60"/>
  <c r="AI38" i="60"/>
  <c r="AH38" i="60"/>
  <c r="AG38" i="60"/>
  <c r="AF38" i="60"/>
  <c r="AE38" i="60"/>
  <c r="AD38" i="60"/>
  <c r="AB38" i="60"/>
  <c r="Z38" i="60"/>
  <c r="N38" i="60"/>
  <c r="L38" i="60"/>
  <c r="AM37" i="60"/>
  <c r="AJ37" i="60"/>
  <c r="AI37" i="60"/>
  <c r="AH37" i="60"/>
  <c r="AG37" i="60"/>
  <c r="AF37" i="60"/>
  <c r="AE37" i="60"/>
  <c r="AD37" i="60"/>
  <c r="AB37" i="60"/>
  <c r="Z37" i="60"/>
  <c r="N37" i="60"/>
  <c r="L37" i="60"/>
  <c r="AM36" i="60"/>
  <c r="AJ36" i="60"/>
  <c r="AI36" i="60"/>
  <c r="AH36" i="60"/>
  <c r="AG36" i="60"/>
  <c r="AF36" i="60"/>
  <c r="AE36" i="60"/>
  <c r="AD36" i="60"/>
  <c r="AB36" i="60"/>
  <c r="Z36" i="60"/>
  <c r="N36" i="60"/>
  <c r="L36" i="60"/>
  <c r="AM35" i="60"/>
  <c r="AJ35" i="60"/>
  <c r="AI35" i="60"/>
  <c r="AH35" i="60"/>
  <c r="AG35" i="60"/>
  <c r="AF35" i="60"/>
  <c r="AE35" i="60"/>
  <c r="AD35" i="60"/>
  <c r="AB35" i="60"/>
  <c r="Z35" i="60"/>
  <c r="N35" i="60"/>
  <c r="L35" i="60"/>
  <c r="AM34" i="60"/>
  <c r="AJ34" i="60"/>
  <c r="AI34" i="60"/>
  <c r="AH34" i="60"/>
  <c r="AG34" i="60"/>
  <c r="AF34" i="60"/>
  <c r="AE34" i="60"/>
  <c r="AD34" i="60"/>
  <c r="AB34" i="60"/>
  <c r="Z34" i="60"/>
  <c r="N34" i="60"/>
  <c r="L34" i="60"/>
  <c r="AM33" i="60"/>
  <c r="AJ33" i="60"/>
  <c r="AI33" i="60"/>
  <c r="AH33" i="60"/>
  <c r="AG33" i="60"/>
  <c r="AF33" i="60"/>
  <c r="AE33" i="60"/>
  <c r="AD33" i="60"/>
  <c r="AB33" i="60"/>
  <c r="Z33" i="60"/>
  <c r="N33" i="60"/>
  <c r="L33" i="60"/>
  <c r="AM32" i="60"/>
  <c r="AJ32" i="60"/>
  <c r="AI32" i="60"/>
  <c r="AH32" i="60"/>
  <c r="AG32" i="60"/>
  <c r="AF32" i="60"/>
  <c r="AE32" i="60"/>
  <c r="AD32" i="60"/>
  <c r="AB32" i="60"/>
  <c r="Z32" i="60"/>
  <c r="N32" i="60"/>
  <c r="L32" i="60"/>
  <c r="AD30" i="60"/>
  <c r="P30" i="60"/>
  <c r="P29" i="60"/>
  <c r="AM24" i="60"/>
  <c r="Z24" i="60"/>
  <c r="L24" i="60"/>
  <c r="Y23" i="60"/>
  <c r="U23" i="60"/>
  <c r="S23" i="60"/>
  <c r="R23" i="60"/>
  <c r="Q23" i="60"/>
  <c r="P23" i="60"/>
  <c r="K23" i="60"/>
  <c r="N23" i="60" s="1"/>
  <c r="J23" i="60"/>
  <c r="AL23" i="60" s="1"/>
  <c r="H23" i="60"/>
  <c r="AJ23" i="60" s="1"/>
  <c r="G23" i="60"/>
  <c r="AI23" i="60" s="1"/>
  <c r="F23" i="60"/>
  <c r="AH23" i="60" s="1"/>
  <c r="E23" i="60"/>
  <c r="AG23" i="60" s="1"/>
  <c r="D23" i="60"/>
  <c r="C23" i="60"/>
  <c r="AE23" i="60" s="1"/>
  <c r="B23" i="60"/>
  <c r="AB22" i="60"/>
  <c r="N22" i="60"/>
  <c r="AB21" i="60"/>
  <c r="N21" i="60"/>
  <c r="AB20" i="60"/>
  <c r="N20" i="60"/>
  <c r="AB19" i="60"/>
  <c r="N19" i="60"/>
  <c r="AB18" i="60"/>
  <c r="N18" i="60"/>
  <c r="AB17" i="60"/>
  <c r="N17" i="60"/>
  <c r="AB16" i="60"/>
  <c r="N16" i="60"/>
  <c r="AB15" i="60"/>
  <c r="N15" i="60"/>
  <c r="AB14" i="60"/>
  <c r="N14" i="60"/>
  <c r="AB13" i="60"/>
  <c r="N13" i="60"/>
  <c r="AB12" i="60"/>
  <c r="N12" i="60"/>
  <c r="AB11" i="60"/>
  <c r="N11" i="60"/>
  <c r="AB10" i="60"/>
  <c r="N10" i="60"/>
  <c r="AB9" i="60"/>
  <c r="Z9" i="60"/>
  <c r="N9" i="60"/>
  <c r="AB8" i="60"/>
  <c r="N8" i="60"/>
  <c r="AB7" i="60"/>
  <c r="Z7" i="60"/>
  <c r="N7" i="60"/>
  <c r="L7" i="60"/>
  <c r="AD5" i="60"/>
  <c r="P5" i="60"/>
  <c r="AD53" i="56"/>
  <c r="Z7" i="56"/>
  <c r="Z8" i="56"/>
  <c r="Z9" i="56"/>
  <c r="Z10" i="56"/>
  <c r="Z11" i="56"/>
  <c r="Z12" i="56"/>
  <c r="Z13" i="56"/>
  <c r="Z14" i="56"/>
  <c r="Z15" i="56"/>
  <c r="Z16" i="56"/>
  <c r="Z17" i="56"/>
  <c r="Z18" i="56"/>
  <c r="Z19" i="56"/>
  <c r="Z20" i="56"/>
  <c r="Z21" i="56"/>
  <c r="Z22" i="56"/>
  <c r="Z23" i="56"/>
  <c r="Z24" i="56"/>
  <c r="Z25" i="56"/>
  <c r="Z26" i="56"/>
  <c r="Z27" i="56"/>
  <c r="Z28" i="56"/>
  <c r="Z29" i="56"/>
  <c r="Z30" i="56"/>
  <c r="Z31" i="56"/>
  <c r="AM96" i="59"/>
  <c r="AL96" i="59"/>
  <c r="AJ96" i="59"/>
  <c r="AI96" i="59"/>
  <c r="AH96" i="59"/>
  <c r="AG96" i="59"/>
  <c r="AF96" i="59"/>
  <c r="AE96" i="59"/>
  <c r="AD96" i="59"/>
  <c r="Z96" i="59"/>
  <c r="L96" i="59"/>
  <c r="Y95" i="59"/>
  <c r="X95" i="59"/>
  <c r="V95" i="59"/>
  <c r="U95" i="59"/>
  <c r="T95" i="59"/>
  <c r="S95" i="59"/>
  <c r="R95" i="59"/>
  <c r="Q95" i="59"/>
  <c r="P95" i="59"/>
  <c r="K95" i="59"/>
  <c r="N95" i="59" s="1"/>
  <c r="J95" i="59"/>
  <c r="H95" i="59"/>
  <c r="G95" i="59"/>
  <c r="F95" i="59"/>
  <c r="E95" i="59"/>
  <c r="D95" i="59"/>
  <c r="C95" i="59"/>
  <c r="B95" i="59"/>
  <c r="AM94" i="59"/>
  <c r="AL94" i="59"/>
  <c r="AJ94" i="59"/>
  <c r="AB94" i="59"/>
  <c r="Z94" i="59"/>
  <c r="N94" i="59"/>
  <c r="L94" i="59"/>
  <c r="AM93" i="59"/>
  <c r="AL93" i="59"/>
  <c r="AJ93" i="59"/>
  <c r="AB93" i="59"/>
  <c r="Z93" i="59"/>
  <c r="N93" i="59"/>
  <c r="L93" i="59"/>
  <c r="AM92" i="59"/>
  <c r="AL92" i="59"/>
  <c r="AJ92" i="59"/>
  <c r="AI92" i="59"/>
  <c r="AH92" i="59"/>
  <c r="AG92" i="59"/>
  <c r="AF92" i="59"/>
  <c r="AE92" i="59"/>
  <c r="AD92" i="59"/>
  <c r="AB92" i="59"/>
  <c r="Z92" i="59"/>
  <c r="N92" i="59"/>
  <c r="L92" i="59"/>
  <c r="AM91" i="59"/>
  <c r="AL91" i="59"/>
  <c r="AJ91" i="59"/>
  <c r="AI91" i="59"/>
  <c r="AH91" i="59"/>
  <c r="AG91" i="59"/>
  <c r="AF91" i="59"/>
  <c r="AE91" i="59"/>
  <c r="AD91" i="59"/>
  <c r="AB91" i="59"/>
  <c r="Z91" i="59"/>
  <c r="N91" i="59"/>
  <c r="L91" i="59"/>
  <c r="AM90" i="59"/>
  <c r="AL90" i="59"/>
  <c r="AJ90" i="59"/>
  <c r="AI90" i="59"/>
  <c r="AH90" i="59"/>
  <c r="AG90" i="59"/>
  <c r="AF90" i="59"/>
  <c r="AE90" i="59"/>
  <c r="AD90" i="59"/>
  <c r="AB90" i="59"/>
  <c r="Z90" i="59"/>
  <c r="N90" i="59"/>
  <c r="L90" i="59"/>
  <c r="AM89" i="59"/>
  <c r="AL89" i="59"/>
  <c r="AJ89" i="59"/>
  <c r="AI89" i="59"/>
  <c r="AH89" i="59"/>
  <c r="AG89" i="59"/>
  <c r="AF89" i="59"/>
  <c r="AE89" i="59"/>
  <c r="AD89" i="59"/>
  <c r="AB89" i="59"/>
  <c r="Z89" i="59"/>
  <c r="N89" i="59"/>
  <c r="L89" i="59"/>
  <c r="AM88" i="59"/>
  <c r="AL88" i="59"/>
  <c r="AJ88" i="59"/>
  <c r="AI88" i="59"/>
  <c r="AH88" i="59"/>
  <c r="AG88" i="59"/>
  <c r="AF88" i="59"/>
  <c r="AE88" i="59"/>
  <c r="AD88" i="59"/>
  <c r="AB88" i="59"/>
  <c r="Z88" i="59"/>
  <c r="N88" i="59"/>
  <c r="L88" i="59"/>
  <c r="AM87" i="59"/>
  <c r="AL87" i="59"/>
  <c r="AJ87" i="59"/>
  <c r="AI87" i="59"/>
  <c r="AH87" i="59"/>
  <c r="AG87" i="59"/>
  <c r="AF87" i="59"/>
  <c r="AE87" i="59"/>
  <c r="AD87" i="59"/>
  <c r="AB87" i="59"/>
  <c r="Z87" i="59"/>
  <c r="N87" i="59"/>
  <c r="L87" i="59"/>
  <c r="AM86" i="59"/>
  <c r="AL86" i="59"/>
  <c r="AJ86" i="59"/>
  <c r="AI86" i="59"/>
  <c r="AH86" i="59"/>
  <c r="AG86" i="59"/>
  <c r="AD86" i="59"/>
  <c r="AB86" i="59"/>
  <c r="Z86" i="59"/>
  <c r="N86" i="59"/>
  <c r="L86" i="59"/>
  <c r="AM85" i="59"/>
  <c r="AL85" i="59"/>
  <c r="AJ85" i="59"/>
  <c r="AI85" i="59"/>
  <c r="AH85" i="59"/>
  <c r="AG85" i="59"/>
  <c r="AF85" i="59"/>
  <c r="AE85" i="59"/>
  <c r="AD85" i="59"/>
  <c r="AB85" i="59"/>
  <c r="Z85" i="59"/>
  <c r="N85" i="59"/>
  <c r="L85" i="59"/>
  <c r="AM84" i="59"/>
  <c r="AL84" i="59"/>
  <c r="AJ84" i="59"/>
  <c r="AI84" i="59"/>
  <c r="AH84" i="59"/>
  <c r="AG84" i="59"/>
  <c r="AF84" i="59"/>
  <c r="AE84" i="59"/>
  <c r="AD84" i="59"/>
  <c r="AB84" i="59"/>
  <c r="Z84" i="59"/>
  <c r="N84" i="59"/>
  <c r="L84" i="59"/>
  <c r="AM83" i="59"/>
  <c r="AL83" i="59"/>
  <c r="AJ83" i="59"/>
  <c r="AI83" i="59"/>
  <c r="AH83" i="59"/>
  <c r="AG83" i="59"/>
  <c r="AF83" i="59"/>
  <c r="AE83" i="59"/>
  <c r="AD83" i="59"/>
  <c r="AB83" i="59"/>
  <c r="Z83" i="59"/>
  <c r="N83" i="59"/>
  <c r="L83" i="59"/>
  <c r="AM82" i="59"/>
  <c r="AL82" i="59"/>
  <c r="AJ82" i="59"/>
  <c r="AI82" i="59"/>
  <c r="AH82" i="59"/>
  <c r="AG82" i="59"/>
  <c r="AF82" i="59"/>
  <c r="AE82" i="59"/>
  <c r="AD82" i="59"/>
  <c r="AB82" i="59"/>
  <c r="Z82" i="59"/>
  <c r="N82" i="59"/>
  <c r="L82" i="59"/>
  <c r="AM81" i="59"/>
  <c r="AL81" i="59"/>
  <c r="AJ81" i="59"/>
  <c r="AI81" i="59"/>
  <c r="AH81" i="59"/>
  <c r="AG81" i="59"/>
  <c r="AF81" i="59"/>
  <c r="AE81" i="59"/>
  <c r="AD81" i="59"/>
  <c r="AB81" i="59"/>
  <c r="Z81" i="59"/>
  <c r="N81" i="59"/>
  <c r="L81" i="59"/>
  <c r="AM80" i="59"/>
  <c r="AL80" i="59"/>
  <c r="AJ80" i="59"/>
  <c r="AI80" i="59"/>
  <c r="AH80" i="59"/>
  <c r="AG80" i="59"/>
  <c r="AF80" i="59"/>
  <c r="AE80" i="59"/>
  <c r="AD80" i="59"/>
  <c r="AB80" i="59"/>
  <c r="Z80" i="59"/>
  <c r="N80" i="59"/>
  <c r="L80" i="59"/>
  <c r="AM79" i="59"/>
  <c r="AL79" i="59"/>
  <c r="AJ79" i="59"/>
  <c r="AI79" i="59"/>
  <c r="AH79" i="59"/>
  <c r="AG79" i="59"/>
  <c r="AF79" i="59"/>
  <c r="AE79" i="59"/>
  <c r="AD79" i="59"/>
  <c r="AB79" i="59"/>
  <c r="Z79" i="59"/>
  <c r="N79" i="59"/>
  <c r="L79" i="59"/>
  <c r="AM78" i="59"/>
  <c r="AL78" i="59"/>
  <c r="AJ78" i="59"/>
  <c r="AI78" i="59"/>
  <c r="AH78" i="59"/>
  <c r="AG78" i="59"/>
  <c r="AF78" i="59"/>
  <c r="AE78" i="59"/>
  <c r="AD78" i="59"/>
  <c r="AB78" i="59"/>
  <c r="Z78" i="59"/>
  <c r="N78" i="59"/>
  <c r="L78" i="59"/>
  <c r="AM77" i="59"/>
  <c r="AL77" i="59"/>
  <c r="AJ77" i="59"/>
  <c r="AI77" i="59"/>
  <c r="AH77" i="59"/>
  <c r="AG77" i="59"/>
  <c r="AF77" i="59"/>
  <c r="AE77" i="59"/>
  <c r="AD77" i="59"/>
  <c r="AB77" i="59"/>
  <c r="Z77" i="59"/>
  <c r="N77" i="59"/>
  <c r="L77" i="59"/>
  <c r="AM76" i="59"/>
  <c r="AL76" i="59"/>
  <c r="AJ76" i="59"/>
  <c r="AI76" i="59"/>
  <c r="AH76" i="59"/>
  <c r="AG76" i="59"/>
  <c r="AF76" i="59"/>
  <c r="AE76" i="59"/>
  <c r="AD76" i="59"/>
  <c r="AB76" i="59"/>
  <c r="Z76" i="59"/>
  <c r="N76" i="59"/>
  <c r="L76" i="59"/>
  <c r="AM75" i="59"/>
  <c r="AL75" i="59"/>
  <c r="AJ75" i="59"/>
  <c r="AI75" i="59"/>
  <c r="AH75" i="59"/>
  <c r="AG75" i="59"/>
  <c r="AF75" i="59"/>
  <c r="AE75" i="59"/>
  <c r="AD75" i="59"/>
  <c r="AB75" i="59"/>
  <c r="Z75" i="59"/>
  <c r="N75" i="59"/>
  <c r="L75" i="59"/>
  <c r="AM74" i="59"/>
  <c r="AL74" i="59"/>
  <c r="AJ74" i="59"/>
  <c r="AI74" i="59"/>
  <c r="AH74" i="59"/>
  <c r="AG74" i="59"/>
  <c r="AF74" i="59"/>
  <c r="AE74" i="59"/>
  <c r="AD74" i="59"/>
  <c r="AB74" i="59"/>
  <c r="Z74" i="59"/>
  <c r="N74" i="59"/>
  <c r="L74" i="59"/>
  <c r="AM73" i="59"/>
  <c r="AL73" i="59"/>
  <c r="AJ73" i="59"/>
  <c r="AI73" i="59"/>
  <c r="AH73" i="59"/>
  <c r="AG73" i="59"/>
  <c r="AF73" i="59"/>
  <c r="AE73" i="59"/>
  <c r="AD73" i="59"/>
  <c r="AB73" i="59"/>
  <c r="Z73" i="59"/>
  <c r="N73" i="59"/>
  <c r="L73" i="59"/>
  <c r="AM72" i="59"/>
  <c r="AL72" i="59"/>
  <c r="AJ72" i="59"/>
  <c r="AI72" i="59"/>
  <c r="AH72" i="59"/>
  <c r="AG72" i="59"/>
  <c r="AF72" i="59"/>
  <c r="AE72" i="59"/>
  <c r="AD72" i="59"/>
  <c r="AB72" i="59"/>
  <c r="Z72" i="59"/>
  <c r="N72" i="59"/>
  <c r="L72" i="59"/>
  <c r="AM71" i="59"/>
  <c r="AL71" i="59"/>
  <c r="AJ71" i="59"/>
  <c r="AI71" i="59"/>
  <c r="AH71" i="59"/>
  <c r="AG71" i="59"/>
  <c r="AF71" i="59"/>
  <c r="AE71" i="59"/>
  <c r="AD71" i="59"/>
  <c r="AB71" i="59"/>
  <c r="Z71" i="59"/>
  <c r="N71" i="59"/>
  <c r="L71" i="59"/>
  <c r="AM70" i="59"/>
  <c r="AL70" i="59"/>
  <c r="AJ70" i="59"/>
  <c r="AI70" i="59"/>
  <c r="AH70" i="59"/>
  <c r="AG70" i="59"/>
  <c r="AF70" i="59"/>
  <c r="AE70" i="59"/>
  <c r="AD70" i="59"/>
  <c r="AB70" i="59"/>
  <c r="Z70" i="59"/>
  <c r="N70" i="59"/>
  <c r="L70" i="59"/>
  <c r="AM69" i="59"/>
  <c r="AL69" i="59"/>
  <c r="AJ69" i="59"/>
  <c r="AI69" i="59"/>
  <c r="AH69" i="59"/>
  <c r="AG69" i="59"/>
  <c r="AF69" i="59"/>
  <c r="AE69" i="59"/>
  <c r="AD69" i="59"/>
  <c r="AB69" i="59"/>
  <c r="Z69" i="59"/>
  <c r="N69" i="59"/>
  <c r="L69" i="59"/>
  <c r="AM68" i="59"/>
  <c r="AL68" i="59"/>
  <c r="AJ68" i="59"/>
  <c r="AI68" i="59"/>
  <c r="AH68" i="59"/>
  <c r="AG68" i="59"/>
  <c r="AF68" i="59"/>
  <c r="AE68" i="59"/>
  <c r="AD68" i="59"/>
  <c r="AB68" i="59"/>
  <c r="Z68" i="59"/>
  <c r="N68" i="59"/>
  <c r="N96" i="59" s="1"/>
  <c r="L68" i="59"/>
  <c r="AD66" i="59"/>
  <c r="P66" i="59"/>
  <c r="AM62" i="59"/>
  <c r="AL62" i="59"/>
  <c r="AJ62" i="59"/>
  <c r="AI62" i="59"/>
  <c r="AH62" i="59"/>
  <c r="AG62" i="59"/>
  <c r="AF62" i="59"/>
  <c r="AE62" i="59"/>
  <c r="AD62" i="59"/>
  <c r="Z62" i="59"/>
  <c r="L62" i="59"/>
  <c r="Y61" i="59"/>
  <c r="AB61" i="59" s="1"/>
  <c r="X61" i="59"/>
  <c r="V61" i="59"/>
  <c r="U61" i="59"/>
  <c r="T61" i="59"/>
  <c r="S61" i="59"/>
  <c r="R61" i="59"/>
  <c r="Q61" i="59"/>
  <c r="P61" i="59"/>
  <c r="K61" i="59"/>
  <c r="N61" i="59" s="1"/>
  <c r="J61" i="59"/>
  <c r="H61" i="59"/>
  <c r="G61" i="59"/>
  <c r="F61" i="59"/>
  <c r="E61" i="59"/>
  <c r="D61" i="59"/>
  <c r="C61" i="59"/>
  <c r="B61" i="59"/>
  <c r="AM60" i="59"/>
  <c r="AL60" i="59"/>
  <c r="AJ60" i="59"/>
  <c r="AI60" i="59"/>
  <c r="AH60" i="59"/>
  <c r="AG60" i="59"/>
  <c r="AF60" i="59"/>
  <c r="AE60" i="59"/>
  <c r="AD60" i="59"/>
  <c r="AB60" i="59"/>
  <c r="Z60" i="59"/>
  <c r="N60" i="59"/>
  <c r="L60" i="59"/>
  <c r="AM59" i="59"/>
  <c r="AL59" i="59"/>
  <c r="AJ59" i="59"/>
  <c r="AG59" i="59"/>
  <c r="AF59" i="59"/>
  <c r="AE59" i="59"/>
  <c r="AB59" i="59"/>
  <c r="Z59" i="59"/>
  <c r="N59" i="59"/>
  <c r="L59" i="59"/>
  <c r="AM58" i="59"/>
  <c r="AL58" i="59"/>
  <c r="AJ58" i="59"/>
  <c r="AI58" i="59"/>
  <c r="AH58" i="59"/>
  <c r="AG58" i="59"/>
  <c r="AF58" i="59"/>
  <c r="AE58" i="59"/>
  <c r="AD58" i="59"/>
  <c r="AB58" i="59"/>
  <c r="Z58" i="59"/>
  <c r="N58" i="59"/>
  <c r="L58" i="59"/>
  <c r="AM57" i="59"/>
  <c r="AL57" i="59"/>
  <c r="AJ57" i="59"/>
  <c r="AI57" i="59"/>
  <c r="AH57" i="59"/>
  <c r="AG57" i="59"/>
  <c r="AF57" i="59"/>
  <c r="AE57" i="59"/>
  <c r="AD57" i="59"/>
  <c r="AB57" i="59"/>
  <c r="Z57" i="59"/>
  <c r="N57" i="59"/>
  <c r="L57" i="59"/>
  <c r="AM56" i="59"/>
  <c r="AL56" i="59"/>
  <c r="AJ56" i="59"/>
  <c r="AB56" i="59"/>
  <c r="Z56" i="59"/>
  <c r="N56" i="59"/>
  <c r="L56" i="59"/>
  <c r="AM55" i="59"/>
  <c r="AL55" i="59"/>
  <c r="AJ55" i="59"/>
  <c r="AI55" i="59"/>
  <c r="AH55" i="59"/>
  <c r="AG55" i="59"/>
  <c r="AF55" i="59"/>
  <c r="AE55" i="59"/>
  <c r="AD55" i="59"/>
  <c r="AB55" i="59"/>
  <c r="Z55" i="59"/>
  <c r="N55" i="59"/>
  <c r="L55" i="59"/>
  <c r="AM54" i="59"/>
  <c r="AL54" i="59"/>
  <c r="AJ54" i="59"/>
  <c r="AI54" i="59"/>
  <c r="AH54" i="59"/>
  <c r="AG54" i="59"/>
  <c r="AF54" i="59"/>
  <c r="AE54" i="59"/>
  <c r="AB54" i="59"/>
  <c r="Z54" i="59"/>
  <c r="N54" i="59"/>
  <c r="L54" i="59"/>
  <c r="AM53" i="59"/>
  <c r="AL53" i="59"/>
  <c r="AJ53" i="59"/>
  <c r="AI53" i="59"/>
  <c r="AH53" i="59"/>
  <c r="AG53" i="59"/>
  <c r="AF53" i="59"/>
  <c r="AE53" i="59"/>
  <c r="AB53" i="59"/>
  <c r="Z53" i="59"/>
  <c r="N53" i="59"/>
  <c r="L53" i="59"/>
  <c r="AM52" i="59"/>
  <c r="AL52" i="59"/>
  <c r="AJ52" i="59"/>
  <c r="AI52" i="59"/>
  <c r="AH52" i="59"/>
  <c r="AG52" i="59"/>
  <c r="AF52" i="59"/>
  <c r="AE52" i="59"/>
  <c r="AD52" i="59"/>
  <c r="AB52" i="59"/>
  <c r="Z52" i="59"/>
  <c r="N52" i="59"/>
  <c r="L52" i="59"/>
  <c r="AM51" i="59"/>
  <c r="AL51" i="59"/>
  <c r="AJ51" i="59"/>
  <c r="AI51" i="59"/>
  <c r="AH51" i="59"/>
  <c r="AG51" i="59"/>
  <c r="AF51" i="59"/>
  <c r="AE51" i="59"/>
  <c r="AD51" i="59"/>
  <c r="AB51" i="59"/>
  <c r="Z51" i="59"/>
  <c r="N51" i="59"/>
  <c r="L51" i="59"/>
  <c r="AM50" i="59"/>
  <c r="AL50" i="59"/>
  <c r="AJ50" i="59"/>
  <c r="AI50" i="59"/>
  <c r="AH50" i="59"/>
  <c r="AG50" i="59"/>
  <c r="AF50" i="59"/>
  <c r="AE50" i="59"/>
  <c r="AD50" i="59"/>
  <c r="AB50" i="59"/>
  <c r="Z50" i="59"/>
  <c r="N50" i="59"/>
  <c r="L50" i="59"/>
  <c r="AM49" i="59"/>
  <c r="AL49" i="59"/>
  <c r="AJ49" i="59"/>
  <c r="AI49" i="59"/>
  <c r="AH49" i="59"/>
  <c r="AG49" i="59"/>
  <c r="AF49" i="59"/>
  <c r="AE49" i="59"/>
  <c r="AD49" i="59"/>
  <c r="AB49" i="59"/>
  <c r="Z49" i="59"/>
  <c r="N49" i="59"/>
  <c r="L49" i="59"/>
  <c r="AM48" i="59"/>
  <c r="AL48" i="59"/>
  <c r="AJ48" i="59"/>
  <c r="AI48" i="59"/>
  <c r="AH48" i="59"/>
  <c r="AG48" i="59"/>
  <c r="AF48" i="59"/>
  <c r="AE48" i="59"/>
  <c r="AD48" i="59"/>
  <c r="AB48" i="59"/>
  <c r="Z48" i="59"/>
  <c r="N48" i="59"/>
  <c r="L48" i="59"/>
  <c r="AM47" i="59"/>
  <c r="AL47" i="59"/>
  <c r="AJ47" i="59"/>
  <c r="AI47" i="59"/>
  <c r="AH47" i="59"/>
  <c r="AG47" i="59"/>
  <c r="AF47" i="59"/>
  <c r="AE47" i="59"/>
  <c r="AD47" i="59"/>
  <c r="AB47" i="59"/>
  <c r="Z47" i="59"/>
  <c r="N47" i="59"/>
  <c r="L47" i="59"/>
  <c r="AM46" i="59"/>
  <c r="AL46" i="59"/>
  <c r="AJ46" i="59"/>
  <c r="AI46" i="59"/>
  <c r="AH46" i="59"/>
  <c r="AG46" i="59"/>
  <c r="AF46" i="59"/>
  <c r="AE46" i="59"/>
  <c r="AD46" i="59"/>
  <c r="AB46" i="59"/>
  <c r="Z46" i="59"/>
  <c r="N46" i="59"/>
  <c r="L46" i="59"/>
  <c r="AM45" i="59"/>
  <c r="AL45" i="59"/>
  <c r="AJ45" i="59"/>
  <c r="AI45" i="59"/>
  <c r="AH45" i="59"/>
  <c r="AG45" i="59"/>
  <c r="AF45" i="59"/>
  <c r="AE45" i="59"/>
  <c r="AD45" i="59"/>
  <c r="AB45" i="59"/>
  <c r="Z45" i="59"/>
  <c r="N45" i="59"/>
  <c r="L45" i="59"/>
  <c r="AM44" i="59"/>
  <c r="AL44" i="59"/>
  <c r="AJ44" i="59"/>
  <c r="AI44" i="59"/>
  <c r="AH44" i="59"/>
  <c r="AG44" i="59"/>
  <c r="AF44" i="59"/>
  <c r="AE44" i="59"/>
  <c r="AD44" i="59"/>
  <c r="AB44" i="59"/>
  <c r="Z44" i="59"/>
  <c r="N44" i="59"/>
  <c r="L44" i="59"/>
  <c r="AM43" i="59"/>
  <c r="AL43" i="59"/>
  <c r="AJ43" i="59"/>
  <c r="AI43" i="59"/>
  <c r="AH43" i="59"/>
  <c r="AG43" i="59"/>
  <c r="AF43" i="59"/>
  <c r="AE43" i="59"/>
  <c r="AD43" i="59"/>
  <c r="AB43" i="59"/>
  <c r="Z43" i="59"/>
  <c r="N43" i="59"/>
  <c r="L43" i="59"/>
  <c r="AM42" i="59"/>
  <c r="AL42" i="59"/>
  <c r="AJ42" i="59"/>
  <c r="AI42" i="59"/>
  <c r="AH42" i="59"/>
  <c r="AG42" i="59"/>
  <c r="AF42" i="59"/>
  <c r="AE42" i="59"/>
  <c r="AD42" i="59"/>
  <c r="AB42" i="59"/>
  <c r="Z42" i="59"/>
  <c r="N42" i="59"/>
  <c r="L42" i="59"/>
  <c r="AM41" i="59"/>
  <c r="AL41" i="59"/>
  <c r="AJ41" i="59"/>
  <c r="AI41" i="59"/>
  <c r="AH41" i="59"/>
  <c r="AG41" i="59"/>
  <c r="AF41" i="59"/>
  <c r="AE41" i="59"/>
  <c r="AD41" i="59"/>
  <c r="AB41" i="59"/>
  <c r="Z41" i="59"/>
  <c r="N41" i="59"/>
  <c r="L41" i="59"/>
  <c r="AM40" i="59"/>
  <c r="AL40" i="59"/>
  <c r="AJ40" i="59"/>
  <c r="AI40" i="59"/>
  <c r="AH40" i="59"/>
  <c r="AG40" i="59"/>
  <c r="AF40" i="59"/>
  <c r="AE40" i="59"/>
  <c r="AD40" i="59"/>
  <c r="AB40" i="59"/>
  <c r="Z40" i="59"/>
  <c r="N40" i="59"/>
  <c r="L40" i="59"/>
  <c r="AM39" i="59"/>
  <c r="AL39" i="59"/>
  <c r="AJ39" i="59"/>
  <c r="AI39" i="59"/>
  <c r="AH39" i="59"/>
  <c r="AG39" i="59"/>
  <c r="AF39" i="59"/>
  <c r="AE39" i="59"/>
  <c r="AD39" i="59"/>
  <c r="AB39" i="59"/>
  <c r="Z39" i="59"/>
  <c r="N39" i="59"/>
  <c r="N62" i="59" s="1"/>
  <c r="L39" i="59"/>
  <c r="AD37" i="59"/>
  <c r="P37" i="59"/>
  <c r="AM33" i="59"/>
  <c r="AL33" i="59"/>
  <c r="AJ33" i="59"/>
  <c r="AI33" i="59"/>
  <c r="AH33" i="59"/>
  <c r="AG33" i="59"/>
  <c r="AF33" i="59"/>
  <c r="AE33" i="59"/>
  <c r="AD33" i="59"/>
  <c r="Z33" i="59"/>
  <c r="L33" i="59"/>
  <c r="Y32" i="59"/>
  <c r="AB32" i="59" s="1"/>
  <c r="X32" i="59"/>
  <c r="V32" i="59"/>
  <c r="U32" i="59"/>
  <c r="T32" i="59"/>
  <c r="S32" i="59"/>
  <c r="R32" i="59"/>
  <c r="Q32" i="59"/>
  <c r="P32" i="59"/>
  <c r="K32" i="59"/>
  <c r="J32" i="59"/>
  <c r="H32" i="59"/>
  <c r="G32" i="59"/>
  <c r="F32" i="59"/>
  <c r="E32" i="59"/>
  <c r="D32" i="59"/>
  <c r="C32" i="59"/>
  <c r="B32" i="59"/>
  <c r="AM31" i="59"/>
  <c r="AL31" i="59"/>
  <c r="AJ31" i="59"/>
  <c r="AI31" i="59"/>
  <c r="AH31" i="59"/>
  <c r="AG31" i="59"/>
  <c r="AF31" i="59"/>
  <c r="AE31" i="59"/>
  <c r="AD31" i="59"/>
  <c r="AB31" i="59"/>
  <c r="Z31" i="59"/>
  <c r="N31" i="59"/>
  <c r="L31" i="59"/>
  <c r="AM30" i="59"/>
  <c r="AL30" i="59"/>
  <c r="AJ30" i="59"/>
  <c r="AI30" i="59"/>
  <c r="AH30" i="59"/>
  <c r="AG30" i="59"/>
  <c r="AF30" i="59"/>
  <c r="AE30" i="59"/>
  <c r="AD30" i="59"/>
  <c r="AB30" i="59"/>
  <c r="Z30" i="59"/>
  <c r="N30" i="59"/>
  <c r="L30" i="59"/>
  <c r="AM29" i="59"/>
  <c r="AL29" i="59"/>
  <c r="AJ29" i="59"/>
  <c r="AI29" i="59"/>
  <c r="AH29" i="59"/>
  <c r="AG29" i="59"/>
  <c r="AF29" i="59"/>
  <c r="AE29" i="59"/>
  <c r="AD29" i="59"/>
  <c r="AB29" i="59"/>
  <c r="Z29" i="59"/>
  <c r="N29" i="59"/>
  <c r="L29" i="59"/>
  <c r="AM28" i="59"/>
  <c r="AL28" i="59"/>
  <c r="AJ28" i="59"/>
  <c r="AI28" i="59"/>
  <c r="AH28" i="59"/>
  <c r="AG28" i="59"/>
  <c r="AF28" i="59"/>
  <c r="AE28" i="59"/>
  <c r="AD28" i="59"/>
  <c r="AB28" i="59"/>
  <c r="Z28" i="59"/>
  <c r="N28" i="59"/>
  <c r="L28" i="59"/>
  <c r="AM27" i="59"/>
  <c r="AL27" i="59"/>
  <c r="AJ27" i="59"/>
  <c r="AI27" i="59"/>
  <c r="AH27" i="59"/>
  <c r="AG27" i="59"/>
  <c r="AF27" i="59"/>
  <c r="AE27" i="59"/>
  <c r="AD27" i="59"/>
  <c r="AB27" i="59"/>
  <c r="Z27" i="59"/>
  <c r="N27" i="59"/>
  <c r="L27" i="59"/>
  <c r="AM26" i="59"/>
  <c r="AL26" i="59"/>
  <c r="AJ26" i="59"/>
  <c r="AI26" i="59"/>
  <c r="AH26" i="59"/>
  <c r="AG26" i="59"/>
  <c r="AF26" i="59"/>
  <c r="AE26" i="59"/>
  <c r="AD26" i="59"/>
  <c r="AB26" i="59"/>
  <c r="Z26" i="59"/>
  <c r="N26" i="59"/>
  <c r="L26" i="59"/>
  <c r="AM25" i="59"/>
  <c r="AL25" i="59"/>
  <c r="AJ25" i="59"/>
  <c r="AI25" i="59"/>
  <c r="AH25" i="59"/>
  <c r="AG25" i="59"/>
  <c r="AF25" i="59"/>
  <c r="AE25" i="59"/>
  <c r="AD25" i="59"/>
  <c r="AB25" i="59"/>
  <c r="Z25" i="59"/>
  <c r="N25" i="59"/>
  <c r="L25" i="59"/>
  <c r="AM24" i="59"/>
  <c r="AL24" i="59"/>
  <c r="AJ24" i="59"/>
  <c r="AI24" i="59"/>
  <c r="AH24" i="59"/>
  <c r="AG24" i="59"/>
  <c r="AF24" i="59"/>
  <c r="AE24" i="59"/>
  <c r="AD24" i="59"/>
  <c r="AB24" i="59"/>
  <c r="Z24" i="59"/>
  <c r="N24" i="59"/>
  <c r="L24" i="59"/>
  <c r="AM23" i="59"/>
  <c r="AL23" i="59"/>
  <c r="AJ23" i="59"/>
  <c r="AI23" i="59"/>
  <c r="AH23" i="59"/>
  <c r="AG23" i="59"/>
  <c r="AF23" i="59"/>
  <c r="AE23" i="59"/>
  <c r="AD23" i="59"/>
  <c r="AB23" i="59"/>
  <c r="Z23" i="59"/>
  <c r="N23" i="59"/>
  <c r="L23" i="59"/>
  <c r="AM22" i="59"/>
  <c r="AL22" i="59"/>
  <c r="AJ22" i="59"/>
  <c r="AI22" i="59"/>
  <c r="AH22" i="59"/>
  <c r="AG22" i="59"/>
  <c r="AF22" i="59"/>
  <c r="AE22" i="59"/>
  <c r="AD22" i="59"/>
  <c r="AB22" i="59"/>
  <c r="Z22" i="59"/>
  <c r="N22" i="59"/>
  <c r="L22" i="59"/>
  <c r="AM21" i="59"/>
  <c r="AL21" i="59"/>
  <c r="AJ21" i="59"/>
  <c r="AI21" i="59"/>
  <c r="AH21" i="59"/>
  <c r="AG21" i="59"/>
  <c r="AF21" i="59"/>
  <c r="AE21" i="59"/>
  <c r="AD21" i="59"/>
  <c r="AB21" i="59"/>
  <c r="Z21" i="59"/>
  <c r="N21" i="59"/>
  <c r="L21" i="59"/>
  <c r="AM20" i="59"/>
  <c r="AL20" i="59"/>
  <c r="AJ20" i="59"/>
  <c r="AI20" i="59"/>
  <c r="AH20" i="59"/>
  <c r="AG20" i="59"/>
  <c r="AF20" i="59"/>
  <c r="AE20" i="59"/>
  <c r="AD20" i="59"/>
  <c r="AB20" i="59"/>
  <c r="Z20" i="59"/>
  <c r="N20" i="59"/>
  <c r="L20" i="59"/>
  <c r="AM19" i="59"/>
  <c r="AL19" i="59"/>
  <c r="AJ19" i="59"/>
  <c r="AI19" i="59"/>
  <c r="AH19" i="59"/>
  <c r="AG19" i="59"/>
  <c r="AF19" i="59"/>
  <c r="AE19" i="59"/>
  <c r="AD19" i="59"/>
  <c r="AB19" i="59"/>
  <c r="Z19" i="59"/>
  <c r="N19" i="59"/>
  <c r="L19" i="59"/>
  <c r="AM18" i="59"/>
  <c r="AL18" i="59"/>
  <c r="AJ18" i="59"/>
  <c r="AI18" i="59"/>
  <c r="AH18" i="59"/>
  <c r="AG18" i="59"/>
  <c r="AF18" i="59"/>
  <c r="AE18" i="59"/>
  <c r="AD18" i="59"/>
  <c r="AB18" i="59"/>
  <c r="Z18" i="59"/>
  <c r="N18" i="59"/>
  <c r="L18" i="59"/>
  <c r="AM17" i="59"/>
  <c r="AL17" i="59"/>
  <c r="AJ17" i="59"/>
  <c r="AI17" i="59"/>
  <c r="AH17" i="59"/>
  <c r="AG17" i="59"/>
  <c r="AF17" i="59"/>
  <c r="AE17" i="59"/>
  <c r="AD17" i="59"/>
  <c r="AB17" i="59"/>
  <c r="Z17" i="59"/>
  <c r="N17" i="59"/>
  <c r="L17" i="59"/>
  <c r="AM16" i="59"/>
  <c r="AL16" i="59"/>
  <c r="AJ16" i="59"/>
  <c r="AI16" i="59"/>
  <c r="AH16" i="59"/>
  <c r="AG16" i="59"/>
  <c r="AF16" i="59"/>
  <c r="AE16" i="59"/>
  <c r="AD16" i="59"/>
  <c r="AB16" i="59"/>
  <c r="Z16" i="59"/>
  <c r="N16" i="59"/>
  <c r="L16" i="59"/>
  <c r="AM15" i="59"/>
  <c r="AL15" i="59"/>
  <c r="AJ15" i="59"/>
  <c r="AI15" i="59"/>
  <c r="AH15" i="59"/>
  <c r="AG15" i="59"/>
  <c r="AF15" i="59"/>
  <c r="AE15" i="59"/>
  <c r="AD15" i="59"/>
  <c r="AB15" i="59"/>
  <c r="Z15" i="59"/>
  <c r="N15" i="59"/>
  <c r="L15" i="59"/>
  <c r="AM14" i="59"/>
  <c r="AL14" i="59"/>
  <c r="AJ14" i="59"/>
  <c r="AI14" i="59"/>
  <c r="AH14" i="59"/>
  <c r="AG14" i="59"/>
  <c r="AF14" i="59"/>
  <c r="AE14" i="59"/>
  <c r="AD14" i="59"/>
  <c r="AB14" i="59"/>
  <c r="Z14" i="59"/>
  <c r="N14" i="59"/>
  <c r="L14" i="59"/>
  <c r="AM13" i="59"/>
  <c r="AL13" i="59"/>
  <c r="AJ13" i="59"/>
  <c r="AI13" i="59"/>
  <c r="AH13" i="59"/>
  <c r="AG13" i="59"/>
  <c r="AF13" i="59"/>
  <c r="AE13" i="59"/>
  <c r="AD13" i="59"/>
  <c r="AB13" i="59"/>
  <c r="Z13" i="59"/>
  <c r="N13" i="59"/>
  <c r="L13" i="59"/>
  <c r="AM12" i="59"/>
  <c r="AL12" i="59"/>
  <c r="AJ12" i="59"/>
  <c r="AI12" i="59"/>
  <c r="AH12" i="59"/>
  <c r="AG12" i="59"/>
  <c r="AF12" i="59"/>
  <c r="AE12" i="59"/>
  <c r="AD12" i="59"/>
  <c r="AB12" i="59"/>
  <c r="Z12" i="59"/>
  <c r="N12" i="59"/>
  <c r="L12" i="59"/>
  <c r="AM11" i="59"/>
  <c r="AL11" i="59"/>
  <c r="AJ11" i="59"/>
  <c r="AI11" i="59"/>
  <c r="AH11" i="59"/>
  <c r="AG11" i="59"/>
  <c r="AF11" i="59"/>
  <c r="AE11" i="59"/>
  <c r="AD11" i="59"/>
  <c r="AB11" i="59"/>
  <c r="Z11" i="59"/>
  <c r="N11" i="59"/>
  <c r="L11" i="59"/>
  <c r="AM10" i="59"/>
  <c r="AL10" i="59"/>
  <c r="AJ10" i="59"/>
  <c r="AI10" i="59"/>
  <c r="AH10" i="59"/>
  <c r="AG10" i="59"/>
  <c r="AF10" i="59"/>
  <c r="AE10" i="59"/>
  <c r="AD10" i="59"/>
  <c r="AB10" i="59"/>
  <c r="Z10" i="59"/>
  <c r="N10" i="59"/>
  <c r="L10" i="59"/>
  <c r="AM9" i="59"/>
  <c r="AL9" i="59"/>
  <c r="AJ9" i="59"/>
  <c r="AI9" i="59"/>
  <c r="AH9" i="59"/>
  <c r="AG9" i="59"/>
  <c r="AF9" i="59"/>
  <c r="AE9" i="59"/>
  <c r="AD9" i="59"/>
  <c r="AB9" i="59"/>
  <c r="Z9" i="59"/>
  <c r="N9" i="59"/>
  <c r="L9" i="59"/>
  <c r="AM8" i="59"/>
  <c r="AL8" i="59"/>
  <c r="AJ8" i="59"/>
  <c r="AI8" i="59"/>
  <c r="AH8" i="59"/>
  <c r="AG8" i="59"/>
  <c r="AF8" i="59"/>
  <c r="AE8" i="59"/>
  <c r="AD8" i="59"/>
  <c r="AB8" i="59"/>
  <c r="Z8" i="59"/>
  <c r="N8" i="59"/>
  <c r="L8" i="59"/>
  <c r="AM7" i="59"/>
  <c r="AL7" i="59"/>
  <c r="AJ7" i="59"/>
  <c r="AI7" i="59"/>
  <c r="AH7" i="59"/>
  <c r="AG7" i="59"/>
  <c r="AF7" i="59"/>
  <c r="AE7" i="59"/>
  <c r="AD7" i="59"/>
  <c r="AB7" i="59"/>
  <c r="AB33" i="59" s="1"/>
  <c r="Z7" i="59"/>
  <c r="N7" i="59"/>
  <c r="L7" i="59"/>
  <c r="AD5" i="59"/>
  <c r="P5" i="59"/>
  <c r="AM96" i="58"/>
  <c r="AL96" i="58"/>
  <c r="AJ96" i="58"/>
  <c r="AI96" i="58"/>
  <c r="AH96" i="58"/>
  <c r="AG96" i="58"/>
  <c r="AF96" i="58"/>
  <c r="AE96" i="58"/>
  <c r="AD96" i="58"/>
  <c r="Z96" i="58"/>
  <c r="L96" i="58"/>
  <c r="Y95" i="58"/>
  <c r="X95" i="58"/>
  <c r="V95" i="58"/>
  <c r="U95" i="58"/>
  <c r="T95" i="58"/>
  <c r="S95" i="58"/>
  <c r="R95" i="58"/>
  <c r="Q95" i="58"/>
  <c r="P95" i="58"/>
  <c r="K95" i="58"/>
  <c r="N95" i="58" s="1"/>
  <c r="J95" i="58"/>
  <c r="H95" i="58"/>
  <c r="G95" i="58"/>
  <c r="F95" i="58"/>
  <c r="E95" i="58"/>
  <c r="D95" i="58"/>
  <c r="C95" i="58"/>
  <c r="B95" i="58"/>
  <c r="AM94" i="58"/>
  <c r="AL94" i="58"/>
  <c r="AJ94" i="58"/>
  <c r="AI94" i="58"/>
  <c r="AH94" i="58"/>
  <c r="AG94" i="58"/>
  <c r="AF94" i="58"/>
  <c r="AE94" i="58"/>
  <c r="AD94" i="58"/>
  <c r="AB94" i="58"/>
  <c r="Z94" i="58"/>
  <c r="N94" i="58"/>
  <c r="L94" i="58"/>
  <c r="AB93" i="58"/>
  <c r="Z93" i="58"/>
  <c r="N93" i="58"/>
  <c r="L93" i="58"/>
  <c r="AB92" i="58"/>
  <c r="Z92" i="58"/>
  <c r="N92" i="58"/>
  <c r="L92" i="58"/>
  <c r="AB91" i="58"/>
  <c r="Z91" i="58"/>
  <c r="N91" i="58"/>
  <c r="L91" i="58"/>
  <c r="AB90" i="58"/>
  <c r="Z90" i="58"/>
  <c r="N90" i="58"/>
  <c r="L90" i="58"/>
  <c r="AB89" i="58"/>
  <c r="N89" i="58"/>
  <c r="AB88" i="58"/>
  <c r="Z88" i="58"/>
  <c r="N88" i="58"/>
  <c r="L88" i="58"/>
  <c r="AB87" i="58"/>
  <c r="N87" i="58"/>
  <c r="AB86" i="58"/>
  <c r="Z86" i="58"/>
  <c r="N86" i="58"/>
  <c r="L86" i="58"/>
  <c r="AB85" i="58"/>
  <c r="Z85" i="58"/>
  <c r="N85" i="58"/>
  <c r="L85" i="58"/>
  <c r="AB84" i="58"/>
  <c r="Z84" i="58"/>
  <c r="N84" i="58"/>
  <c r="L84" i="58"/>
  <c r="AB83" i="58"/>
  <c r="Z83" i="58"/>
  <c r="N83" i="58"/>
  <c r="L83" i="58"/>
  <c r="AB82" i="58"/>
  <c r="Z82" i="58"/>
  <c r="N82" i="58"/>
  <c r="L82" i="58"/>
  <c r="AB81" i="58"/>
  <c r="Z81" i="58"/>
  <c r="N81" i="58"/>
  <c r="L81" i="58"/>
  <c r="AB80" i="58"/>
  <c r="Z80" i="58"/>
  <c r="N80" i="58"/>
  <c r="L80" i="58"/>
  <c r="AB79" i="58"/>
  <c r="Z79" i="58"/>
  <c r="N79" i="58"/>
  <c r="L79" i="58"/>
  <c r="AB78" i="58"/>
  <c r="Z78" i="58"/>
  <c r="N78" i="58"/>
  <c r="L78" i="58"/>
  <c r="AB77" i="58"/>
  <c r="Z77" i="58"/>
  <c r="N77" i="58"/>
  <c r="L77" i="58"/>
  <c r="AB76" i="58"/>
  <c r="Z76" i="58"/>
  <c r="N76" i="58"/>
  <c r="L76" i="58"/>
  <c r="AB75" i="58"/>
  <c r="Z75" i="58"/>
  <c r="N75" i="58"/>
  <c r="L75" i="58"/>
  <c r="AB74" i="58"/>
  <c r="Z74" i="58"/>
  <c r="N74" i="58"/>
  <c r="L74" i="58"/>
  <c r="AB73" i="58"/>
  <c r="Z73" i="58"/>
  <c r="N73" i="58"/>
  <c r="L73" i="58"/>
  <c r="AB72" i="58"/>
  <c r="Z72" i="58"/>
  <c r="N72" i="58"/>
  <c r="L72" i="58"/>
  <c r="AB71" i="58"/>
  <c r="Z71" i="58"/>
  <c r="N71" i="58"/>
  <c r="L71" i="58"/>
  <c r="AB70" i="58"/>
  <c r="Z70" i="58"/>
  <c r="N70" i="58"/>
  <c r="L70" i="58"/>
  <c r="AM69" i="58"/>
  <c r="AL69" i="58"/>
  <c r="AJ69" i="58"/>
  <c r="AI69" i="58"/>
  <c r="AH69" i="58"/>
  <c r="AG69" i="58"/>
  <c r="AF69" i="58"/>
  <c r="AE69" i="58"/>
  <c r="AD69" i="58"/>
  <c r="AB69" i="58"/>
  <c r="Z69" i="58"/>
  <c r="N69" i="58"/>
  <c r="L69" i="58"/>
  <c r="AM68" i="58"/>
  <c r="AL68" i="58"/>
  <c r="AJ68" i="58"/>
  <c r="AI68" i="58"/>
  <c r="AH68" i="58"/>
  <c r="AG68" i="58"/>
  <c r="AF68" i="58"/>
  <c r="AE68" i="58"/>
  <c r="AD68" i="58"/>
  <c r="AB68" i="58"/>
  <c r="Z68" i="58"/>
  <c r="N68" i="58"/>
  <c r="L68" i="58"/>
  <c r="AD66" i="58"/>
  <c r="P66" i="58"/>
  <c r="AM62" i="58"/>
  <c r="AL62" i="58"/>
  <c r="AJ62" i="58"/>
  <c r="AI62" i="58"/>
  <c r="AH62" i="58"/>
  <c r="AG62" i="58"/>
  <c r="AF62" i="58"/>
  <c r="AE62" i="58"/>
  <c r="AD62" i="58"/>
  <c r="Z62" i="58"/>
  <c r="L62" i="58"/>
  <c r="Y61" i="58"/>
  <c r="AB61" i="58" s="1"/>
  <c r="X61" i="58"/>
  <c r="V61" i="58"/>
  <c r="U61" i="58"/>
  <c r="T61" i="58"/>
  <c r="S61" i="58"/>
  <c r="R61" i="58"/>
  <c r="Q61" i="58"/>
  <c r="P61" i="58"/>
  <c r="K61" i="58"/>
  <c r="N61" i="58" s="1"/>
  <c r="J61" i="58"/>
  <c r="G61" i="58"/>
  <c r="F61" i="58"/>
  <c r="E61" i="58"/>
  <c r="D61" i="58"/>
  <c r="C61" i="58"/>
  <c r="B61" i="58"/>
  <c r="AM60" i="58"/>
  <c r="AL60" i="58"/>
  <c r="AJ60" i="58"/>
  <c r="AI60" i="58"/>
  <c r="AH60" i="58"/>
  <c r="AG60" i="58"/>
  <c r="AF60" i="58"/>
  <c r="AE60" i="58"/>
  <c r="AD60" i="58"/>
  <c r="AB60" i="58"/>
  <c r="Z60" i="58"/>
  <c r="N60" i="58"/>
  <c r="L60" i="58"/>
  <c r="AM59" i="58"/>
  <c r="AL59" i="58"/>
  <c r="AJ59" i="58"/>
  <c r="AI59" i="58"/>
  <c r="AH59" i="58"/>
  <c r="AG59" i="58"/>
  <c r="AF59" i="58"/>
  <c r="AE59" i="58"/>
  <c r="AD59" i="58"/>
  <c r="AB59" i="58"/>
  <c r="Z59" i="58"/>
  <c r="N59" i="58"/>
  <c r="L59" i="58"/>
  <c r="AM58" i="58"/>
  <c r="AL58" i="58"/>
  <c r="AJ58" i="58"/>
  <c r="AI58" i="58"/>
  <c r="AH58" i="58"/>
  <c r="AG58" i="58"/>
  <c r="AF58" i="58"/>
  <c r="AE58" i="58"/>
  <c r="AD58" i="58"/>
  <c r="AB58" i="58"/>
  <c r="Z58" i="58"/>
  <c r="N58" i="58"/>
  <c r="L58" i="58"/>
  <c r="AM57" i="58"/>
  <c r="AL57" i="58"/>
  <c r="AJ57" i="58"/>
  <c r="AI57" i="58"/>
  <c r="AH57" i="58"/>
  <c r="AG57" i="58"/>
  <c r="AF57" i="58"/>
  <c r="AE57" i="58"/>
  <c r="AD57" i="58"/>
  <c r="AB57" i="58"/>
  <c r="Z57" i="58"/>
  <c r="N57" i="58"/>
  <c r="L57" i="58"/>
  <c r="AM56" i="58"/>
  <c r="AL56" i="58"/>
  <c r="AJ56" i="58"/>
  <c r="AI56" i="58"/>
  <c r="AH56" i="58"/>
  <c r="AG56" i="58"/>
  <c r="AF56" i="58"/>
  <c r="AE56" i="58"/>
  <c r="AD56" i="58"/>
  <c r="AB56" i="58"/>
  <c r="Z56" i="58"/>
  <c r="N56" i="58"/>
  <c r="L56" i="58"/>
  <c r="AB55" i="58"/>
  <c r="Z55" i="58"/>
  <c r="N55" i="58"/>
  <c r="L55" i="58"/>
  <c r="AB54" i="58"/>
  <c r="Z54" i="58"/>
  <c r="N54" i="58"/>
  <c r="L54" i="58"/>
  <c r="AB53" i="58"/>
  <c r="Z53" i="58"/>
  <c r="N53" i="58"/>
  <c r="L53" i="58"/>
  <c r="AB52" i="58"/>
  <c r="Z52" i="58"/>
  <c r="N52" i="58"/>
  <c r="L52" i="58"/>
  <c r="AB51" i="58"/>
  <c r="Z51" i="58"/>
  <c r="N51" i="58"/>
  <c r="L51" i="58"/>
  <c r="AB50" i="58"/>
  <c r="Z50" i="58"/>
  <c r="N50" i="58"/>
  <c r="L50" i="58"/>
  <c r="AB49" i="58"/>
  <c r="Z49" i="58"/>
  <c r="N49" i="58"/>
  <c r="L49" i="58"/>
  <c r="AB48" i="58"/>
  <c r="Z48" i="58"/>
  <c r="N48" i="58"/>
  <c r="L48" i="58"/>
  <c r="AB47" i="58"/>
  <c r="Z47" i="58"/>
  <c r="N47" i="58"/>
  <c r="L47" i="58"/>
  <c r="AM46" i="58"/>
  <c r="AL46" i="58"/>
  <c r="AJ46" i="58"/>
  <c r="AI46" i="58"/>
  <c r="AH46" i="58"/>
  <c r="AG46" i="58"/>
  <c r="AF46" i="58"/>
  <c r="AE46" i="58"/>
  <c r="AD46" i="58"/>
  <c r="AB46" i="58"/>
  <c r="Z46" i="58"/>
  <c r="N46" i="58"/>
  <c r="L46" i="58"/>
  <c r="AM45" i="58"/>
  <c r="AL45" i="58"/>
  <c r="AJ45" i="58"/>
  <c r="AI45" i="58"/>
  <c r="AH45" i="58"/>
  <c r="AG45" i="58"/>
  <c r="AF45" i="58"/>
  <c r="AE45" i="58"/>
  <c r="AD45" i="58"/>
  <c r="AB45" i="58"/>
  <c r="Z45" i="58"/>
  <c r="N45" i="58"/>
  <c r="L45" i="58"/>
  <c r="AM44" i="58"/>
  <c r="AL44" i="58"/>
  <c r="AJ44" i="58"/>
  <c r="AI44" i="58"/>
  <c r="AH44" i="58"/>
  <c r="AG44" i="58"/>
  <c r="AF44" i="58"/>
  <c r="AE44" i="58"/>
  <c r="AD44" i="58"/>
  <c r="AB44" i="58"/>
  <c r="Z44" i="58"/>
  <c r="N44" i="58"/>
  <c r="L44" i="58"/>
  <c r="AM43" i="58"/>
  <c r="AL43" i="58"/>
  <c r="AJ43" i="58"/>
  <c r="AI43" i="58"/>
  <c r="AH43" i="58"/>
  <c r="AG43" i="58"/>
  <c r="AF43" i="58"/>
  <c r="AE43" i="58"/>
  <c r="AD43" i="58"/>
  <c r="AB43" i="58"/>
  <c r="Z43" i="58"/>
  <c r="N43" i="58"/>
  <c r="L43" i="58"/>
  <c r="AM42" i="58"/>
  <c r="AL42" i="58"/>
  <c r="AJ42" i="58"/>
  <c r="AI42" i="58"/>
  <c r="AH42" i="58"/>
  <c r="AG42" i="58"/>
  <c r="AF42" i="58"/>
  <c r="AE42" i="58"/>
  <c r="AD42" i="58"/>
  <c r="AB42" i="58"/>
  <c r="Z42" i="58"/>
  <c r="N42" i="58"/>
  <c r="L42" i="58"/>
  <c r="AM41" i="58"/>
  <c r="AL41" i="58"/>
  <c r="AJ41" i="58"/>
  <c r="AI41" i="58"/>
  <c r="AH41" i="58"/>
  <c r="AG41" i="58"/>
  <c r="AF41" i="58"/>
  <c r="AE41" i="58"/>
  <c r="AD41" i="58"/>
  <c r="AB41" i="58"/>
  <c r="Z41" i="58"/>
  <c r="N41" i="58"/>
  <c r="L41" i="58"/>
  <c r="AM40" i="58"/>
  <c r="AL40" i="58"/>
  <c r="AJ40" i="58"/>
  <c r="AI40" i="58"/>
  <c r="AH40" i="58"/>
  <c r="AG40" i="58"/>
  <c r="AF40" i="58"/>
  <c r="AE40" i="58"/>
  <c r="AD40" i="58"/>
  <c r="AB40" i="58"/>
  <c r="Z40" i="58"/>
  <c r="N40" i="58"/>
  <c r="L40" i="58"/>
  <c r="AM39" i="58"/>
  <c r="AL39" i="58"/>
  <c r="AJ39" i="58"/>
  <c r="AI39" i="58"/>
  <c r="AH39" i="58"/>
  <c r="AG39" i="58"/>
  <c r="AF39" i="58"/>
  <c r="AE39" i="58"/>
  <c r="AD39" i="58"/>
  <c r="AB39" i="58"/>
  <c r="Z39" i="58"/>
  <c r="N39" i="58"/>
  <c r="L39" i="58"/>
  <c r="AD37" i="58"/>
  <c r="P37" i="58"/>
  <c r="AM33" i="58"/>
  <c r="AL33" i="58"/>
  <c r="AJ33" i="58"/>
  <c r="AI33" i="58"/>
  <c r="AH33" i="58"/>
  <c r="AG33" i="58"/>
  <c r="AF33" i="58"/>
  <c r="AE33" i="58"/>
  <c r="AD33" i="58"/>
  <c r="Z33" i="58"/>
  <c r="L33" i="58"/>
  <c r="Y32" i="58"/>
  <c r="AB32" i="58" s="1"/>
  <c r="X32" i="58"/>
  <c r="V32" i="58"/>
  <c r="U32" i="58"/>
  <c r="T32" i="58"/>
  <c r="S32" i="58"/>
  <c r="R32" i="58"/>
  <c r="Q32" i="58"/>
  <c r="P32" i="58"/>
  <c r="AM31" i="58"/>
  <c r="AB31" i="58"/>
  <c r="Z31" i="58"/>
  <c r="N31" i="58"/>
  <c r="L31" i="58"/>
  <c r="AM30" i="58"/>
  <c r="AB30" i="58"/>
  <c r="Z30" i="58"/>
  <c r="N30" i="58"/>
  <c r="L30" i="58"/>
  <c r="AM29" i="58"/>
  <c r="AB29" i="58"/>
  <c r="Z29" i="58"/>
  <c r="N29" i="58"/>
  <c r="L29" i="58"/>
  <c r="AM28" i="58"/>
  <c r="AB28" i="58"/>
  <c r="Z28" i="58"/>
  <c r="N28" i="58"/>
  <c r="L28" i="58"/>
  <c r="AM27" i="58"/>
  <c r="AB27" i="58"/>
  <c r="Z27" i="58"/>
  <c r="N27" i="58"/>
  <c r="L27" i="58"/>
  <c r="AM26" i="58"/>
  <c r="AB26" i="58"/>
  <c r="Z26" i="58"/>
  <c r="N26" i="58"/>
  <c r="L26" i="58"/>
  <c r="AM25" i="58"/>
  <c r="AB25" i="58"/>
  <c r="Z25" i="58"/>
  <c r="N25" i="58"/>
  <c r="L25" i="58"/>
  <c r="AM24" i="58"/>
  <c r="AB24" i="58"/>
  <c r="Z24" i="58"/>
  <c r="N24" i="58"/>
  <c r="L24" i="58"/>
  <c r="AM23" i="58"/>
  <c r="AB23" i="58"/>
  <c r="Z23" i="58"/>
  <c r="N23" i="58"/>
  <c r="L23" i="58"/>
  <c r="AM22" i="58"/>
  <c r="AB22" i="58"/>
  <c r="Z22" i="58"/>
  <c r="N22" i="58"/>
  <c r="L22" i="58"/>
  <c r="AM21" i="58"/>
  <c r="AB21" i="58"/>
  <c r="Z21" i="58"/>
  <c r="N21" i="58"/>
  <c r="L21" i="58"/>
  <c r="AB20" i="58"/>
  <c r="Z20" i="58"/>
  <c r="N20" i="58"/>
  <c r="L20" i="58"/>
  <c r="AM19" i="58"/>
  <c r="AB19" i="58"/>
  <c r="Z19" i="58"/>
  <c r="N19" i="58"/>
  <c r="L19" i="58"/>
  <c r="AM18" i="58"/>
  <c r="AB18" i="58"/>
  <c r="Z18" i="58"/>
  <c r="N18" i="58"/>
  <c r="L18" i="58"/>
  <c r="AM17" i="58"/>
  <c r="AB17" i="58"/>
  <c r="Z17" i="58"/>
  <c r="N17" i="58"/>
  <c r="L17" i="58"/>
  <c r="AM16" i="58"/>
  <c r="AB16" i="58"/>
  <c r="Z16" i="58"/>
  <c r="N16" i="58"/>
  <c r="L16" i="58"/>
  <c r="AM15" i="58"/>
  <c r="AL15" i="58"/>
  <c r="AJ15" i="58"/>
  <c r="AI15" i="58"/>
  <c r="AH15" i="58"/>
  <c r="AG15" i="58"/>
  <c r="AF15" i="58"/>
  <c r="AE15" i="58"/>
  <c r="AD15" i="58"/>
  <c r="AB15" i="58"/>
  <c r="Z15" i="58"/>
  <c r="N15" i="58"/>
  <c r="L15" i="58"/>
  <c r="AM14" i="58"/>
  <c r="AL14" i="58"/>
  <c r="AJ14" i="58"/>
  <c r="AI14" i="58"/>
  <c r="AH14" i="58"/>
  <c r="AG14" i="58"/>
  <c r="AF14" i="58"/>
  <c r="AE14" i="58"/>
  <c r="AD14" i="58"/>
  <c r="AB14" i="58"/>
  <c r="Z14" i="58"/>
  <c r="N14" i="58"/>
  <c r="L14" i="58"/>
  <c r="AM13" i="58"/>
  <c r="AL13" i="58"/>
  <c r="AJ13" i="58"/>
  <c r="AI13" i="58"/>
  <c r="AH13" i="58"/>
  <c r="AG13" i="58"/>
  <c r="AF13" i="58"/>
  <c r="AE13" i="58"/>
  <c r="AD13" i="58"/>
  <c r="AB13" i="58"/>
  <c r="Z13" i="58"/>
  <c r="N13" i="58"/>
  <c r="L13" i="58"/>
  <c r="AM12" i="58"/>
  <c r="AL12" i="58"/>
  <c r="AJ12" i="58"/>
  <c r="AI12" i="58"/>
  <c r="AH12" i="58"/>
  <c r="AG12" i="58"/>
  <c r="AF12" i="58"/>
  <c r="AE12" i="58"/>
  <c r="AD12" i="58"/>
  <c r="AB12" i="58"/>
  <c r="Z12" i="58"/>
  <c r="N12" i="58"/>
  <c r="L12" i="58"/>
  <c r="AM11" i="58"/>
  <c r="AL11" i="58"/>
  <c r="AJ11" i="58"/>
  <c r="AI11" i="58"/>
  <c r="AH11" i="58"/>
  <c r="AG11" i="58"/>
  <c r="AF11" i="58"/>
  <c r="AE11" i="58"/>
  <c r="AD11" i="58"/>
  <c r="AB11" i="58"/>
  <c r="Z11" i="58"/>
  <c r="N11" i="58"/>
  <c r="L11" i="58"/>
  <c r="AM10" i="58"/>
  <c r="AL10" i="58"/>
  <c r="AJ10" i="58"/>
  <c r="AI10" i="58"/>
  <c r="AH10" i="58"/>
  <c r="AG10" i="58"/>
  <c r="AF10" i="58"/>
  <c r="AE10" i="58"/>
  <c r="AD10" i="58"/>
  <c r="AB10" i="58"/>
  <c r="Z10" i="58"/>
  <c r="N10" i="58"/>
  <c r="L10" i="58"/>
  <c r="AM9" i="58"/>
  <c r="AL9" i="58"/>
  <c r="AJ9" i="58"/>
  <c r="AI9" i="58"/>
  <c r="AH9" i="58"/>
  <c r="AG9" i="58"/>
  <c r="AF9" i="58"/>
  <c r="AE9" i="58"/>
  <c r="AD9" i="58"/>
  <c r="AB9" i="58"/>
  <c r="Z9" i="58"/>
  <c r="N9" i="58"/>
  <c r="L9" i="58"/>
  <c r="AM8" i="58"/>
  <c r="AL8" i="58"/>
  <c r="AJ8" i="58"/>
  <c r="AI8" i="58"/>
  <c r="AH8" i="58"/>
  <c r="AG8" i="58"/>
  <c r="AF8" i="58"/>
  <c r="AE8" i="58"/>
  <c r="AD8" i="58"/>
  <c r="AB8" i="58"/>
  <c r="Z8" i="58"/>
  <c r="N8" i="58"/>
  <c r="L8" i="58"/>
  <c r="AM7" i="58"/>
  <c r="AL7" i="58"/>
  <c r="AJ7" i="58"/>
  <c r="AI7" i="58"/>
  <c r="AH7" i="58"/>
  <c r="AG7" i="58"/>
  <c r="AF7" i="58"/>
  <c r="AE7" i="58"/>
  <c r="AD7" i="58"/>
  <c r="AB7" i="58"/>
  <c r="Z7" i="58"/>
  <c r="N7" i="58"/>
  <c r="L7" i="58"/>
  <c r="AD5" i="58"/>
  <c r="P5" i="58"/>
  <c r="AM96" i="57"/>
  <c r="AL96" i="57"/>
  <c r="AJ96" i="57"/>
  <c r="AI96" i="57"/>
  <c r="AH96" i="57"/>
  <c r="AG96" i="57"/>
  <c r="AF96" i="57"/>
  <c r="AE96" i="57"/>
  <c r="AD96" i="57"/>
  <c r="Z96" i="57"/>
  <c r="L96" i="57"/>
  <c r="Y95" i="57"/>
  <c r="AB95" i="57" s="1"/>
  <c r="X95" i="57"/>
  <c r="V95" i="57"/>
  <c r="U95" i="57"/>
  <c r="T95" i="57"/>
  <c r="S95" i="57"/>
  <c r="R95" i="57"/>
  <c r="Q95" i="57"/>
  <c r="P95" i="57"/>
  <c r="K95" i="57"/>
  <c r="J95" i="57"/>
  <c r="H95" i="57"/>
  <c r="G95" i="57"/>
  <c r="F95" i="57"/>
  <c r="E95" i="57"/>
  <c r="D95" i="57"/>
  <c r="C95" i="57"/>
  <c r="B95" i="57"/>
  <c r="AB94" i="57"/>
  <c r="N94" i="57"/>
  <c r="AB93" i="57"/>
  <c r="N93" i="57"/>
  <c r="AB92" i="57"/>
  <c r="N92" i="57"/>
  <c r="AB91" i="57"/>
  <c r="N91" i="57"/>
  <c r="AB90" i="57"/>
  <c r="N90" i="57"/>
  <c r="AB89" i="57"/>
  <c r="N89" i="57"/>
  <c r="AB88" i="57"/>
  <c r="N88" i="57"/>
  <c r="AB87" i="57"/>
  <c r="N87" i="57"/>
  <c r="AB86" i="57"/>
  <c r="N86" i="57"/>
  <c r="AB85" i="57"/>
  <c r="N85" i="57"/>
  <c r="AB84" i="57"/>
  <c r="N84" i="57"/>
  <c r="AB83" i="57"/>
  <c r="N83" i="57"/>
  <c r="AB82" i="57"/>
  <c r="N82" i="57"/>
  <c r="AB81" i="57"/>
  <c r="N81" i="57"/>
  <c r="AB80" i="57"/>
  <c r="N80" i="57"/>
  <c r="AM79" i="57"/>
  <c r="AL79" i="57"/>
  <c r="AJ79" i="57"/>
  <c r="AI79" i="57"/>
  <c r="AH79" i="57"/>
  <c r="AG79" i="57"/>
  <c r="AF79" i="57"/>
  <c r="AE79" i="57"/>
  <c r="AD79" i="57"/>
  <c r="AB79" i="57"/>
  <c r="Z79" i="57"/>
  <c r="N79" i="57"/>
  <c r="L79" i="57"/>
  <c r="AM78" i="57"/>
  <c r="AL78" i="57"/>
  <c r="AJ78" i="57"/>
  <c r="AI78" i="57"/>
  <c r="AH78" i="57"/>
  <c r="AG78" i="57"/>
  <c r="AF78" i="57"/>
  <c r="AE78" i="57"/>
  <c r="AD78" i="57"/>
  <c r="AB78" i="57"/>
  <c r="Z78" i="57"/>
  <c r="N78" i="57"/>
  <c r="L78" i="57"/>
  <c r="AM77" i="57"/>
  <c r="AL77" i="57"/>
  <c r="AJ77" i="57"/>
  <c r="AI77" i="57"/>
  <c r="AH77" i="57"/>
  <c r="AG77" i="57"/>
  <c r="AF77" i="57"/>
  <c r="AE77" i="57"/>
  <c r="AD77" i="57"/>
  <c r="AB77" i="57"/>
  <c r="Z77" i="57"/>
  <c r="N77" i="57"/>
  <c r="L77" i="57"/>
  <c r="AM76" i="57"/>
  <c r="AL76" i="57"/>
  <c r="AJ76" i="57"/>
  <c r="AI76" i="57"/>
  <c r="AH76" i="57"/>
  <c r="AG76" i="57"/>
  <c r="AF76" i="57"/>
  <c r="AE76" i="57"/>
  <c r="AD76" i="57"/>
  <c r="AB76" i="57"/>
  <c r="Z76" i="57"/>
  <c r="N76" i="57"/>
  <c r="L76" i="57"/>
  <c r="AM75" i="57"/>
  <c r="AL75" i="57"/>
  <c r="AJ75" i="57"/>
  <c r="AI75" i="57"/>
  <c r="AH75" i="57"/>
  <c r="AG75" i="57"/>
  <c r="AF75" i="57"/>
  <c r="AE75" i="57"/>
  <c r="AD75" i="57"/>
  <c r="AB75" i="57"/>
  <c r="Z75" i="57"/>
  <c r="N75" i="57"/>
  <c r="L75" i="57"/>
  <c r="AM74" i="57"/>
  <c r="AL74" i="57"/>
  <c r="AJ74" i="57"/>
  <c r="AI74" i="57"/>
  <c r="AH74" i="57"/>
  <c r="AG74" i="57"/>
  <c r="AF74" i="57"/>
  <c r="AE74" i="57"/>
  <c r="AD74" i="57"/>
  <c r="AB74" i="57"/>
  <c r="Z74" i="57"/>
  <c r="N74" i="57"/>
  <c r="L74" i="57"/>
  <c r="AM73" i="57"/>
  <c r="AL73" i="57"/>
  <c r="AJ73" i="57"/>
  <c r="AI73" i="57"/>
  <c r="AH73" i="57"/>
  <c r="AG73" i="57"/>
  <c r="AF73" i="57"/>
  <c r="AE73" i="57"/>
  <c r="AD73" i="57"/>
  <c r="AB73" i="57"/>
  <c r="Z73" i="57"/>
  <c r="N73" i="57"/>
  <c r="L73" i="57"/>
  <c r="AM72" i="57"/>
  <c r="AL72" i="57"/>
  <c r="AJ72" i="57"/>
  <c r="AI72" i="57"/>
  <c r="AH72" i="57"/>
  <c r="AG72" i="57"/>
  <c r="AF72" i="57"/>
  <c r="AE72" i="57"/>
  <c r="AD72" i="57"/>
  <c r="AB72" i="57"/>
  <c r="Z72" i="57"/>
  <c r="N72" i="57"/>
  <c r="L72" i="57"/>
  <c r="AM71" i="57"/>
  <c r="AL71" i="57"/>
  <c r="AJ71" i="57"/>
  <c r="AI71" i="57"/>
  <c r="AH71" i="57"/>
  <c r="AG71" i="57"/>
  <c r="AF71" i="57"/>
  <c r="AE71" i="57"/>
  <c r="AD71" i="57"/>
  <c r="AB71" i="57"/>
  <c r="Z71" i="57"/>
  <c r="N71" i="57"/>
  <c r="L71" i="57"/>
  <c r="AM70" i="57"/>
  <c r="AL70" i="57"/>
  <c r="AJ70" i="57"/>
  <c r="AI70" i="57"/>
  <c r="AH70" i="57"/>
  <c r="AG70" i="57"/>
  <c r="AF70" i="57"/>
  <c r="AE70" i="57"/>
  <c r="AD70" i="57"/>
  <c r="AB70" i="57"/>
  <c r="Z70" i="57"/>
  <c r="N70" i="57"/>
  <c r="L70" i="57"/>
  <c r="AM69" i="57"/>
  <c r="AL69" i="57"/>
  <c r="AJ69" i="57"/>
  <c r="AI69" i="57"/>
  <c r="AH69" i="57"/>
  <c r="AG69" i="57"/>
  <c r="AF69" i="57"/>
  <c r="AE69" i="57"/>
  <c r="AD69" i="57"/>
  <c r="AB69" i="57"/>
  <c r="Z69" i="57"/>
  <c r="N69" i="57"/>
  <c r="L69" i="57"/>
  <c r="AM68" i="57"/>
  <c r="AL68" i="57"/>
  <c r="AJ68" i="57"/>
  <c r="AI68" i="57"/>
  <c r="AH68" i="57"/>
  <c r="AG68" i="57"/>
  <c r="AF68" i="57"/>
  <c r="AE68" i="57"/>
  <c r="AD68" i="57"/>
  <c r="AB68" i="57"/>
  <c r="Z68" i="57"/>
  <c r="N68" i="57"/>
  <c r="L68" i="57"/>
  <c r="AD66" i="57"/>
  <c r="P66" i="57"/>
  <c r="AM62" i="57"/>
  <c r="AL62" i="57"/>
  <c r="AJ62" i="57"/>
  <c r="AD62" i="57"/>
  <c r="Z62" i="57"/>
  <c r="L62" i="57"/>
  <c r="AB60" i="57"/>
  <c r="N60" i="57"/>
  <c r="AB59" i="57"/>
  <c r="N59" i="57"/>
  <c r="AB58" i="57"/>
  <c r="N58" i="57"/>
  <c r="AB57" i="57"/>
  <c r="N57" i="57"/>
  <c r="AB56" i="57"/>
  <c r="N56" i="57"/>
  <c r="AB55" i="57"/>
  <c r="N55" i="57"/>
  <c r="AB54" i="57"/>
  <c r="N54" i="57"/>
  <c r="AB53" i="57"/>
  <c r="N53" i="57"/>
  <c r="AB52" i="57"/>
  <c r="N52" i="57"/>
  <c r="AB51" i="57"/>
  <c r="N51" i="57"/>
  <c r="AB50" i="57"/>
  <c r="N50" i="57"/>
  <c r="AB49" i="57"/>
  <c r="N49" i="57"/>
  <c r="AB48" i="57"/>
  <c r="N48" i="57"/>
  <c r="AB47" i="57"/>
  <c r="Z47" i="57"/>
  <c r="N47" i="57"/>
  <c r="L47" i="57"/>
  <c r="AB46" i="57"/>
  <c r="Z46" i="57"/>
  <c r="N46" i="57"/>
  <c r="L46" i="57"/>
  <c r="AB45" i="57"/>
  <c r="Z45" i="57"/>
  <c r="N45" i="57"/>
  <c r="L45" i="57"/>
  <c r="AB44" i="57"/>
  <c r="Z44" i="57"/>
  <c r="N44" i="57"/>
  <c r="L44" i="57"/>
  <c r="AM43" i="57"/>
  <c r="AL43" i="57"/>
  <c r="AJ43" i="57"/>
  <c r="AD43" i="57"/>
  <c r="AB43" i="57"/>
  <c r="Z43" i="57"/>
  <c r="N43" i="57"/>
  <c r="L43" i="57"/>
  <c r="AM42" i="57"/>
  <c r="AL42" i="57"/>
  <c r="AJ42" i="57"/>
  <c r="AD42" i="57"/>
  <c r="AB42" i="57"/>
  <c r="Z42" i="57"/>
  <c r="N42" i="57"/>
  <c r="L42" i="57"/>
  <c r="AM41" i="57"/>
  <c r="AL41" i="57"/>
  <c r="AJ41" i="57"/>
  <c r="AD41" i="57"/>
  <c r="AB41" i="57"/>
  <c r="Z41" i="57"/>
  <c r="N41" i="57"/>
  <c r="L41" i="57"/>
  <c r="AM40" i="57"/>
  <c r="AL40" i="57"/>
  <c r="AJ40" i="57"/>
  <c r="AD40" i="57"/>
  <c r="AB40" i="57"/>
  <c r="Z40" i="57"/>
  <c r="N40" i="57"/>
  <c r="L40" i="57"/>
  <c r="AM39" i="57"/>
  <c r="AL39" i="57"/>
  <c r="AJ39" i="57"/>
  <c r="AD39" i="57"/>
  <c r="AB39" i="57"/>
  <c r="Z39" i="57"/>
  <c r="N39" i="57"/>
  <c r="L39" i="57"/>
  <c r="AD37" i="57"/>
  <c r="P37" i="57"/>
  <c r="AM33" i="57"/>
  <c r="AL33" i="57"/>
  <c r="AJ33" i="57"/>
  <c r="AI33" i="57"/>
  <c r="AH33" i="57"/>
  <c r="AG33" i="57"/>
  <c r="AF33" i="57"/>
  <c r="AE33" i="57"/>
  <c r="AD33" i="57"/>
  <c r="Z33" i="57"/>
  <c r="L33" i="57"/>
  <c r="Y32" i="57"/>
  <c r="X32" i="57"/>
  <c r="V32" i="57"/>
  <c r="U32" i="57"/>
  <c r="T32" i="57"/>
  <c r="S32" i="57"/>
  <c r="R32" i="57"/>
  <c r="Q32" i="57"/>
  <c r="P32" i="57"/>
  <c r="K32" i="57"/>
  <c r="N32" i="57" s="1"/>
  <c r="J32" i="57"/>
  <c r="H32" i="57"/>
  <c r="G32" i="57"/>
  <c r="F32" i="57"/>
  <c r="E32" i="57"/>
  <c r="D32" i="57"/>
  <c r="C32" i="57"/>
  <c r="B32" i="57"/>
  <c r="AM31" i="57"/>
  <c r="AL31" i="57"/>
  <c r="AJ31" i="57"/>
  <c r="AI31" i="57"/>
  <c r="AH31" i="57"/>
  <c r="AG31" i="57"/>
  <c r="AF31" i="57"/>
  <c r="AE31" i="57"/>
  <c r="AD31" i="57"/>
  <c r="AB31" i="57"/>
  <c r="Z31" i="57"/>
  <c r="N31" i="57"/>
  <c r="L31" i="57"/>
  <c r="AB30" i="57"/>
  <c r="Z30" i="57"/>
  <c r="N30" i="57"/>
  <c r="L30" i="57"/>
  <c r="AB29" i="57"/>
  <c r="Z29" i="57"/>
  <c r="N29" i="57"/>
  <c r="L29" i="57"/>
  <c r="AB28" i="57"/>
  <c r="N28" i="57"/>
  <c r="AB27" i="57"/>
  <c r="N27" i="57"/>
  <c r="AB26" i="57"/>
  <c r="Z26" i="57"/>
  <c r="N26" i="57"/>
  <c r="L26" i="57"/>
  <c r="AB25" i="57"/>
  <c r="Z25" i="57"/>
  <c r="N25" i="57"/>
  <c r="L25" i="57"/>
  <c r="AM24" i="57"/>
  <c r="AL24" i="57"/>
  <c r="AJ24" i="57"/>
  <c r="AI24" i="57"/>
  <c r="AH24" i="57"/>
  <c r="AG24" i="57"/>
  <c r="AF24" i="57"/>
  <c r="AE24" i="57"/>
  <c r="AD24" i="57"/>
  <c r="AB24" i="57"/>
  <c r="Z24" i="57"/>
  <c r="N24" i="57"/>
  <c r="L24" i="57"/>
  <c r="AM23" i="57"/>
  <c r="AL23" i="57"/>
  <c r="AJ23" i="57"/>
  <c r="AI23" i="57"/>
  <c r="AH23" i="57"/>
  <c r="AG23" i="57"/>
  <c r="AF23" i="57"/>
  <c r="AE23" i="57"/>
  <c r="AD23" i="57"/>
  <c r="AB23" i="57"/>
  <c r="Z23" i="57"/>
  <c r="N23" i="57"/>
  <c r="L23" i="57"/>
  <c r="AM22" i="57"/>
  <c r="AL22" i="57"/>
  <c r="AJ22" i="57"/>
  <c r="AI22" i="57"/>
  <c r="AH22" i="57"/>
  <c r="AG22" i="57"/>
  <c r="AF22" i="57"/>
  <c r="AE22" i="57"/>
  <c r="AD22" i="57"/>
  <c r="AB22" i="57"/>
  <c r="Z22" i="57"/>
  <c r="N22" i="57"/>
  <c r="L22" i="57"/>
  <c r="AM21" i="57"/>
  <c r="AL21" i="57"/>
  <c r="AJ21" i="57"/>
  <c r="AI21" i="57"/>
  <c r="AH21" i="57"/>
  <c r="AG21" i="57"/>
  <c r="AF21" i="57"/>
  <c r="AE21" i="57"/>
  <c r="AD21" i="57"/>
  <c r="AB21" i="57"/>
  <c r="Z21" i="57"/>
  <c r="N21" i="57"/>
  <c r="L21" i="57"/>
  <c r="AM20" i="57"/>
  <c r="AL20" i="57"/>
  <c r="AJ20" i="57"/>
  <c r="AI20" i="57"/>
  <c r="AH20" i="57"/>
  <c r="AG20" i="57"/>
  <c r="AF20" i="57"/>
  <c r="AE20" i="57"/>
  <c r="AD20" i="57"/>
  <c r="AB20" i="57"/>
  <c r="Z20" i="57"/>
  <c r="N20" i="57"/>
  <c r="L20" i="57"/>
  <c r="AM19" i="57"/>
  <c r="AL19" i="57"/>
  <c r="AJ19" i="57"/>
  <c r="AI19" i="57"/>
  <c r="AH19" i="57"/>
  <c r="AG19" i="57"/>
  <c r="AF19" i="57"/>
  <c r="AE19" i="57"/>
  <c r="AD19" i="57"/>
  <c r="AB19" i="57"/>
  <c r="Z19" i="57"/>
  <c r="N19" i="57"/>
  <c r="L19" i="57"/>
  <c r="AM18" i="57"/>
  <c r="AL18" i="57"/>
  <c r="AJ18" i="57"/>
  <c r="AI18" i="57"/>
  <c r="AH18" i="57"/>
  <c r="AG18" i="57"/>
  <c r="AF18" i="57"/>
  <c r="AE18" i="57"/>
  <c r="AD18" i="57"/>
  <c r="AB18" i="57"/>
  <c r="Z18" i="57"/>
  <c r="N18" i="57"/>
  <c r="L18" i="57"/>
  <c r="AM17" i="57"/>
  <c r="AL17" i="57"/>
  <c r="AJ17" i="57"/>
  <c r="AI17" i="57"/>
  <c r="AH17" i="57"/>
  <c r="AG17" i="57"/>
  <c r="AF17" i="57"/>
  <c r="AE17" i="57"/>
  <c r="AD17" i="57"/>
  <c r="AB17" i="57"/>
  <c r="Z17" i="57"/>
  <c r="N17" i="57"/>
  <c r="L17" i="57"/>
  <c r="AM16" i="57"/>
  <c r="AL16" i="57"/>
  <c r="AJ16" i="57"/>
  <c r="AI16" i="57"/>
  <c r="AH16" i="57"/>
  <c r="AG16" i="57"/>
  <c r="AF16" i="57"/>
  <c r="AE16" i="57"/>
  <c r="AD16" i="57"/>
  <c r="AB16" i="57"/>
  <c r="Z16" i="57"/>
  <c r="N16" i="57"/>
  <c r="L16" i="57"/>
  <c r="AM15" i="57"/>
  <c r="AL15" i="57"/>
  <c r="AJ15" i="57"/>
  <c r="AI15" i="57"/>
  <c r="AH15" i="57"/>
  <c r="AG15" i="57"/>
  <c r="AF15" i="57"/>
  <c r="AE15" i="57"/>
  <c r="AD15" i="57"/>
  <c r="AB15" i="57"/>
  <c r="Z15" i="57"/>
  <c r="N15" i="57"/>
  <c r="L15" i="57"/>
  <c r="AM14" i="57"/>
  <c r="AL14" i="57"/>
  <c r="AJ14" i="57"/>
  <c r="AI14" i="57"/>
  <c r="AH14" i="57"/>
  <c r="AG14" i="57"/>
  <c r="AF14" i="57"/>
  <c r="AE14" i="57"/>
  <c r="AD14" i="57"/>
  <c r="AB14" i="57"/>
  <c r="Z14" i="57"/>
  <c r="N14" i="57"/>
  <c r="L14" i="57"/>
  <c r="AM13" i="57"/>
  <c r="AL13" i="57"/>
  <c r="AJ13" i="57"/>
  <c r="AI13" i="57"/>
  <c r="AH13" i="57"/>
  <c r="AG13" i="57"/>
  <c r="AF13" i="57"/>
  <c r="AE13" i="57"/>
  <c r="AD13" i="57"/>
  <c r="AB13" i="57"/>
  <c r="Z13" i="57"/>
  <c r="N13" i="57"/>
  <c r="L13" i="57"/>
  <c r="AM12" i="57"/>
  <c r="AL12" i="57"/>
  <c r="AJ12" i="57"/>
  <c r="AI12" i="57"/>
  <c r="AH12" i="57"/>
  <c r="AG12" i="57"/>
  <c r="AF12" i="57"/>
  <c r="AE12" i="57"/>
  <c r="AD12" i="57"/>
  <c r="AB12" i="57"/>
  <c r="Z12" i="57"/>
  <c r="N12" i="57"/>
  <c r="L12" i="57"/>
  <c r="AM11" i="57"/>
  <c r="AL11" i="57"/>
  <c r="AJ11" i="57"/>
  <c r="AI11" i="57"/>
  <c r="AH11" i="57"/>
  <c r="AG11" i="57"/>
  <c r="AF11" i="57"/>
  <c r="AE11" i="57"/>
  <c r="AD11" i="57"/>
  <c r="AB11" i="57"/>
  <c r="Z11" i="57"/>
  <c r="N11" i="57"/>
  <c r="L11" i="57"/>
  <c r="AM10" i="57"/>
  <c r="AL10" i="57"/>
  <c r="AJ10" i="57"/>
  <c r="AI10" i="57"/>
  <c r="AH10" i="57"/>
  <c r="AG10" i="57"/>
  <c r="AF10" i="57"/>
  <c r="AE10" i="57"/>
  <c r="AD10" i="57"/>
  <c r="AB10" i="57"/>
  <c r="Z10" i="57"/>
  <c r="N10" i="57"/>
  <c r="L10" i="57"/>
  <c r="AM9" i="57"/>
  <c r="AL9" i="57"/>
  <c r="AJ9" i="57"/>
  <c r="AI9" i="57"/>
  <c r="AH9" i="57"/>
  <c r="AG9" i="57"/>
  <c r="AF9" i="57"/>
  <c r="AE9" i="57"/>
  <c r="AD9" i="57"/>
  <c r="AB9" i="57"/>
  <c r="Z9" i="57"/>
  <c r="N9" i="57"/>
  <c r="L9" i="57"/>
  <c r="AM8" i="57"/>
  <c r="AL8" i="57"/>
  <c r="AJ8" i="57"/>
  <c r="AI8" i="57"/>
  <c r="AH8" i="57"/>
  <c r="AG8" i="57"/>
  <c r="AF8" i="57"/>
  <c r="AE8" i="57"/>
  <c r="AD8" i="57"/>
  <c r="AB8" i="57"/>
  <c r="Z8" i="57"/>
  <c r="N8" i="57"/>
  <c r="L8" i="57"/>
  <c r="AM7" i="57"/>
  <c r="AL7" i="57"/>
  <c r="AJ7" i="57"/>
  <c r="AI7" i="57"/>
  <c r="AH7" i="57"/>
  <c r="AG7" i="57"/>
  <c r="AF7" i="57"/>
  <c r="AE7" i="57"/>
  <c r="AD7" i="57"/>
  <c r="AB7" i="57"/>
  <c r="Z7" i="57"/>
  <c r="N7" i="57"/>
  <c r="L7" i="57"/>
  <c r="AD5" i="57"/>
  <c r="P5" i="57"/>
  <c r="AM96" i="56"/>
  <c r="AL96" i="56"/>
  <c r="AJ96" i="56"/>
  <c r="AI96" i="56"/>
  <c r="AH96" i="56"/>
  <c r="AG96" i="56"/>
  <c r="AF96" i="56"/>
  <c r="AE96" i="56"/>
  <c r="AD96" i="56"/>
  <c r="Z96" i="56"/>
  <c r="L96" i="56"/>
  <c r="Y95" i="56"/>
  <c r="X95" i="56"/>
  <c r="V95" i="56"/>
  <c r="U95" i="56"/>
  <c r="T95" i="56"/>
  <c r="S95" i="56"/>
  <c r="R95" i="56"/>
  <c r="Q95" i="56"/>
  <c r="P95" i="56"/>
  <c r="K95" i="56"/>
  <c r="N95" i="56" s="1"/>
  <c r="J95" i="56"/>
  <c r="H95" i="56"/>
  <c r="G95" i="56"/>
  <c r="F95" i="56"/>
  <c r="E95" i="56"/>
  <c r="D95" i="56"/>
  <c r="C95" i="56"/>
  <c r="B95" i="56"/>
  <c r="AM94" i="56"/>
  <c r="AL94" i="56"/>
  <c r="AJ94" i="56"/>
  <c r="AI94" i="56"/>
  <c r="AH94" i="56"/>
  <c r="AG94" i="56"/>
  <c r="AF94" i="56"/>
  <c r="AE94" i="56"/>
  <c r="AD94" i="56"/>
  <c r="AB94" i="56"/>
  <c r="Z94" i="56"/>
  <c r="N94" i="56"/>
  <c r="L94" i="56"/>
  <c r="AM93" i="56"/>
  <c r="AL93" i="56"/>
  <c r="AJ93" i="56"/>
  <c r="AI93" i="56"/>
  <c r="AH93" i="56"/>
  <c r="AG93" i="56"/>
  <c r="AF93" i="56"/>
  <c r="AE93" i="56"/>
  <c r="AD93" i="56"/>
  <c r="AB93" i="56"/>
  <c r="Z93" i="56"/>
  <c r="N93" i="56"/>
  <c r="L93" i="56"/>
  <c r="AM92" i="56"/>
  <c r="AL92" i="56"/>
  <c r="AJ92" i="56"/>
  <c r="AI92" i="56"/>
  <c r="AH92" i="56"/>
  <c r="AG92" i="56"/>
  <c r="AF92" i="56"/>
  <c r="AE92" i="56"/>
  <c r="AD92" i="56"/>
  <c r="AB92" i="56"/>
  <c r="Z92" i="56"/>
  <c r="N92" i="56"/>
  <c r="L92" i="56"/>
  <c r="AM91" i="56"/>
  <c r="AL91" i="56"/>
  <c r="AJ91" i="56"/>
  <c r="AI91" i="56"/>
  <c r="AH91" i="56"/>
  <c r="AE91" i="56"/>
  <c r="AB91" i="56"/>
  <c r="Z91" i="56"/>
  <c r="N91" i="56"/>
  <c r="L91" i="56"/>
  <c r="AM90" i="56"/>
  <c r="AL90" i="56"/>
  <c r="AJ90" i="56"/>
  <c r="AI90" i="56"/>
  <c r="AH90" i="56"/>
  <c r="AG90" i="56"/>
  <c r="AF90" i="56"/>
  <c r="AE90" i="56"/>
  <c r="AD90" i="56"/>
  <c r="AB90" i="56"/>
  <c r="Z90" i="56"/>
  <c r="N90" i="56"/>
  <c r="L90" i="56"/>
  <c r="AM89" i="56"/>
  <c r="AL89" i="56"/>
  <c r="AJ89" i="56"/>
  <c r="AI89" i="56"/>
  <c r="AH89" i="56"/>
  <c r="AG89" i="56"/>
  <c r="AF89" i="56"/>
  <c r="AE89" i="56"/>
  <c r="AD89" i="56"/>
  <c r="AB89" i="56"/>
  <c r="Z89" i="56"/>
  <c r="N89" i="56"/>
  <c r="L89" i="56"/>
  <c r="AM88" i="56"/>
  <c r="AL88" i="56"/>
  <c r="AJ88" i="56"/>
  <c r="AI88" i="56"/>
  <c r="AH88" i="56"/>
  <c r="AG88" i="56"/>
  <c r="AF88" i="56"/>
  <c r="AE88" i="56"/>
  <c r="AD88" i="56"/>
  <c r="AB88" i="56"/>
  <c r="Z88" i="56"/>
  <c r="N88" i="56"/>
  <c r="L88" i="56"/>
  <c r="AM87" i="56"/>
  <c r="AL87" i="56"/>
  <c r="AJ87" i="56"/>
  <c r="AI87" i="56"/>
  <c r="AH87" i="56"/>
  <c r="AG87" i="56"/>
  <c r="AF87" i="56"/>
  <c r="AE87" i="56"/>
  <c r="AD87" i="56"/>
  <c r="AB87" i="56"/>
  <c r="Z87" i="56"/>
  <c r="N87" i="56"/>
  <c r="L87" i="56"/>
  <c r="AM86" i="56"/>
  <c r="AL86" i="56"/>
  <c r="AJ86" i="56"/>
  <c r="AI86" i="56"/>
  <c r="AH86" i="56"/>
  <c r="AG86" i="56"/>
  <c r="AF86" i="56"/>
  <c r="AE86" i="56"/>
  <c r="AD86" i="56"/>
  <c r="AB86" i="56"/>
  <c r="Z86" i="56"/>
  <c r="N86" i="56"/>
  <c r="L86" i="56"/>
  <c r="AM85" i="56"/>
  <c r="AL85" i="56"/>
  <c r="AJ85" i="56"/>
  <c r="AI85" i="56"/>
  <c r="AH85" i="56"/>
  <c r="AG85" i="56"/>
  <c r="AF85" i="56"/>
  <c r="AE85" i="56"/>
  <c r="AD85" i="56"/>
  <c r="AB85" i="56"/>
  <c r="Z85" i="56"/>
  <c r="N85" i="56"/>
  <c r="L85" i="56"/>
  <c r="AM84" i="56"/>
  <c r="AL84" i="56"/>
  <c r="AJ84" i="56"/>
  <c r="AI84" i="56"/>
  <c r="AH84" i="56"/>
  <c r="AG84" i="56"/>
  <c r="AF84" i="56"/>
  <c r="AE84" i="56"/>
  <c r="AD84" i="56"/>
  <c r="AB84" i="56"/>
  <c r="Z84" i="56"/>
  <c r="N84" i="56"/>
  <c r="L84" i="56"/>
  <c r="AM83" i="56"/>
  <c r="AL83" i="56"/>
  <c r="AJ83" i="56"/>
  <c r="AI83" i="56"/>
  <c r="AH83" i="56"/>
  <c r="AG83" i="56"/>
  <c r="AF83" i="56"/>
  <c r="AE83" i="56"/>
  <c r="AD83" i="56"/>
  <c r="AB83" i="56"/>
  <c r="Z83" i="56"/>
  <c r="N83" i="56"/>
  <c r="L83" i="56"/>
  <c r="AM82" i="56"/>
  <c r="AL82" i="56"/>
  <c r="AJ82" i="56"/>
  <c r="AI82" i="56"/>
  <c r="AH82" i="56"/>
  <c r="AG82" i="56"/>
  <c r="AF82" i="56"/>
  <c r="AE82" i="56"/>
  <c r="AD82" i="56"/>
  <c r="AB82" i="56"/>
  <c r="Z82" i="56"/>
  <c r="N82" i="56"/>
  <c r="L82" i="56"/>
  <c r="AM81" i="56"/>
  <c r="AL81" i="56"/>
  <c r="AJ81" i="56"/>
  <c r="AI81" i="56"/>
  <c r="AH81" i="56"/>
  <c r="AG81" i="56"/>
  <c r="AF81" i="56"/>
  <c r="AE81" i="56"/>
  <c r="AD81" i="56"/>
  <c r="AB81" i="56"/>
  <c r="Z81" i="56"/>
  <c r="N81" i="56"/>
  <c r="L81" i="56"/>
  <c r="AM80" i="56"/>
  <c r="AL80" i="56"/>
  <c r="AJ80" i="56"/>
  <c r="AI80" i="56"/>
  <c r="AH80" i="56"/>
  <c r="AG80" i="56"/>
  <c r="AF80" i="56"/>
  <c r="AE80" i="56"/>
  <c r="AD80" i="56"/>
  <c r="AB80" i="56"/>
  <c r="Z80" i="56"/>
  <c r="N80" i="56"/>
  <c r="L80" i="56"/>
  <c r="AM79" i="56"/>
  <c r="AL79" i="56"/>
  <c r="AJ79" i="56"/>
  <c r="AI79" i="56"/>
  <c r="AH79" i="56"/>
  <c r="AG79" i="56"/>
  <c r="AF79" i="56"/>
  <c r="AE79" i="56"/>
  <c r="AD79" i="56"/>
  <c r="AB79" i="56"/>
  <c r="Z79" i="56"/>
  <c r="N79" i="56"/>
  <c r="L79" i="56"/>
  <c r="AM78" i="56"/>
  <c r="AL78" i="56"/>
  <c r="AJ78" i="56"/>
  <c r="AI78" i="56"/>
  <c r="AH78" i="56"/>
  <c r="AG78" i="56"/>
  <c r="AF78" i="56"/>
  <c r="AE78" i="56"/>
  <c r="AD78" i="56"/>
  <c r="AB78" i="56"/>
  <c r="Z78" i="56"/>
  <c r="N78" i="56"/>
  <c r="L78" i="56"/>
  <c r="AM77" i="56"/>
  <c r="AL77" i="56"/>
  <c r="AJ77" i="56"/>
  <c r="AI77" i="56"/>
  <c r="AH77" i="56"/>
  <c r="AG77" i="56"/>
  <c r="AF77" i="56"/>
  <c r="AE77" i="56"/>
  <c r="AD77" i="56"/>
  <c r="AB77" i="56"/>
  <c r="Z77" i="56"/>
  <c r="N77" i="56"/>
  <c r="L77" i="56"/>
  <c r="AM76" i="56"/>
  <c r="AL76" i="56"/>
  <c r="AJ76" i="56"/>
  <c r="AI76" i="56"/>
  <c r="AH76" i="56"/>
  <c r="AG76" i="56"/>
  <c r="AF76" i="56"/>
  <c r="AE76" i="56"/>
  <c r="AD76" i="56"/>
  <c r="AB76" i="56"/>
  <c r="Z76" i="56"/>
  <c r="N76" i="56"/>
  <c r="L76" i="56"/>
  <c r="AM75" i="56"/>
  <c r="AL75" i="56"/>
  <c r="AJ75" i="56"/>
  <c r="AI75" i="56"/>
  <c r="AH75" i="56"/>
  <c r="AG75" i="56"/>
  <c r="AF75" i="56"/>
  <c r="AE75" i="56"/>
  <c r="AD75" i="56"/>
  <c r="AB75" i="56"/>
  <c r="Z75" i="56"/>
  <c r="N75" i="56"/>
  <c r="L75" i="56"/>
  <c r="AM74" i="56"/>
  <c r="AL74" i="56"/>
  <c r="AJ74" i="56"/>
  <c r="AI74" i="56"/>
  <c r="AH74" i="56"/>
  <c r="AG74" i="56"/>
  <c r="AF74" i="56"/>
  <c r="AE74" i="56"/>
  <c r="AD74" i="56"/>
  <c r="AB74" i="56"/>
  <c r="Z74" i="56"/>
  <c r="N74" i="56"/>
  <c r="L74" i="56"/>
  <c r="AM73" i="56"/>
  <c r="AL73" i="56"/>
  <c r="AJ73" i="56"/>
  <c r="AI73" i="56"/>
  <c r="AH73" i="56"/>
  <c r="AG73" i="56"/>
  <c r="AF73" i="56"/>
  <c r="AE73" i="56"/>
  <c r="AD73" i="56"/>
  <c r="AB73" i="56"/>
  <c r="Z73" i="56"/>
  <c r="N73" i="56"/>
  <c r="L73" i="56"/>
  <c r="AM72" i="56"/>
  <c r="AL72" i="56"/>
  <c r="AJ72" i="56"/>
  <c r="AI72" i="56"/>
  <c r="AH72" i="56"/>
  <c r="AG72" i="56"/>
  <c r="AF72" i="56"/>
  <c r="AE72" i="56"/>
  <c r="AD72" i="56"/>
  <c r="AB72" i="56"/>
  <c r="Z72" i="56"/>
  <c r="N72" i="56"/>
  <c r="L72" i="56"/>
  <c r="AM71" i="56"/>
  <c r="AL71" i="56"/>
  <c r="AJ71" i="56"/>
  <c r="AI71" i="56"/>
  <c r="AH71" i="56"/>
  <c r="AG71" i="56"/>
  <c r="AF71" i="56"/>
  <c r="AE71" i="56"/>
  <c r="AD71" i="56"/>
  <c r="AB71" i="56"/>
  <c r="Z71" i="56"/>
  <c r="N71" i="56"/>
  <c r="L71" i="56"/>
  <c r="AM70" i="56"/>
  <c r="AL70" i="56"/>
  <c r="AJ70" i="56"/>
  <c r="AI70" i="56"/>
  <c r="AH70" i="56"/>
  <c r="AG70" i="56"/>
  <c r="AF70" i="56"/>
  <c r="AE70" i="56"/>
  <c r="AD70" i="56"/>
  <c r="AB70" i="56"/>
  <c r="Z70" i="56"/>
  <c r="N70" i="56"/>
  <c r="L70" i="56"/>
  <c r="AM69" i="56"/>
  <c r="AL69" i="56"/>
  <c r="AJ69" i="56"/>
  <c r="AI69" i="56"/>
  <c r="AH69" i="56"/>
  <c r="AG69" i="56"/>
  <c r="AF69" i="56"/>
  <c r="AE69" i="56"/>
  <c r="AD69" i="56"/>
  <c r="AB69" i="56"/>
  <c r="Z69" i="56"/>
  <c r="N69" i="56"/>
  <c r="L69" i="56"/>
  <c r="AM68" i="56"/>
  <c r="AL68" i="56"/>
  <c r="AJ68" i="56"/>
  <c r="AI68" i="56"/>
  <c r="AH68" i="56"/>
  <c r="AG68" i="56"/>
  <c r="AF68" i="56"/>
  <c r="AE68" i="56"/>
  <c r="AD68" i="56"/>
  <c r="AB68" i="56"/>
  <c r="Z68" i="56"/>
  <c r="N68" i="56"/>
  <c r="L68" i="56"/>
  <c r="AD66" i="56"/>
  <c r="P66" i="56"/>
  <c r="AM62" i="56"/>
  <c r="AJ62" i="56"/>
  <c r="AI62" i="56"/>
  <c r="AH62" i="56"/>
  <c r="AG62" i="56"/>
  <c r="AF62" i="56"/>
  <c r="AE62" i="56"/>
  <c r="AD62" i="56"/>
  <c r="Z62" i="56"/>
  <c r="L62" i="56"/>
  <c r="Y61" i="56"/>
  <c r="X61" i="56"/>
  <c r="V61" i="56"/>
  <c r="U61" i="56"/>
  <c r="T61" i="56"/>
  <c r="S61" i="56"/>
  <c r="R61" i="56"/>
  <c r="Q61" i="56"/>
  <c r="P61" i="56"/>
  <c r="K61" i="56"/>
  <c r="N61" i="56" s="1"/>
  <c r="J61" i="56"/>
  <c r="H61" i="56"/>
  <c r="G61" i="56"/>
  <c r="F61" i="56"/>
  <c r="E61" i="56"/>
  <c r="D61" i="56"/>
  <c r="C61" i="56"/>
  <c r="B61" i="56"/>
  <c r="AM60" i="56"/>
  <c r="AJ60" i="56"/>
  <c r="AI60" i="56"/>
  <c r="AH60" i="56"/>
  <c r="AG60" i="56"/>
  <c r="AF60" i="56"/>
  <c r="AE60" i="56"/>
  <c r="AB60" i="56"/>
  <c r="N60" i="56"/>
  <c r="L60" i="56"/>
  <c r="AM59" i="56"/>
  <c r="AJ59" i="56"/>
  <c r="AI59" i="56"/>
  <c r="AG59" i="56"/>
  <c r="AF59" i="56"/>
  <c r="AE59" i="56"/>
  <c r="AD59" i="56"/>
  <c r="AB59" i="56"/>
  <c r="N59" i="56"/>
  <c r="L59" i="56"/>
  <c r="AM58" i="56"/>
  <c r="AJ58" i="56"/>
  <c r="AI58" i="56"/>
  <c r="AG58" i="56"/>
  <c r="AF58" i="56"/>
  <c r="AE58" i="56"/>
  <c r="AD58" i="56"/>
  <c r="AB58" i="56"/>
  <c r="N58" i="56"/>
  <c r="L58" i="56"/>
  <c r="AM57" i="56"/>
  <c r="AJ57" i="56"/>
  <c r="AI57" i="56"/>
  <c r="AG57" i="56"/>
  <c r="AF57" i="56"/>
  <c r="AE57" i="56"/>
  <c r="AD57" i="56"/>
  <c r="AB57" i="56"/>
  <c r="N57" i="56"/>
  <c r="L57" i="56"/>
  <c r="AM56" i="56"/>
  <c r="AJ56" i="56"/>
  <c r="AI56" i="56"/>
  <c r="AH56" i="56"/>
  <c r="AG56" i="56"/>
  <c r="AF56" i="56"/>
  <c r="AE56" i="56"/>
  <c r="AB56" i="56"/>
  <c r="N56" i="56"/>
  <c r="L56" i="56"/>
  <c r="AM55" i="56"/>
  <c r="AJ55" i="56"/>
  <c r="AI55" i="56"/>
  <c r="AH55" i="56"/>
  <c r="AG55" i="56"/>
  <c r="AF55" i="56"/>
  <c r="AE55" i="56"/>
  <c r="AB55" i="56"/>
  <c r="N55" i="56"/>
  <c r="L55" i="56"/>
  <c r="AM54" i="56"/>
  <c r="AJ54" i="56"/>
  <c r="AI54" i="56"/>
  <c r="AH54" i="56"/>
  <c r="AG54" i="56"/>
  <c r="AF54" i="56"/>
  <c r="AE54" i="56"/>
  <c r="AD54" i="56"/>
  <c r="AB54" i="56"/>
  <c r="N54" i="56"/>
  <c r="L54" i="56"/>
  <c r="AM53" i="56"/>
  <c r="AJ53" i="56"/>
  <c r="AI53" i="56"/>
  <c r="AH53" i="56"/>
  <c r="AG53" i="56"/>
  <c r="AF53" i="56"/>
  <c r="AE53" i="56"/>
  <c r="AB53" i="56"/>
  <c r="N53" i="56"/>
  <c r="L53" i="56"/>
  <c r="AM52" i="56"/>
  <c r="AJ52" i="56"/>
  <c r="AI52" i="56"/>
  <c r="AH52" i="56"/>
  <c r="AG52" i="56"/>
  <c r="AF52" i="56"/>
  <c r="AE52" i="56"/>
  <c r="AD52" i="56"/>
  <c r="AB52" i="56"/>
  <c r="N52" i="56"/>
  <c r="L52" i="56"/>
  <c r="AM51" i="56"/>
  <c r="AJ51" i="56"/>
  <c r="AI51" i="56"/>
  <c r="AH51" i="56"/>
  <c r="AG51" i="56"/>
  <c r="AF51" i="56"/>
  <c r="AE51" i="56"/>
  <c r="AD51" i="56"/>
  <c r="AB51" i="56"/>
  <c r="N51" i="56"/>
  <c r="L51" i="56"/>
  <c r="AM50" i="56"/>
  <c r="AJ50" i="56"/>
  <c r="AI50" i="56"/>
  <c r="AH50" i="56"/>
  <c r="AG50" i="56"/>
  <c r="AF50" i="56"/>
  <c r="AE50" i="56"/>
  <c r="AD50" i="56"/>
  <c r="AB50" i="56"/>
  <c r="N50" i="56"/>
  <c r="L50" i="56"/>
  <c r="AM49" i="56"/>
  <c r="AJ49" i="56"/>
  <c r="AI49" i="56"/>
  <c r="AH49" i="56"/>
  <c r="AG49" i="56"/>
  <c r="AF49" i="56"/>
  <c r="AE49" i="56"/>
  <c r="AD49" i="56"/>
  <c r="AB49" i="56"/>
  <c r="N49" i="56"/>
  <c r="L49" i="56"/>
  <c r="AM48" i="56"/>
  <c r="AJ48" i="56"/>
  <c r="AI48" i="56"/>
  <c r="AH48" i="56"/>
  <c r="AG48" i="56"/>
  <c r="AF48" i="56"/>
  <c r="AE48" i="56"/>
  <c r="AD48" i="56"/>
  <c r="AB48" i="56"/>
  <c r="N48" i="56"/>
  <c r="L48" i="56"/>
  <c r="AM47" i="56"/>
  <c r="AJ47" i="56"/>
  <c r="AI47" i="56"/>
  <c r="AH47" i="56"/>
  <c r="AG47" i="56"/>
  <c r="AF47" i="56"/>
  <c r="AE47" i="56"/>
  <c r="AD47" i="56"/>
  <c r="AB47" i="56"/>
  <c r="N47" i="56"/>
  <c r="L47" i="56"/>
  <c r="AM46" i="56"/>
  <c r="AJ46" i="56"/>
  <c r="AI46" i="56"/>
  <c r="AH46" i="56"/>
  <c r="AG46" i="56"/>
  <c r="AF46" i="56"/>
  <c r="AE46" i="56"/>
  <c r="AD46" i="56"/>
  <c r="AB46" i="56"/>
  <c r="N46" i="56"/>
  <c r="L46" i="56"/>
  <c r="AM45" i="56"/>
  <c r="AJ45" i="56"/>
  <c r="AI45" i="56"/>
  <c r="AH45" i="56"/>
  <c r="AG45" i="56"/>
  <c r="AF45" i="56"/>
  <c r="AE45" i="56"/>
  <c r="AD45" i="56"/>
  <c r="AB45" i="56"/>
  <c r="N45" i="56"/>
  <c r="L45" i="56"/>
  <c r="AM44" i="56"/>
  <c r="AJ44" i="56"/>
  <c r="AI44" i="56"/>
  <c r="AH44" i="56"/>
  <c r="AG44" i="56"/>
  <c r="AF44" i="56"/>
  <c r="AE44" i="56"/>
  <c r="AD44" i="56"/>
  <c r="AB44" i="56"/>
  <c r="N44" i="56"/>
  <c r="L44" i="56"/>
  <c r="AM43" i="56"/>
  <c r="AJ43" i="56"/>
  <c r="AI43" i="56"/>
  <c r="AH43" i="56"/>
  <c r="AG43" i="56"/>
  <c r="AF43" i="56"/>
  <c r="AE43" i="56"/>
  <c r="AD43" i="56"/>
  <c r="AB43" i="56"/>
  <c r="N43" i="56"/>
  <c r="L43" i="56"/>
  <c r="AM42" i="56"/>
  <c r="AJ42" i="56"/>
  <c r="AI42" i="56"/>
  <c r="AH42" i="56"/>
  <c r="AG42" i="56"/>
  <c r="AF42" i="56"/>
  <c r="AE42" i="56"/>
  <c r="AD42" i="56"/>
  <c r="AB42" i="56"/>
  <c r="N42" i="56"/>
  <c r="L42" i="56"/>
  <c r="AM41" i="56"/>
  <c r="AJ41" i="56"/>
  <c r="AI41" i="56"/>
  <c r="AH41" i="56"/>
  <c r="AG41" i="56"/>
  <c r="AF41" i="56"/>
  <c r="AE41" i="56"/>
  <c r="AD41" i="56"/>
  <c r="AB41" i="56"/>
  <c r="N41" i="56"/>
  <c r="L41" i="56"/>
  <c r="AM40" i="56"/>
  <c r="AJ40" i="56"/>
  <c r="AI40" i="56"/>
  <c r="AH40" i="56"/>
  <c r="AG40" i="56"/>
  <c r="AF40" i="56"/>
  <c r="AE40" i="56"/>
  <c r="AD40" i="56"/>
  <c r="AB40" i="56"/>
  <c r="N40" i="56"/>
  <c r="L40" i="56"/>
  <c r="AM39" i="56"/>
  <c r="AJ39" i="56"/>
  <c r="AI39" i="56"/>
  <c r="AH39" i="56"/>
  <c r="AG39" i="56"/>
  <c r="AF39" i="56"/>
  <c r="AE39" i="56"/>
  <c r="AD39" i="56"/>
  <c r="AB39" i="56"/>
  <c r="N39" i="56"/>
  <c r="N62" i="56" s="1"/>
  <c r="L39" i="56"/>
  <c r="AD37" i="56"/>
  <c r="P37" i="56"/>
  <c r="AM33" i="56"/>
  <c r="AL33" i="56"/>
  <c r="AJ33" i="56"/>
  <c r="AI33" i="56"/>
  <c r="AH33" i="56"/>
  <c r="AG33" i="56"/>
  <c r="AF33" i="56"/>
  <c r="AE33" i="56"/>
  <c r="AD33" i="56"/>
  <c r="Z33" i="56"/>
  <c r="L33" i="56"/>
  <c r="Y32" i="56"/>
  <c r="AB32" i="56" s="1"/>
  <c r="X32" i="56"/>
  <c r="V32" i="56"/>
  <c r="U32" i="56"/>
  <c r="T32" i="56"/>
  <c r="S32" i="56"/>
  <c r="R32" i="56"/>
  <c r="Q32" i="56"/>
  <c r="P32" i="56"/>
  <c r="K32" i="56"/>
  <c r="J32" i="56"/>
  <c r="H32" i="56"/>
  <c r="G32" i="56"/>
  <c r="F32" i="56"/>
  <c r="E32" i="56"/>
  <c r="D32" i="56"/>
  <c r="C32" i="56"/>
  <c r="B32" i="56"/>
  <c r="AM31" i="56"/>
  <c r="AL31" i="56"/>
  <c r="AJ31" i="56"/>
  <c r="AI31" i="56"/>
  <c r="AH31" i="56"/>
  <c r="AG31" i="56"/>
  <c r="AF31" i="56"/>
  <c r="AE31" i="56"/>
  <c r="AD31" i="56"/>
  <c r="AB31" i="56"/>
  <c r="N31" i="56"/>
  <c r="L31" i="56"/>
  <c r="AM30" i="56"/>
  <c r="AL30" i="56"/>
  <c r="AJ30" i="56"/>
  <c r="AI30" i="56"/>
  <c r="AH30" i="56"/>
  <c r="AG30" i="56"/>
  <c r="AF30" i="56"/>
  <c r="AE30" i="56"/>
  <c r="AD30" i="56"/>
  <c r="AB30" i="56"/>
  <c r="N30" i="56"/>
  <c r="L30" i="56"/>
  <c r="AM29" i="56"/>
  <c r="AL29" i="56"/>
  <c r="AJ29" i="56"/>
  <c r="AI29" i="56"/>
  <c r="AH29" i="56"/>
  <c r="AG29" i="56"/>
  <c r="AF29" i="56"/>
  <c r="AE29" i="56"/>
  <c r="AD29" i="56"/>
  <c r="AB29" i="56"/>
  <c r="N29" i="56"/>
  <c r="L29" i="56"/>
  <c r="AM28" i="56"/>
  <c r="AL28" i="56"/>
  <c r="AJ28" i="56"/>
  <c r="AI28" i="56"/>
  <c r="AH28" i="56"/>
  <c r="AG28" i="56"/>
  <c r="AF28" i="56"/>
  <c r="AE28" i="56"/>
  <c r="AD28" i="56"/>
  <c r="AB28" i="56"/>
  <c r="N28" i="56"/>
  <c r="L28" i="56"/>
  <c r="AM27" i="56"/>
  <c r="AL27" i="56"/>
  <c r="AJ27" i="56"/>
  <c r="AI27" i="56"/>
  <c r="AH27" i="56"/>
  <c r="AG27" i="56"/>
  <c r="AF27" i="56"/>
  <c r="AE27" i="56"/>
  <c r="AD27" i="56"/>
  <c r="AB27" i="56"/>
  <c r="N27" i="56"/>
  <c r="L27" i="56"/>
  <c r="AM26" i="56"/>
  <c r="AL26" i="56"/>
  <c r="AJ26" i="56"/>
  <c r="AI26" i="56"/>
  <c r="AH26" i="56"/>
  <c r="AG26" i="56"/>
  <c r="AF26" i="56"/>
  <c r="AE26" i="56"/>
  <c r="AD26" i="56"/>
  <c r="AB26" i="56"/>
  <c r="N26" i="56"/>
  <c r="L26" i="56"/>
  <c r="AM25" i="56"/>
  <c r="AL25" i="56"/>
  <c r="AJ25" i="56"/>
  <c r="AI25" i="56"/>
  <c r="AH25" i="56"/>
  <c r="AG25" i="56"/>
  <c r="AF25" i="56"/>
  <c r="AE25" i="56"/>
  <c r="AD25" i="56"/>
  <c r="AB25" i="56"/>
  <c r="N25" i="56"/>
  <c r="L25" i="56"/>
  <c r="AM24" i="56"/>
  <c r="AL24" i="56"/>
  <c r="AJ24" i="56"/>
  <c r="AI24" i="56"/>
  <c r="AH24" i="56"/>
  <c r="AG24" i="56"/>
  <c r="AF24" i="56"/>
  <c r="AE24" i="56"/>
  <c r="AD24" i="56"/>
  <c r="AB24" i="56"/>
  <c r="N24" i="56"/>
  <c r="L24" i="56"/>
  <c r="AM23" i="56"/>
  <c r="AL23" i="56"/>
  <c r="AJ23" i="56"/>
  <c r="AI23" i="56"/>
  <c r="AH23" i="56"/>
  <c r="AG23" i="56"/>
  <c r="AF23" i="56"/>
  <c r="AE23" i="56"/>
  <c r="AD23" i="56"/>
  <c r="AB23" i="56"/>
  <c r="N23" i="56"/>
  <c r="L23" i="56"/>
  <c r="AM22" i="56"/>
  <c r="AL22" i="56"/>
  <c r="AJ22" i="56"/>
  <c r="AI22" i="56"/>
  <c r="AH22" i="56"/>
  <c r="AG22" i="56"/>
  <c r="AF22" i="56"/>
  <c r="AE22" i="56"/>
  <c r="AD22" i="56"/>
  <c r="AB22" i="56"/>
  <c r="N22" i="56"/>
  <c r="L22" i="56"/>
  <c r="AM21" i="56"/>
  <c r="AL21" i="56"/>
  <c r="AJ21" i="56"/>
  <c r="AI21" i="56"/>
  <c r="AH21" i="56"/>
  <c r="AG21" i="56"/>
  <c r="AF21" i="56"/>
  <c r="AE21" i="56"/>
  <c r="AD21" i="56"/>
  <c r="AB21" i="56"/>
  <c r="N21" i="56"/>
  <c r="L21" i="56"/>
  <c r="AM20" i="56"/>
  <c r="AL20" i="56"/>
  <c r="AJ20" i="56"/>
  <c r="AI20" i="56"/>
  <c r="AH20" i="56"/>
  <c r="AG20" i="56"/>
  <c r="AF20" i="56"/>
  <c r="AE20" i="56"/>
  <c r="AD20" i="56"/>
  <c r="AB20" i="56"/>
  <c r="N20" i="56"/>
  <c r="L20" i="56"/>
  <c r="AM19" i="56"/>
  <c r="AL19" i="56"/>
  <c r="AJ19" i="56"/>
  <c r="AI19" i="56"/>
  <c r="AH19" i="56"/>
  <c r="AG19" i="56"/>
  <c r="AF19" i="56"/>
  <c r="AE19" i="56"/>
  <c r="AD19" i="56"/>
  <c r="AB19" i="56"/>
  <c r="N19" i="56"/>
  <c r="L19" i="56"/>
  <c r="AM18" i="56"/>
  <c r="AL18" i="56"/>
  <c r="AJ18" i="56"/>
  <c r="AI18" i="56"/>
  <c r="AH18" i="56"/>
  <c r="AG18" i="56"/>
  <c r="AF18" i="56"/>
  <c r="AE18" i="56"/>
  <c r="AD18" i="56"/>
  <c r="AB18" i="56"/>
  <c r="N18" i="56"/>
  <c r="L18" i="56"/>
  <c r="AM17" i="56"/>
  <c r="AL17" i="56"/>
  <c r="AJ17" i="56"/>
  <c r="AI17" i="56"/>
  <c r="AH17" i="56"/>
  <c r="AG17" i="56"/>
  <c r="AF17" i="56"/>
  <c r="AE17" i="56"/>
  <c r="AD17" i="56"/>
  <c r="AB17" i="56"/>
  <c r="N17" i="56"/>
  <c r="L17" i="56"/>
  <c r="AM16" i="56"/>
  <c r="AL16" i="56"/>
  <c r="AJ16" i="56"/>
  <c r="AI16" i="56"/>
  <c r="AH16" i="56"/>
  <c r="AG16" i="56"/>
  <c r="AF16" i="56"/>
  <c r="AE16" i="56"/>
  <c r="AD16" i="56"/>
  <c r="AB16" i="56"/>
  <c r="N16" i="56"/>
  <c r="L16" i="56"/>
  <c r="AM15" i="56"/>
  <c r="AL15" i="56"/>
  <c r="AJ15" i="56"/>
  <c r="AI15" i="56"/>
  <c r="AH15" i="56"/>
  <c r="AG15" i="56"/>
  <c r="AF15" i="56"/>
  <c r="AE15" i="56"/>
  <c r="AD15" i="56"/>
  <c r="AB15" i="56"/>
  <c r="N15" i="56"/>
  <c r="L15" i="56"/>
  <c r="AM14" i="56"/>
  <c r="AL14" i="56"/>
  <c r="AJ14" i="56"/>
  <c r="AI14" i="56"/>
  <c r="AH14" i="56"/>
  <c r="AG14" i="56"/>
  <c r="AF14" i="56"/>
  <c r="AE14" i="56"/>
  <c r="AD14" i="56"/>
  <c r="AB14" i="56"/>
  <c r="N14" i="56"/>
  <c r="L14" i="56"/>
  <c r="AM13" i="56"/>
  <c r="AL13" i="56"/>
  <c r="AJ13" i="56"/>
  <c r="AI13" i="56"/>
  <c r="AH13" i="56"/>
  <c r="AG13" i="56"/>
  <c r="AF13" i="56"/>
  <c r="AE13" i="56"/>
  <c r="AD13" i="56"/>
  <c r="AB13" i="56"/>
  <c r="N13" i="56"/>
  <c r="L13" i="56"/>
  <c r="AM12" i="56"/>
  <c r="AL12" i="56"/>
  <c r="AJ12" i="56"/>
  <c r="AI12" i="56"/>
  <c r="AH12" i="56"/>
  <c r="AG12" i="56"/>
  <c r="AF12" i="56"/>
  <c r="AE12" i="56"/>
  <c r="AD12" i="56"/>
  <c r="AB12" i="56"/>
  <c r="N12" i="56"/>
  <c r="L12" i="56"/>
  <c r="AM11" i="56"/>
  <c r="AL11" i="56"/>
  <c r="AJ11" i="56"/>
  <c r="AI11" i="56"/>
  <c r="AH11" i="56"/>
  <c r="AG11" i="56"/>
  <c r="AF11" i="56"/>
  <c r="AE11" i="56"/>
  <c r="AD11" i="56"/>
  <c r="AB11" i="56"/>
  <c r="N11" i="56"/>
  <c r="L11" i="56"/>
  <c r="AM10" i="56"/>
  <c r="AL10" i="56"/>
  <c r="AJ10" i="56"/>
  <c r="AI10" i="56"/>
  <c r="AH10" i="56"/>
  <c r="AG10" i="56"/>
  <c r="AF10" i="56"/>
  <c r="AE10" i="56"/>
  <c r="AD10" i="56"/>
  <c r="AB10" i="56"/>
  <c r="N10" i="56"/>
  <c r="L10" i="56"/>
  <c r="AM9" i="56"/>
  <c r="AL9" i="56"/>
  <c r="AJ9" i="56"/>
  <c r="AI9" i="56"/>
  <c r="AH9" i="56"/>
  <c r="AG9" i="56"/>
  <c r="AF9" i="56"/>
  <c r="AE9" i="56"/>
  <c r="AD9" i="56"/>
  <c r="AB9" i="56"/>
  <c r="N9" i="56"/>
  <c r="L9" i="56"/>
  <c r="AM8" i="56"/>
  <c r="AL8" i="56"/>
  <c r="AJ8" i="56"/>
  <c r="AI8" i="56"/>
  <c r="AH8" i="56"/>
  <c r="AG8" i="56"/>
  <c r="AF8" i="56"/>
  <c r="AE8" i="56"/>
  <c r="AD8" i="56"/>
  <c r="AB8" i="56"/>
  <c r="N8" i="56"/>
  <c r="L8" i="56"/>
  <c r="AM7" i="56"/>
  <c r="AL7" i="56"/>
  <c r="AJ7" i="56"/>
  <c r="AI7" i="56"/>
  <c r="AH7" i="56"/>
  <c r="AG7" i="56"/>
  <c r="AF7" i="56"/>
  <c r="AE7" i="56"/>
  <c r="AD7" i="56"/>
  <c r="AB7" i="56"/>
  <c r="N7" i="56"/>
  <c r="L7" i="56"/>
  <c r="AD5" i="56"/>
  <c r="P5" i="56"/>
  <c r="AM96" i="55"/>
  <c r="AJ96" i="55"/>
  <c r="AI96" i="55"/>
  <c r="AH96" i="55"/>
  <c r="AG96" i="55"/>
  <c r="AF96" i="55"/>
  <c r="AE96" i="55"/>
  <c r="AD96" i="55"/>
  <c r="Z96" i="55"/>
  <c r="L96" i="55"/>
  <c r="Y95" i="55"/>
  <c r="X95" i="55"/>
  <c r="V95" i="55"/>
  <c r="U95" i="55"/>
  <c r="T95" i="55"/>
  <c r="S95" i="55"/>
  <c r="R95" i="55"/>
  <c r="Q95" i="55"/>
  <c r="P95" i="55"/>
  <c r="K95" i="55"/>
  <c r="N95" i="55" s="1"/>
  <c r="J95" i="55"/>
  <c r="H95" i="55"/>
  <c r="G95" i="55"/>
  <c r="F95" i="55"/>
  <c r="E95" i="55"/>
  <c r="D95" i="55"/>
  <c r="C95" i="55"/>
  <c r="B95" i="55"/>
  <c r="AM94" i="55"/>
  <c r="AD94" i="55"/>
  <c r="AB94" i="55"/>
  <c r="Z94" i="55"/>
  <c r="N94" i="55"/>
  <c r="L94" i="55"/>
  <c r="AM93" i="55"/>
  <c r="AB93" i="55"/>
  <c r="Z93" i="55"/>
  <c r="N93" i="55"/>
  <c r="L93" i="55"/>
  <c r="AM92" i="55"/>
  <c r="AB92" i="55"/>
  <c r="N92" i="55"/>
  <c r="AM91" i="55"/>
  <c r="AB91" i="55"/>
  <c r="Z91" i="55"/>
  <c r="N91" i="55"/>
  <c r="L91" i="55"/>
  <c r="AM90" i="55"/>
  <c r="AB90" i="55"/>
  <c r="Z90" i="55"/>
  <c r="N90" i="55"/>
  <c r="L90" i="55"/>
  <c r="AM89" i="55"/>
  <c r="AB89" i="55"/>
  <c r="Z89" i="55"/>
  <c r="N89" i="55"/>
  <c r="L89" i="55"/>
  <c r="AM88" i="55"/>
  <c r="AB88" i="55"/>
  <c r="Z88" i="55"/>
  <c r="N88" i="55"/>
  <c r="L88" i="55"/>
  <c r="AM87" i="55"/>
  <c r="AB87" i="55"/>
  <c r="Z87" i="55"/>
  <c r="N87" i="55"/>
  <c r="L87" i="55"/>
  <c r="AM86" i="55"/>
  <c r="AB86" i="55"/>
  <c r="Z86" i="55"/>
  <c r="N86" i="55"/>
  <c r="L86" i="55"/>
  <c r="AM85" i="55"/>
  <c r="AB85" i="55"/>
  <c r="Z85" i="55"/>
  <c r="N85" i="55"/>
  <c r="L85" i="55"/>
  <c r="AM84" i="55"/>
  <c r="AB84" i="55"/>
  <c r="Z84" i="55"/>
  <c r="N84" i="55"/>
  <c r="L84" i="55"/>
  <c r="AM83" i="55"/>
  <c r="AB83" i="55"/>
  <c r="Z83" i="55"/>
  <c r="N83" i="55"/>
  <c r="L83" i="55"/>
  <c r="AM82" i="55"/>
  <c r="AB82" i="55"/>
  <c r="Z82" i="55"/>
  <c r="N82" i="55"/>
  <c r="L82" i="55"/>
  <c r="AM81" i="55"/>
  <c r="AJ81" i="55"/>
  <c r="AI81" i="55"/>
  <c r="AH81" i="55"/>
  <c r="AG81" i="55"/>
  <c r="AF81" i="55"/>
  <c r="AE81" i="55"/>
  <c r="AD81" i="55"/>
  <c r="AB81" i="55"/>
  <c r="Z81" i="55"/>
  <c r="N81" i="55"/>
  <c r="L81" i="55"/>
  <c r="AM80" i="55"/>
  <c r="AJ80" i="55"/>
  <c r="AI80" i="55"/>
  <c r="AH80" i="55"/>
  <c r="AG80" i="55"/>
  <c r="AF80" i="55"/>
  <c r="AE80" i="55"/>
  <c r="AD80" i="55"/>
  <c r="AB80" i="55"/>
  <c r="Z80" i="55"/>
  <c r="N80" i="55"/>
  <c r="L80" i="55"/>
  <c r="AM79" i="55"/>
  <c r="AJ79" i="55"/>
  <c r="AI79" i="55"/>
  <c r="AH79" i="55"/>
  <c r="AG79" i="55"/>
  <c r="AF79" i="55"/>
  <c r="AE79" i="55"/>
  <c r="AD79" i="55"/>
  <c r="AB79" i="55"/>
  <c r="Z79" i="55"/>
  <c r="N79" i="55"/>
  <c r="L79" i="55"/>
  <c r="AM78" i="55"/>
  <c r="AJ78" i="55"/>
  <c r="AI78" i="55"/>
  <c r="AH78" i="55"/>
  <c r="AG78" i="55"/>
  <c r="AF78" i="55"/>
  <c r="AE78" i="55"/>
  <c r="AD78" i="55"/>
  <c r="AB78" i="55"/>
  <c r="Z78" i="55"/>
  <c r="N78" i="55"/>
  <c r="L78" i="55"/>
  <c r="AM77" i="55"/>
  <c r="AJ77" i="55"/>
  <c r="AI77" i="55"/>
  <c r="AH77" i="55"/>
  <c r="AG77" i="55"/>
  <c r="AF77" i="55"/>
  <c r="AE77" i="55"/>
  <c r="AD77" i="55"/>
  <c r="AB77" i="55"/>
  <c r="Z77" i="55"/>
  <c r="N77" i="55"/>
  <c r="L77" i="55"/>
  <c r="AM76" i="55"/>
  <c r="AJ76" i="55"/>
  <c r="AI76" i="55"/>
  <c r="AH76" i="55"/>
  <c r="AG76" i="55"/>
  <c r="AF76" i="55"/>
  <c r="AE76" i="55"/>
  <c r="AD76" i="55"/>
  <c r="AB76" i="55"/>
  <c r="Z76" i="55"/>
  <c r="N76" i="55"/>
  <c r="L76" i="55"/>
  <c r="AM75" i="55"/>
  <c r="AJ75" i="55"/>
  <c r="AI75" i="55"/>
  <c r="AH75" i="55"/>
  <c r="AG75" i="55"/>
  <c r="AF75" i="55"/>
  <c r="AE75" i="55"/>
  <c r="AD75" i="55"/>
  <c r="AB75" i="55"/>
  <c r="Z75" i="55"/>
  <c r="N75" i="55"/>
  <c r="L75" i="55"/>
  <c r="AM74" i="55"/>
  <c r="AJ74" i="55"/>
  <c r="AI74" i="55"/>
  <c r="AH74" i="55"/>
  <c r="AG74" i="55"/>
  <c r="AF74" i="55"/>
  <c r="AE74" i="55"/>
  <c r="AD74" i="55"/>
  <c r="AB74" i="55"/>
  <c r="Z74" i="55"/>
  <c r="N74" i="55"/>
  <c r="L74" i="55"/>
  <c r="AM73" i="55"/>
  <c r="AJ73" i="55"/>
  <c r="AI73" i="55"/>
  <c r="AH73" i="55"/>
  <c r="AG73" i="55"/>
  <c r="AF73" i="55"/>
  <c r="AE73" i="55"/>
  <c r="AD73" i="55"/>
  <c r="AB73" i="55"/>
  <c r="Z73" i="55"/>
  <c r="N73" i="55"/>
  <c r="L73" i="55"/>
  <c r="AM72" i="55"/>
  <c r="AJ72" i="55"/>
  <c r="AI72" i="55"/>
  <c r="AH72" i="55"/>
  <c r="AG72" i="55"/>
  <c r="AF72" i="55"/>
  <c r="AE72" i="55"/>
  <c r="AD72" i="55"/>
  <c r="AB72" i="55"/>
  <c r="Z72" i="55"/>
  <c r="N72" i="55"/>
  <c r="L72" i="55"/>
  <c r="AM71" i="55"/>
  <c r="AJ71" i="55"/>
  <c r="AI71" i="55"/>
  <c r="AH71" i="55"/>
  <c r="AG71" i="55"/>
  <c r="AF71" i="55"/>
  <c r="AE71" i="55"/>
  <c r="AD71" i="55"/>
  <c r="AB71" i="55"/>
  <c r="Z71" i="55"/>
  <c r="N71" i="55"/>
  <c r="L71" i="55"/>
  <c r="AM70" i="55"/>
  <c r="AJ70" i="55"/>
  <c r="AI70" i="55"/>
  <c r="AH70" i="55"/>
  <c r="AG70" i="55"/>
  <c r="AF70" i="55"/>
  <c r="AE70" i="55"/>
  <c r="AD70" i="55"/>
  <c r="AB70" i="55"/>
  <c r="Z70" i="55"/>
  <c r="N70" i="55"/>
  <c r="L70" i="55"/>
  <c r="AM69" i="55"/>
  <c r="AJ69" i="55"/>
  <c r="AI69" i="55"/>
  <c r="AH69" i="55"/>
  <c r="AG69" i="55"/>
  <c r="AF69" i="55"/>
  <c r="AE69" i="55"/>
  <c r="AD69" i="55"/>
  <c r="AB69" i="55"/>
  <c r="Z69" i="55"/>
  <c r="N69" i="55"/>
  <c r="L69" i="55"/>
  <c r="AM68" i="55"/>
  <c r="AJ68" i="55"/>
  <c r="AI68" i="55"/>
  <c r="AH68" i="55"/>
  <c r="AG68" i="55"/>
  <c r="AF68" i="55"/>
  <c r="AE68" i="55"/>
  <c r="AD68" i="55"/>
  <c r="AB68" i="55"/>
  <c r="Z68" i="55"/>
  <c r="N68" i="55"/>
  <c r="L68" i="55"/>
  <c r="AD66" i="55"/>
  <c r="P66" i="55"/>
  <c r="AM62" i="55"/>
  <c r="AL62" i="55"/>
  <c r="AJ62" i="55"/>
  <c r="AI62" i="55"/>
  <c r="AH62" i="55"/>
  <c r="AG62" i="55"/>
  <c r="AF62" i="55"/>
  <c r="AE62" i="55"/>
  <c r="AD62" i="55"/>
  <c r="Z62" i="55"/>
  <c r="L62" i="55"/>
  <c r="Y61" i="55"/>
  <c r="AB61" i="55" s="1"/>
  <c r="X61" i="55"/>
  <c r="V61" i="55"/>
  <c r="U61" i="55"/>
  <c r="T61" i="55"/>
  <c r="S61" i="55"/>
  <c r="R61" i="55"/>
  <c r="Q61" i="55"/>
  <c r="P61" i="55"/>
  <c r="K61" i="55"/>
  <c r="N61" i="55" s="1"/>
  <c r="J61" i="55"/>
  <c r="H61" i="55"/>
  <c r="G61" i="55"/>
  <c r="F61" i="55"/>
  <c r="E61" i="55"/>
  <c r="D61" i="55"/>
  <c r="C61" i="55"/>
  <c r="B61" i="55"/>
  <c r="AB60" i="55"/>
  <c r="Z60" i="55"/>
  <c r="N60" i="55"/>
  <c r="L60" i="55"/>
  <c r="AB59" i="55"/>
  <c r="Z59" i="55"/>
  <c r="N59" i="55"/>
  <c r="L59" i="55"/>
  <c r="AB58" i="55"/>
  <c r="Z58" i="55"/>
  <c r="N58" i="55"/>
  <c r="L58" i="55"/>
  <c r="AB57" i="55"/>
  <c r="Z57" i="55"/>
  <c r="N57" i="55"/>
  <c r="L57" i="55"/>
  <c r="AB56" i="55"/>
  <c r="Z56" i="55"/>
  <c r="N56" i="55"/>
  <c r="L56" i="55"/>
  <c r="AB55" i="55"/>
  <c r="Z55" i="55"/>
  <c r="N55" i="55"/>
  <c r="L55" i="55"/>
  <c r="AB54" i="55"/>
  <c r="Z54" i="55"/>
  <c r="N54" i="55"/>
  <c r="L54" i="55"/>
  <c r="AB53" i="55"/>
  <c r="Z53" i="55"/>
  <c r="N53" i="55"/>
  <c r="L53" i="55"/>
  <c r="AB52" i="55"/>
  <c r="N52" i="55"/>
  <c r="AB51" i="55"/>
  <c r="Z51" i="55"/>
  <c r="N51" i="55"/>
  <c r="L51" i="55"/>
  <c r="AB50" i="55"/>
  <c r="Z50" i="55"/>
  <c r="N50" i="55"/>
  <c r="L50" i="55"/>
  <c r="AM49" i="55"/>
  <c r="AL49" i="55"/>
  <c r="AJ49" i="55"/>
  <c r="AI49" i="55"/>
  <c r="AH49" i="55"/>
  <c r="AG49" i="55"/>
  <c r="AF49" i="55"/>
  <c r="AE49" i="55"/>
  <c r="AD49" i="55"/>
  <c r="AB49" i="55"/>
  <c r="Z49" i="55"/>
  <c r="N49" i="55"/>
  <c r="L49" i="55"/>
  <c r="AM48" i="55"/>
  <c r="AL48" i="55"/>
  <c r="AJ48" i="55"/>
  <c r="AI48" i="55"/>
  <c r="AH48" i="55"/>
  <c r="AG48" i="55"/>
  <c r="AF48" i="55"/>
  <c r="AE48" i="55"/>
  <c r="AD48" i="55"/>
  <c r="AB48" i="55"/>
  <c r="Z48" i="55"/>
  <c r="N48" i="55"/>
  <c r="L48" i="55"/>
  <c r="AM47" i="55"/>
  <c r="AL47" i="55"/>
  <c r="AJ47" i="55"/>
  <c r="AI47" i="55"/>
  <c r="AH47" i="55"/>
  <c r="AG47" i="55"/>
  <c r="AF47" i="55"/>
  <c r="AE47" i="55"/>
  <c r="AD47" i="55"/>
  <c r="AB47" i="55"/>
  <c r="Z47" i="55"/>
  <c r="N47" i="55"/>
  <c r="L47" i="55"/>
  <c r="AM46" i="55"/>
  <c r="AL46" i="55"/>
  <c r="AJ46" i="55"/>
  <c r="AI46" i="55"/>
  <c r="AH46" i="55"/>
  <c r="AG46" i="55"/>
  <c r="AF46" i="55"/>
  <c r="AE46" i="55"/>
  <c r="AD46" i="55"/>
  <c r="AB46" i="55"/>
  <c r="Z46" i="55"/>
  <c r="N46" i="55"/>
  <c r="L46" i="55"/>
  <c r="AM45" i="55"/>
  <c r="AL45" i="55"/>
  <c r="AJ45" i="55"/>
  <c r="AI45" i="55"/>
  <c r="AH45" i="55"/>
  <c r="AG45" i="55"/>
  <c r="AF45" i="55"/>
  <c r="AE45" i="55"/>
  <c r="AD45" i="55"/>
  <c r="AB45" i="55"/>
  <c r="Z45" i="55"/>
  <c r="N45" i="55"/>
  <c r="L45" i="55"/>
  <c r="AM44" i="55"/>
  <c r="AL44" i="55"/>
  <c r="AJ44" i="55"/>
  <c r="AI44" i="55"/>
  <c r="AH44" i="55"/>
  <c r="AG44" i="55"/>
  <c r="AF44" i="55"/>
  <c r="AE44" i="55"/>
  <c r="AD44" i="55"/>
  <c r="AB44" i="55"/>
  <c r="Z44" i="55"/>
  <c r="N44" i="55"/>
  <c r="L44" i="55"/>
  <c r="AM43" i="55"/>
  <c r="AL43" i="55"/>
  <c r="AJ43" i="55"/>
  <c r="AI43" i="55"/>
  <c r="AH43" i="55"/>
  <c r="AG43" i="55"/>
  <c r="AF43" i="55"/>
  <c r="AE43" i="55"/>
  <c r="AD43" i="55"/>
  <c r="AB43" i="55"/>
  <c r="Z43" i="55"/>
  <c r="N43" i="55"/>
  <c r="L43" i="55"/>
  <c r="AM42" i="55"/>
  <c r="AL42" i="55"/>
  <c r="AJ42" i="55"/>
  <c r="AI42" i="55"/>
  <c r="AH42" i="55"/>
  <c r="AG42" i="55"/>
  <c r="AF42" i="55"/>
  <c r="AE42" i="55"/>
  <c r="AD42" i="55"/>
  <c r="AB42" i="55"/>
  <c r="Z42" i="55"/>
  <c r="N42" i="55"/>
  <c r="L42" i="55"/>
  <c r="AM41" i="55"/>
  <c r="AL41" i="55"/>
  <c r="AJ41" i="55"/>
  <c r="AI41" i="55"/>
  <c r="AH41" i="55"/>
  <c r="AG41" i="55"/>
  <c r="AF41" i="55"/>
  <c r="AE41" i="55"/>
  <c r="AD41" i="55"/>
  <c r="AB41" i="55"/>
  <c r="Z41" i="55"/>
  <c r="N41" i="55"/>
  <c r="L41" i="55"/>
  <c r="AM40" i="55"/>
  <c r="AL40" i="55"/>
  <c r="AJ40" i="55"/>
  <c r="AI40" i="55"/>
  <c r="AH40" i="55"/>
  <c r="AG40" i="55"/>
  <c r="AF40" i="55"/>
  <c r="AE40" i="55"/>
  <c r="AD40" i="55"/>
  <c r="AB40" i="55"/>
  <c r="Z40" i="55"/>
  <c r="N40" i="55"/>
  <c r="L40" i="55"/>
  <c r="AM39" i="55"/>
  <c r="AL39" i="55"/>
  <c r="AJ39" i="55"/>
  <c r="AI39" i="55"/>
  <c r="AH39" i="55"/>
  <c r="AG39" i="55"/>
  <c r="AF39" i="55"/>
  <c r="AE39" i="55"/>
  <c r="AD39" i="55"/>
  <c r="AB39" i="55"/>
  <c r="Z39" i="55"/>
  <c r="N39" i="55"/>
  <c r="L39" i="55"/>
  <c r="AD37" i="55"/>
  <c r="P37" i="55"/>
  <c r="AM33" i="55"/>
  <c r="AL33" i="55"/>
  <c r="AJ33" i="55"/>
  <c r="AI33" i="55"/>
  <c r="AH33" i="55"/>
  <c r="AG33" i="55"/>
  <c r="AF33" i="55"/>
  <c r="AE33" i="55"/>
  <c r="AD33" i="55"/>
  <c r="Z33" i="55"/>
  <c r="L33" i="55"/>
  <c r="Y32" i="55"/>
  <c r="AB32" i="55" s="1"/>
  <c r="X32" i="55"/>
  <c r="V32" i="55"/>
  <c r="U32" i="55"/>
  <c r="T32" i="55"/>
  <c r="S32" i="55"/>
  <c r="R32" i="55"/>
  <c r="Q32" i="55"/>
  <c r="P32" i="55"/>
  <c r="K32" i="55"/>
  <c r="J32" i="55"/>
  <c r="H32" i="55"/>
  <c r="G32" i="55"/>
  <c r="F32" i="55"/>
  <c r="E32" i="55"/>
  <c r="D32" i="55"/>
  <c r="C32" i="55"/>
  <c r="B32" i="55"/>
  <c r="AM31" i="55"/>
  <c r="AL31" i="55"/>
  <c r="AJ31" i="55"/>
  <c r="AI31" i="55"/>
  <c r="AH31" i="55"/>
  <c r="AG31" i="55"/>
  <c r="AF31" i="55"/>
  <c r="AE31" i="55"/>
  <c r="AD31" i="55"/>
  <c r="AB31" i="55"/>
  <c r="Z31" i="55"/>
  <c r="N31" i="55"/>
  <c r="L31" i="55"/>
  <c r="AM30" i="55"/>
  <c r="AL30" i="55"/>
  <c r="AJ30" i="55"/>
  <c r="AI30" i="55"/>
  <c r="AH30" i="55"/>
  <c r="AG30" i="55"/>
  <c r="AF30" i="55"/>
  <c r="AE30" i="55"/>
  <c r="AD30" i="55"/>
  <c r="AB30" i="55"/>
  <c r="Z30" i="55"/>
  <c r="N30" i="55"/>
  <c r="L30" i="55"/>
  <c r="AM29" i="55"/>
  <c r="AL29" i="55"/>
  <c r="AJ29" i="55"/>
  <c r="AI29" i="55"/>
  <c r="AH29" i="55"/>
  <c r="AG29" i="55"/>
  <c r="AF29" i="55"/>
  <c r="AE29" i="55"/>
  <c r="AD29" i="55"/>
  <c r="AB29" i="55"/>
  <c r="Z29" i="55"/>
  <c r="N29" i="55"/>
  <c r="L29" i="55"/>
  <c r="AM28" i="55"/>
  <c r="AL28" i="55"/>
  <c r="AJ28" i="55"/>
  <c r="AI28" i="55"/>
  <c r="AH28" i="55"/>
  <c r="AG28" i="55"/>
  <c r="AF28" i="55"/>
  <c r="AE28" i="55"/>
  <c r="AD28" i="55"/>
  <c r="AB28" i="55"/>
  <c r="Z28" i="55"/>
  <c r="N28" i="55"/>
  <c r="L28" i="55"/>
  <c r="AM27" i="55"/>
  <c r="AL27" i="55"/>
  <c r="AJ27" i="55"/>
  <c r="AI27" i="55"/>
  <c r="AH27" i="55"/>
  <c r="AG27" i="55"/>
  <c r="AF27" i="55"/>
  <c r="AE27" i="55"/>
  <c r="AD27" i="55"/>
  <c r="AB27" i="55"/>
  <c r="Z27" i="55"/>
  <c r="N27" i="55"/>
  <c r="L27" i="55"/>
  <c r="AM26" i="55"/>
  <c r="AL26" i="55"/>
  <c r="AJ26" i="55"/>
  <c r="AI26" i="55"/>
  <c r="AH26" i="55"/>
  <c r="AG26" i="55"/>
  <c r="AF26" i="55"/>
  <c r="AE26" i="55"/>
  <c r="AD26" i="55"/>
  <c r="AB26" i="55"/>
  <c r="Z26" i="55"/>
  <c r="N26" i="55"/>
  <c r="L26" i="55"/>
  <c r="AM25" i="55"/>
  <c r="AL25" i="55"/>
  <c r="AJ25" i="55"/>
  <c r="AI25" i="55"/>
  <c r="AH25" i="55"/>
  <c r="AG25" i="55"/>
  <c r="AF25" i="55"/>
  <c r="AE25" i="55"/>
  <c r="AD25" i="55"/>
  <c r="AB25" i="55"/>
  <c r="Z25" i="55"/>
  <c r="N25" i="55"/>
  <c r="L25" i="55"/>
  <c r="AM24" i="55"/>
  <c r="AL24" i="55"/>
  <c r="AJ24" i="55"/>
  <c r="AI24" i="55"/>
  <c r="AH24" i="55"/>
  <c r="AG24" i="55"/>
  <c r="AF24" i="55"/>
  <c r="AE24" i="55"/>
  <c r="AD24" i="55"/>
  <c r="AB24" i="55"/>
  <c r="Z24" i="55"/>
  <c r="N24" i="55"/>
  <c r="L24" i="55"/>
  <c r="AM23" i="55"/>
  <c r="AL23" i="55"/>
  <c r="AJ23" i="55"/>
  <c r="AI23" i="55"/>
  <c r="AH23" i="55"/>
  <c r="AG23" i="55"/>
  <c r="AF23" i="55"/>
  <c r="AE23" i="55"/>
  <c r="AD23" i="55"/>
  <c r="AB23" i="55"/>
  <c r="Z23" i="55"/>
  <c r="N23" i="55"/>
  <c r="L23" i="55"/>
  <c r="AM22" i="55"/>
  <c r="AL22" i="55"/>
  <c r="AJ22" i="55"/>
  <c r="AI22" i="55"/>
  <c r="AH22" i="55"/>
  <c r="AG22" i="55"/>
  <c r="AF22" i="55"/>
  <c r="AE22" i="55"/>
  <c r="AD22" i="55"/>
  <c r="AB22" i="55"/>
  <c r="Z22" i="55"/>
  <c r="N22" i="55"/>
  <c r="L22" i="55"/>
  <c r="AM21" i="55"/>
  <c r="AL21" i="55"/>
  <c r="AJ21" i="55"/>
  <c r="AI21" i="55"/>
  <c r="AH21" i="55"/>
  <c r="AG21" i="55"/>
  <c r="AF21" i="55"/>
  <c r="AE21" i="55"/>
  <c r="AD21" i="55"/>
  <c r="AB21" i="55"/>
  <c r="Z21" i="55"/>
  <c r="N21" i="55"/>
  <c r="L21" i="55"/>
  <c r="AM20" i="55"/>
  <c r="AL20" i="55"/>
  <c r="AJ20" i="55"/>
  <c r="AI20" i="55"/>
  <c r="AH20" i="55"/>
  <c r="AG20" i="55"/>
  <c r="AF20" i="55"/>
  <c r="AE20" i="55"/>
  <c r="AD20" i="55"/>
  <c r="AB20" i="55"/>
  <c r="Z20" i="55"/>
  <c r="N20" i="55"/>
  <c r="L20" i="55"/>
  <c r="AM19" i="55"/>
  <c r="AL19" i="55"/>
  <c r="AJ19" i="55"/>
  <c r="AI19" i="55"/>
  <c r="AH19" i="55"/>
  <c r="AG19" i="55"/>
  <c r="AF19" i="55"/>
  <c r="AE19" i="55"/>
  <c r="AD19" i="55"/>
  <c r="AB19" i="55"/>
  <c r="Z19" i="55"/>
  <c r="N19" i="55"/>
  <c r="L19" i="55"/>
  <c r="AM18" i="55"/>
  <c r="AL18" i="55"/>
  <c r="AJ18" i="55"/>
  <c r="AI18" i="55"/>
  <c r="AH18" i="55"/>
  <c r="AG18" i="55"/>
  <c r="AF18" i="55"/>
  <c r="AE18" i="55"/>
  <c r="AD18" i="55"/>
  <c r="AB18" i="55"/>
  <c r="Z18" i="55"/>
  <c r="N18" i="55"/>
  <c r="L18" i="55"/>
  <c r="AM17" i="55"/>
  <c r="AL17" i="55"/>
  <c r="AJ17" i="55"/>
  <c r="AI17" i="55"/>
  <c r="AH17" i="55"/>
  <c r="AG17" i="55"/>
  <c r="AF17" i="55"/>
  <c r="AE17" i="55"/>
  <c r="AD17" i="55"/>
  <c r="AB17" i="55"/>
  <c r="Z17" i="55"/>
  <c r="N17" i="55"/>
  <c r="L17" i="55"/>
  <c r="AM16" i="55"/>
  <c r="AL16" i="55"/>
  <c r="AJ16" i="55"/>
  <c r="AI16" i="55"/>
  <c r="AH16" i="55"/>
  <c r="AG16" i="55"/>
  <c r="AF16" i="55"/>
  <c r="AE16" i="55"/>
  <c r="AD16" i="55"/>
  <c r="AB16" i="55"/>
  <c r="Z16" i="55"/>
  <c r="N16" i="55"/>
  <c r="L16" i="55"/>
  <c r="AM15" i="55"/>
  <c r="AL15" i="55"/>
  <c r="AJ15" i="55"/>
  <c r="AI15" i="55"/>
  <c r="AH15" i="55"/>
  <c r="AG15" i="55"/>
  <c r="AF15" i="55"/>
  <c r="AE15" i="55"/>
  <c r="AD15" i="55"/>
  <c r="AB15" i="55"/>
  <c r="Z15" i="55"/>
  <c r="N15" i="55"/>
  <c r="L15" i="55"/>
  <c r="AM14" i="55"/>
  <c r="AL14" i="55"/>
  <c r="AJ14" i="55"/>
  <c r="AI14" i="55"/>
  <c r="AH14" i="55"/>
  <c r="AG14" i="55"/>
  <c r="AF14" i="55"/>
  <c r="AE14" i="55"/>
  <c r="AD14" i="55"/>
  <c r="AB14" i="55"/>
  <c r="Z14" i="55"/>
  <c r="N14" i="55"/>
  <c r="L14" i="55"/>
  <c r="AM13" i="55"/>
  <c r="AL13" i="55"/>
  <c r="AJ13" i="55"/>
  <c r="AI13" i="55"/>
  <c r="AH13" i="55"/>
  <c r="AG13" i="55"/>
  <c r="AF13" i="55"/>
  <c r="AE13" i="55"/>
  <c r="AD13" i="55"/>
  <c r="AB13" i="55"/>
  <c r="Z13" i="55"/>
  <c r="N13" i="55"/>
  <c r="L13" i="55"/>
  <c r="AM12" i="55"/>
  <c r="AL12" i="55"/>
  <c r="AJ12" i="55"/>
  <c r="AI12" i="55"/>
  <c r="AH12" i="55"/>
  <c r="AG12" i="55"/>
  <c r="AF12" i="55"/>
  <c r="AE12" i="55"/>
  <c r="AD12" i="55"/>
  <c r="AB12" i="55"/>
  <c r="Z12" i="55"/>
  <c r="N12" i="55"/>
  <c r="L12" i="55"/>
  <c r="AM11" i="55"/>
  <c r="AL11" i="55"/>
  <c r="AJ11" i="55"/>
  <c r="AI11" i="55"/>
  <c r="AH11" i="55"/>
  <c r="AG11" i="55"/>
  <c r="AF11" i="55"/>
  <c r="AE11" i="55"/>
  <c r="AD11" i="55"/>
  <c r="AB11" i="55"/>
  <c r="Z11" i="55"/>
  <c r="N11" i="55"/>
  <c r="L11" i="55"/>
  <c r="AM10" i="55"/>
  <c r="AL10" i="55"/>
  <c r="AJ10" i="55"/>
  <c r="AI10" i="55"/>
  <c r="AH10" i="55"/>
  <c r="AG10" i="55"/>
  <c r="AF10" i="55"/>
  <c r="AE10" i="55"/>
  <c r="AD10" i="55"/>
  <c r="AB10" i="55"/>
  <c r="Z10" i="55"/>
  <c r="N10" i="55"/>
  <c r="L10" i="55"/>
  <c r="AM9" i="55"/>
  <c r="AL9" i="55"/>
  <c r="AJ9" i="55"/>
  <c r="AI9" i="55"/>
  <c r="AH9" i="55"/>
  <c r="AG9" i="55"/>
  <c r="AF9" i="55"/>
  <c r="AE9" i="55"/>
  <c r="AD9" i="55"/>
  <c r="AB9" i="55"/>
  <c r="Z9" i="55"/>
  <c r="N9" i="55"/>
  <c r="L9" i="55"/>
  <c r="AM8" i="55"/>
  <c r="AL8" i="55"/>
  <c r="AJ8" i="55"/>
  <c r="AI8" i="55"/>
  <c r="AH8" i="55"/>
  <c r="AG8" i="55"/>
  <c r="AF8" i="55"/>
  <c r="AE8" i="55"/>
  <c r="AD8" i="55"/>
  <c r="AB8" i="55"/>
  <c r="Z8" i="55"/>
  <c r="N8" i="55"/>
  <c r="L8" i="55"/>
  <c r="AM7" i="55"/>
  <c r="AL7" i="55"/>
  <c r="AJ7" i="55"/>
  <c r="AI7" i="55"/>
  <c r="AH7" i="55"/>
  <c r="AG7" i="55"/>
  <c r="AF7" i="55"/>
  <c r="AE7" i="55"/>
  <c r="AD7" i="55"/>
  <c r="AB7" i="55"/>
  <c r="Z7" i="55"/>
  <c r="N7" i="55"/>
  <c r="L7" i="55"/>
  <c r="AD5" i="55"/>
  <c r="P5" i="55"/>
  <c r="AH68" i="9"/>
  <c r="AI68" i="9"/>
  <c r="AH69" i="9"/>
  <c r="AI69" i="9"/>
  <c r="AH70" i="9"/>
  <c r="AI70" i="9"/>
  <c r="AH71" i="9"/>
  <c r="AI71" i="9"/>
  <c r="AH72" i="9"/>
  <c r="AI72" i="9"/>
  <c r="AH73" i="9"/>
  <c r="AI73" i="9"/>
  <c r="AH74" i="9"/>
  <c r="AI74" i="9"/>
  <c r="AH75" i="9"/>
  <c r="AI75" i="9"/>
  <c r="AH76" i="9"/>
  <c r="AI76" i="9"/>
  <c r="AH77" i="9"/>
  <c r="AI77" i="9"/>
  <c r="AH78" i="9"/>
  <c r="AI78" i="9"/>
  <c r="AH79" i="9"/>
  <c r="AI79" i="9"/>
  <c r="AH80" i="9"/>
  <c r="AI80" i="9"/>
  <c r="AH81" i="9"/>
  <c r="AI81" i="9"/>
  <c r="AH82" i="9"/>
  <c r="AI82" i="9"/>
  <c r="AH83" i="9"/>
  <c r="AI83" i="9"/>
  <c r="AH84" i="9"/>
  <c r="AI84" i="9"/>
  <c r="AH85" i="9"/>
  <c r="AI85" i="9"/>
  <c r="AH86" i="9"/>
  <c r="AI86" i="9"/>
  <c r="AH87" i="9"/>
  <c r="AI87" i="9"/>
  <c r="AH88" i="9"/>
  <c r="AI88" i="9"/>
  <c r="AH89" i="9"/>
  <c r="AI89" i="9"/>
  <c r="AH90" i="9"/>
  <c r="AI90" i="9"/>
  <c r="AH92" i="9"/>
  <c r="AI92" i="9"/>
  <c r="AH93" i="9"/>
  <c r="AI93" i="9"/>
  <c r="AH94" i="9"/>
  <c r="AI94" i="9"/>
  <c r="AH96" i="9"/>
  <c r="AI96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69" i="9"/>
  <c r="N68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88" i="9"/>
  <c r="AB89" i="9"/>
  <c r="AB90" i="9"/>
  <c r="AB91" i="9"/>
  <c r="AB92" i="9"/>
  <c r="AB93" i="9"/>
  <c r="AB94" i="9"/>
  <c r="AB69" i="9"/>
  <c r="AB68" i="9"/>
  <c r="AH39" i="9"/>
  <c r="AI39" i="9"/>
  <c r="AH40" i="9"/>
  <c r="AI40" i="9"/>
  <c r="AH41" i="9"/>
  <c r="AI41" i="9"/>
  <c r="AH42" i="9"/>
  <c r="AI42" i="9"/>
  <c r="AH43" i="9"/>
  <c r="AI43" i="9"/>
  <c r="AH44" i="9"/>
  <c r="AI44" i="9"/>
  <c r="AH45" i="9"/>
  <c r="AI45" i="9"/>
  <c r="AH46" i="9"/>
  <c r="AI46" i="9"/>
  <c r="AH47" i="9"/>
  <c r="AI47" i="9"/>
  <c r="AH48" i="9"/>
  <c r="AI48" i="9"/>
  <c r="AH49" i="9"/>
  <c r="AI49" i="9"/>
  <c r="AH50" i="9"/>
  <c r="AI50" i="9"/>
  <c r="AH51" i="9"/>
  <c r="AI51" i="9"/>
  <c r="AH52" i="9"/>
  <c r="AI52" i="9"/>
  <c r="AH53" i="9"/>
  <c r="AI53" i="9"/>
  <c r="AH54" i="9"/>
  <c r="AI54" i="9"/>
  <c r="AH55" i="9"/>
  <c r="AI55" i="9"/>
  <c r="AH56" i="9"/>
  <c r="AI56" i="9"/>
  <c r="AH57" i="9"/>
  <c r="AI57" i="9"/>
  <c r="AH58" i="9"/>
  <c r="AI58" i="9"/>
  <c r="AH59" i="9"/>
  <c r="AI59" i="9"/>
  <c r="AH60" i="9"/>
  <c r="AI60" i="9"/>
  <c r="AH62" i="9"/>
  <c r="AI62" i="9"/>
  <c r="AD59" i="9"/>
  <c r="AE59" i="9"/>
  <c r="AF59" i="9"/>
  <c r="AG59" i="9"/>
  <c r="AJ59" i="9"/>
  <c r="AL59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40" i="9"/>
  <c r="AB39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40" i="9"/>
  <c r="N39" i="9"/>
  <c r="F95" i="9"/>
  <c r="T95" i="9"/>
  <c r="T61" i="9"/>
  <c r="F61" i="9"/>
  <c r="AH7" i="9"/>
  <c r="AI7" i="9"/>
  <c r="AH8" i="9"/>
  <c r="AI8" i="9"/>
  <c r="AH9" i="9"/>
  <c r="AI9" i="9"/>
  <c r="AH10" i="9"/>
  <c r="AI10" i="9"/>
  <c r="AH11" i="9"/>
  <c r="AI11" i="9"/>
  <c r="AH12" i="9"/>
  <c r="AI12" i="9"/>
  <c r="AH13" i="9"/>
  <c r="AI13" i="9"/>
  <c r="AH14" i="9"/>
  <c r="AI14" i="9"/>
  <c r="AH15" i="9"/>
  <c r="AI15" i="9"/>
  <c r="AH16" i="9"/>
  <c r="AI16" i="9"/>
  <c r="AH17" i="9"/>
  <c r="AI17" i="9"/>
  <c r="AH18" i="9"/>
  <c r="AI18" i="9"/>
  <c r="AH19" i="9"/>
  <c r="AI19" i="9"/>
  <c r="AH20" i="9"/>
  <c r="AI20" i="9"/>
  <c r="AH21" i="9"/>
  <c r="AI21" i="9"/>
  <c r="AH22" i="9"/>
  <c r="AI22" i="9"/>
  <c r="AH23" i="9"/>
  <c r="AI23" i="9"/>
  <c r="AH24" i="9"/>
  <c r="AI24" i="9"/>
  <c r="AH25" i="9"/>
  <c r="AI25" i="9"/>
  <c r="AH26" i="9"/>
  <c r="AI26" i="9"/>
  <c r="AH27" i="9"/>
  <c r="AI27" i="9"/>
  <c r="AH28" i="9"/>
  <c r="AI28" i="9"/>
  <c r="AH29" i="9"/>
  <c r="AI29" i="9"/>
  <c r="AH30" i="9"/>
  <c r="AI30" i="9"/>
  <c r="AH31" i="9"/>
  <c r="AI31" i="9"/>
  <c r="AH33" i="9"/>
  <c r="AI33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8" i="9"/>
  <c r="AB7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8" i="9"/>
  <c r="N7" i="9"/>
  <c r="T32" i="9"/>
  <c r="F32" i="9"/>
  <c r="AH32" i="13"/>
  <c r="AI32" i="13"/>
  <c r="T56" i="13"/>
  <c r="F56" i="13"/>
  <c r="AH57" i="13"/>
  <c r="AI57" i="13"/>
  <c r="AJ57" i="13"/>
  <c r="AE33" i="13"/>
  <c r="AF33" i="13"/>
  <c r="AG33" i="13"/>
  <c r="AH33" i="13"/>
  <c r="AI33" i="13"/>
  <c r="AJ33" i="13"/>
  <c r="AB34" i="13"/>
  <c r="AB35" i="13"/>
  <c r="AB36" i="13"/>
  <c r="AB37" i="13"/>
  <c r="AB38" i="13"/>
  <c r="AB39" i="13"/>
  <c r="AB40" i="13"/>
  <c r="AB41" i="13"/>
  <c r="AB42" i="13"/>
  <c r="AB43" i="13"/>
  <c r="AB44" i="13"/>
  <c r="AB45" i="13"/>
  <c r="AB46" i="13"/>
  <c r="AB47" i="13"/>
  <c r="AB48" i="13"/>
  <c r="AB49" i="13"/>
  <c r="AB50" i="13"/>
  <c r="AB51" i="13"/>
  <c r="AB52" i="13"/>
  <c r="AB53" i="13"/>
  <c r="AB54" i="13"/>
  <c r="AB55" i="13"/>
  <c r="AB33" i="13"/>
  <c r="AB32" i="13"/>
  <c r="P5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32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7" i="13"/>
  <c r="AM7" i="13"/>
  <c r="AM24" i="13"/>
  <c r="AE7" i="13"/>
  <c r="AF7" i="13"/>
  <c r="AG7" i="13"/>
  <c r="AH7" i="13"/>
  <c r="AI7" i="13"/>
  <c r="AJ7" i="13"/>
  <c r="AL7" i="13"/>
  <c r="AE24" i="13"/>
  <c r="AF24" i="13"/>
  <c r="AG24" i="13"/>
  <c r="AH24" i="13"/>
  <c r="AI24" i="13"/>
  <c r="AJ24" i="13"/>
  <c r="AL24" i="13"/>
  <c r="AD24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7" i="13"/>
  <c r="L43" i="13"/>
  <c r="L44" i="13"/>
  <c r="L45" i="13"/>
  <c r="L46" i="13"/>
  <c r="L47" i="13"/>
  <c r="L55" i="13"/>
  <c r="F23" i="13"/>
  <c r="AH23" i="13" s="1"/>
  <c r="AH68" i="12"/>
  <c r="AI68" i="12"/>
  <c r="AH69" i="12"/>
  <c r="AI69" i="12"/>
  <c r="AH70" i="12"/>
  <c r="AI70" i="12"/>
  <c r="AH71" i="12"/>
  <c r="AI71" i="12"/>
  <c r="AH72" i="12"/>
  <c r="AI72" i="12"/>
  <c r="AH73" i="12"/>
  <c r="AI73" i="12"/>
  <c r="AH74" i="12"/>
  <c r="AI74" i="12"/>
  <c r="AH75" i="12"/>
  <c r="AI75" i="12"/>
  <c r="AH76" i="12"/>
  <c r="AI76" i="12"/>
  <c r="AH77" i="12"/>
  <c r="AI77" i="12"/>
  <c r="AH78" i="12"/>
  <c r="AI78" i="12"/>
  <c r="AH79" i="12"/>
  <c r="AI79" i="12"/>
  <c r="AH80" i="12"/>
  <c r="AI80" i="12"/>
  <c r="AH81" i="12"/>
  <c r="AI81" i="12"/>
  <c r="AH82" i="12"/>
  <c r="AI82" i="12"/>
  <c r="AH83" i="12"/>
  <c r="AI83" i="12"/>
  <c r="AH84" i="12"/>
  <c r="AI84" i="12"/>
  <c r="AH85" i="12"/>
  <c r="AI85" i="12"/>
  <c r="AH86" i="12"/>
  <c r="AI86" i="12"/>
  <c r="AH87" i="12"/>
  <c r="AI87" i="12"/>
  <c r="AH88" i="12"/>
  <c r="AI88" i="12"/>
  <c r="AH89" i="12"/>
  <c r="AI89" i="12"/>
  <c r="AH90" i="12"/>
  <c r="AI90" i="12"/>
  <c r="AH91" i="12"/>
  <c r="AI91" i="12"/>
  <c r="AH92" i="12"/>
  <c r="AI92" i="12"/>
  <c r="AH93" i="12"/>
  <c r="AI93" i="12"/>
  <c r="AH94" i="12"/>
  <c r="AI94" i="12"/>
  <c r="AH96" i="12"/>
  <c r="AI96" i="12"/>
  <c r="AB69" i="12"/>
  <c r="AB70" i="12"/>
  <c r="AB71" i="12"/>
  <c r="AB72" i="12"/>
  <c r="AB73" i="12"/>
  <c r="AB74" i="12"/>
  <c r="AB75" i="12"/>
  <c r="AB76" i="12"/>
  <c r="AB77" i="12"/>
  <c r="AB78" i="12"/>
  <c r="AB79" i="12"/>
  <c r="AB80" i="12"/>
  <c r="AB81" i="12"/>
  <c r="AB82" i="12"/>
  <c r="AB83" i="12"/>
  <c r="AB84" i="12"/>
  <c r="AB85" i="12"/>
  <c r="AB86" i="12"/>
  <c r="AB87" i="12"/>
  <c r="AB88" i="12"/>
  <c r="AB89" i="12"/>
  <c r="AB90" i="12"/>
  <c r="AB91" i="12"/>
  <c r="AB92" i="12"/>
  <c r="AB93" i="12"/>
  <c r="AB94" i="12"/>
  <c r="AB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68" i="12"/>
  <c r="F95" i="12"/>
  <c r="AH95" i="12" s="1"/>
  <c r="G95" i="12"/>
  <c r="AH39" i="12"/>
  <c r="AI39" i="12"/>
  <c r="AJ39" i="12"/>
  <c r="AH40" i="12"/>
  <c r="AI40" i="12"/>
  <c r="AJ40" i="12"/>
  <c r="AH41" i="12"/>
  <c r="AI41" i="12"/>
  <c r="AJ41" i="12"/>
  <c r="AH42" i="12"/>
  <c r="AI42" i="12"/>
  <c r="AJ42" i="12"/>
  <c r="AH43" i="12"/>
  <c r="AI43" i="12"/>
  <c r="AJ43" i="12"/>
  <c r="AH44" i="12"/>
  <c r="AI44" i="12"/>
  <c r="AJ44" i="12"/>
  <c r="AH45" i="12"/>
  <c r="AI45" i="12"/>
  <c r="AJ45" i="12"/>
  <c r="AH46" i="12"/>
  <c r="AI46" i="12"/>
  <c r="AJ46" i="12"/>
  <c r="AH47" i="12"/>
  <c r="AI47" i="12"/>
  <c r="AJ47" i="12"/>
  <c r="AH48" i="12"/>
  <c r="AI48" i="12"/>
  <c r="AJ48" i="12"/>
  <c r="AH49" i="12"/>
  <c r="AI49" i="12"/>
  <c r="AJ49" i="12"/>
  <c r="AH50" i="12"/>
  <c r="AI50" i="12"/>
  <c r="AJ50" i="12"/>
  <c r="AH51" i="12"/>
  <c r="AI51" i="12"/>
  <c r="AJ51" i="12"/>
  <c r="AH52" i="12"/>
  <c r="AI52" i="12"/>
  <c r="AJ52" i="12"/>
  <c r="AH53" i="12"/>
  <c r="AI53" i="12"/>
  <c r="AJ53" i="12"/>
  <c r="AH54" i="12"/>
  <c r="AI54" i="12"/>
  <c r="AJ54" i="12"/>
  <c r="AH55" i="12"/>
  <c r="AI55" i="12"/>
  <c r="AJ55" i="12"/>
  <c r="AH56" i="12"/>
  <c r="AI56" i="12"/>
  <c r="AJ56" i="12"/>
  <c r="AH57" i="12"/>
  <c r="AI57" i="12"/>
  <c r="AJ57" i="12"/>
  <c r="AH58" i="12"/>
  <c r="AI58" i="12"/>
  <c r="AJ58" i="12"/>
  <c r="AH59" i="12"/>
  <c r="AI59" i="12"/>
  <c r="AJ59" i="12"/>
  <c r="AH60" i="12"/>
  <c r="AI60" i="12"/>
  <c r="AJ60" i="12"/>
  <c r="AH62" i="12"/>
  <c r="AI62" i="12"/>
  <c r="AJ62" i="12"/>
  <c r="AG55" i="12"/>
  <c r="AG56" i="12"/>
  <c r="AG57" i="12"/>
  <c r="T61" i="12"/>
  <c r="AB40" i="12"/>
  <c r="AB41" i="12"/>
  <c r="AB42" i="12"/>
  <c r="AB43" i="12"/>
  <c r="AB44" i="12"/>
  <c r="AB45" i="12"/>
  <c r="AB46" i="12"/>
  <c r="AB47" i="12"/>
  <c r="AB48" i="12"/>
  <c r="AB49" i="12"/>
  <c r="AB50" i="12"/>
  <c r="AB51" i="12"/>
  <c r="AB52" i="12"/>
  <c r="AB53" i="12"/>
  <c r="AB54" i="12"/>
  <c r="AB55" i="12"/>
  <c r="AB56" i="12"/>
  <c r="AB57" i="12"/>
  <c r="AB58" i="12"/>
  <c r="AB59" i="12"/>
  <c r="AB60" i="12"/>
  <c r="AB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39" i="12"/>
  <c r="F61" i="12"/>
  <c r="AH7" i="12"/>
  <c r="AI7" i="12"/>
  <c r="AJ7" i="12"/>
  <c r="AH8" i="12"/>
  <c r="AI8" i="12"/>
  <c r="AJ8" i="12"/>
  <c r="AH9" i="12"/>
  <c r="AI9" i="12"/>
  <c r="AJ9" i="12"/>
  <c r="AH10" i="12"/>
  <c r="AI10" i="12"/>
  <c r="AJ10" i="12"/>
  <c r="AH11" i="12"/>
  <c r="AI11" i="12"/>
  <c r="AJ11" i="12"/>
  <c r="AH12" i="12"/>
  <c r="AI12" i="12"/>
  <c r="AJ12" i="12"/>
  <c r="AH13" i="12"/>
  <c r="AI13" i="12"/>
  <c r="AJ13" i="12"/>
  <c r="AH14" i="12"/>
  <c r="AI14" i="12"/>
  <c r="AJ14" i="12"/>
  <c r="AH15" i="12"/>
  <c r="AI15" i="12"/>
  <c r="AJ15" i="12"/>
  <c r="AH16" i="12"/>
  <c r="AI16" i="12"/>
  <c r="AJ16" i="12"/>
  <c r="AH17" i="12"/>
  <c r="AI17" i="12"/>
  <c r="AJ17" i="12"/>
  <c r="AH18" i="12"/>
  <c r="AI18" i="12"/>
  <c r="AJ18" i="12"/>
  <c r="AH19" i="12"/>
  <c r="AI19" i="12"/>
  <c r="AJ19" i="12"/>
  <c r="AH20" i="12"/>
  <c r="AI20" i="12"/>
  <c r="AJ20" i="12"/>
  <c r="AH21" i="12"/>
  <c r="AI21" i="12"/>
  <c r="AJ21" i="12"/>
  <c r="AH22" i="12"/>
  <c r="AI22" i="12"/>
  <c r="AJ22" i="12"/>
  <c r="AH23" i="12"/>
  <c r="AI23" i="12"/>
  <c r="AJ23" i="12"/>
  <c r="AH24" i="12"/>
  <c r="AI24" i="12"/>
  <c r="AJ24" i="12"/>
  <c r="AH25" i="12"/>
  <c r="AI25" i="12"/>
  <c r="AJ25" i="12"/>
  <c r="AH26" i="12"/>
  <c r="AI26" i="12"/>
  <c r="AJ26" i="12"/>
  <c r="AH27" i="12"/>
  <c r="AI27" i="12"/>
  <c r="AJ27" i="12"/>
  <c r="AH28" i="12"/>
  <c r="AI28" i="12"/>
  <c r="AJ28" i="12"/>
  <c r="AH29" i="12"/>
  <c r="AI29" i="12"/>
  <c r="AJ29" i="12"/>
  <c r="AH30" i="12"/>
  <c r="AI30" i="12"/>
  <c r="AJ30" i="12"/>
  <c r="AH31" i="12"/>
  <c r="AI31" i="12"/>
  <c r="AJ31" i="12"/>
  <c r="AH33" i="12"/>
  <c r="AI33" i="12"/>
  <c r="AJ33" i="12"/>
  <c r="AB8" i="12"/>
  <c r="AB9" i="12"/>
  <c r="AB10" i="12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7" i="12"/>
  <c r="T32" i="12"/>
  <c r="F32" i="12"/>
  <c r="F97" i="11"/>
  <c r="G97" i="11"/>
  <c r="T97" i="11"/>
  <c r="U97" i="11"/>
  <c r="AH70" i="11"/>
  <c r="AI70" i="11"/>
  <c r="AJ70" i="11"/>
  <c r="AH71" i="11"/>
  <c r="AI71" i="11"/>
  <c r="AJ71" i="11"/>
  <c r="AH72" i="11"/>
  <c r="AI72" i="11"/>
  <c r="AJ72" i="11"/>
  <c r="AH73" i="11"/>
  <c r="AI73" i="11"/>
  <c r="AJ73" i="11"/>
  <c r="AH74" i="11"/>
  <c r="AI74" i="11"/>
  <c r="AJ74" i="11"/>
  <c r="AH75" i="11"/>
  <c r="AI75" i="11"/>
  <c r="AJ75" i="11"/>
  <c r="AH76" i="11"/>
  <c r="AI76" i="11"/>
  <c r="AJ76" i="11"/>
  <c r="AH77" i="11"/>
  <c r="AI77" i="11"/>
  <c r="AJ77" i="11"/>
  <c r="AH78" i="11"/>
  <c r="AI78" i="11"/>
  <c r="AJ78" i="11"/>
  <c r="AH79" i="11"/>
  <c r="AI79" i="11"/>
  <c r="AJ79" i="11"/>
  <c r="AH80" i="11"/>
  <c r="AI80" i="11"/>
  <c r="AJ80" i="11"/>
  <c r="AH81" i="11"/>
  <c r="AI81" i="11"/>
  <c r="AJ81" i="11"/>
  <c r="AH82" i="11"/>
  <c r="AI82" i="11"/>
  <c r="AJ82" i="11"/>
  <c r="AH83" i="11"/>
  <c r="AI83" i="11"/>
  <c r="AJ83" i="11"/>
  <c r="AH84" i="11"/>
  <c r="AI84" i="11"/>
  <c r="AJ84" i="11"/>
  <c r="AH85" i="11"/>
  <c r="AI85" i="11"/>
  <c r="AJ85" i="11"/>
  <c r="AH86" i="11"/>
  <c r="AI86" i="11"/>
  <c r="AJ86" i="11"/>
  <c r="AH87" i="11"/>
  <c r="AI87" i="11"/>
  <c r="AJ87" i="11"/>
  <c r="AH88" i="11"/>
  <c r="AI88" i="11"/>
  <c r="AJ88" i="11"/>
  <c r="AH89" i="11"/>
  <c r="AI89" i="11"/>
  <c r="AJ89" i="11"/>
  <c r="AH90" i="11"/>
  <c r="AI90" i="11"/>
  <c r="AJ90" i="11"/>
  <c r="AH91" i="11"/>
  <c r="AI91" i="11"/>
  <c r="AJ91" i="11"/>
  <c r="AH92" i="11"/>
  <c r="AI92" i="11"/>
  <c r="AJ92" i="11"/>
  <c r="AH93" i="11"/>
  <c r="AI93" i="11"/>
  <c r="AJ93" i="11"/>
  <c r="AH94" i="11"/>
  <c r="AI94" i="11"/>
  <c r="AJ94" i="11"/>
  <c r="AH95" i="11"/>
  <c r="AI95" i="11"/>
  <c r="AJ95" i="11"/>
  <c r="AH96" i="11"/>
  <c r="AI96" i="11"/>
  <c r="AJ96" i="11"/>
  <c r="AH98" i="11"/>
  <c r="AI98" i="11"/>
  <c r="AJ98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AB84" i="11"/>
  <c r="AB85" i="11"/>
  <c r="AB86" i="11"/>
  <c r="AB87" i="11"/>
  <c r="AB88" i="11"/>
  <c r="AB89" i="11"/>
  <c r="AB90" i="11"/>
  <c r="AB91" i="11"/>
  <c r="AB92" i="11"/>
  <c r="AB93" i="11"/>
  <c r="AB94" i="11"/>
  <c r="AB95" i="11"/>
  <c r="AB96" i="11"/>
  <c r="AB70" i="11"/>
  <c r="P68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70" i="11"/>
  <c r="F62" i="11"/>
  <c r="G62" i="11"/>
  <c r="T62" i="11"/>
  <c r="AH40" i="11"/>
  <c r="AI40" i="11"/>
  <c r="AH41" i="11"/>
  <c r="AI41" i="11"/>
  <c r="AH42" i="11"/>
  <c r="AI42" i="11"/>
  <c r="AH43" i="11"/>
  <c r="AI43" i="11"/>
  <c r="AH44" i="11"/>
  <c r="AI44" i="11"/>
  <c r="AH45" i="11"/>
  <c r="AI45" i="11"/>
  <c r="AH46" i="11"/>
  <c r="AI46" i="11"/>
  <c r="AH47" i="11"/>
  <c r="AI47" i="11"/>
  <c r="AH48" i="11"/>
  <c r="AI48" i="11"/>
  <c r="AH49" i="11"/>
  <c r="AI49" i="11"/>
  <c r="AH50" i="11"/>
  <c r="AI50" i="11"/>
  <c r="AH51" i="11"/>
  <c r="AI51" i="11"/>
  <c r="AH52" i="11"/>
  <c r="AI52" i="11"/>
  <c r="AH53" i="11"/>
  <c r="AI53" i="11"/>
  <c r="AH54" i="11"/>
  <c r="AI54" i="11"/>
  <c r="AH55" i="11"/>
  <c r="AI55" i="11"/>
  <c r="AH56" i="11"/>
  <c r="AI56" i="11"/>
  <c r="AH57" i="11"/>
  <c r="AI57" i="11"/>
  <c r="AH58" i="11"/>
  <c r="AI58" i="11"/>
  <c r="AH59" i="11"/>
  <c r="AI59" i="11"/>
  <c r="AH60" i="11"/>
  <c r="AI60" i="11"/>
  <c r="AH61" i="11"/>
  <c r="AI61" i="11"/>
  <c r="AH63" i="11"/>
  <c r="AI63" i="11"/>
  <c r="AE61" i="11"/>
  <c r="AD60" i="11"/>
  <c r="AD61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40" i="11"/>
  <c r="AH7" i="11"/>
  <c r="AI7" i="11"/>
  <c r="AJ7" i="11"/>
  <c r="AH8" i="11"/>
  <c r="AI8" i="11"/>
  <c r="AJ8" i="11"/>
  <c r="AH9" i="11"/>
  <c r="AI9" i="11"/>
  <c r="AJ9" i="11"/>
  <c r="AH10" i="11"/>
  <c r="AI10" i="11"/>
  <c r="AJ10" i="11"/>
  <c r="AH11" i="11"/>
  <c r="AI11" i="11"/>
  <c r="AJ11" i="11"/>
  <c r="AH12" i="11"/>
  <c r="AI12" i="11"/>
  <c r="AJ12" i="11"/>
  <c r="AH13" i="11"/>
  <c r="AI13" i="11"/>
  <c r="AJ13" i="11"/>
  <c r="AH14" i="11"/>
  <c r="AI14" i="11"/>
  <c r="AJ14" i="11"/>
  <c r="AH15" i="11"/>
  <c r="AI15" i="11"/>
  <c r="AJ15" i="11"/>
  <c r="AH16" i="11"/>
  <c r="AI16" i="11"/>
  <c r="AJ16" i="11"/>
  <c r="AH17" i="11"/>
  <c r="AI17" i="11"/>
  <c r="AJ17" i="11"/>
  <c r="AH18" i="11"/>
  <c r="AI18" i="11"/>
  <c r="AJ18" i="11"/>
  <c r="AH19" i="11"/>
  <c r="AI19" i="11"/>
  <c r="AJ19" i="11"/>
  <c r="AH20" i="11"/>
  <c r="AI20" i="11"/>
  <c r="AJ20" i="11"/>
  <c r="AH21" i="11"/>
  <c r="AI21" i="11"/>
  <c r="AJ21" i="11"/>
  <c r="AH22" i="11"/>
  <c r="AI22" i="11"/>
  <c r="AJ22" i="11"/>
  <c r="AH23" i="11"/>
  <c r="AI23" i="11"/>
  <c r="AJ23" i="11"/>
  <c r="AH24" i="11"/>
  <c r="AI24" i="11"/>
  <c r="AJ24" i="11"/>
  <c r="AH25" i="11"/>
  <c r="AI25" i="11"/>
  <c r="AJ25" i="11"/>
  <c r="AH26" i="11"/>
  <c r="AI26" i="11"/>
  <c r="AJ26" i="11"/>
  <c r="AH27" i="11"/>
  <c r="AI27" i="11"/>
  <c r="AJ27" i="11"/>
  <c r="AH28" i="11"/>
  <c r="AI28" i="11"/>
  <c r="AJ28" i="11"/>
  <c r="AH29" i="11"/>
  <c r="AI29" i="11"/>
  <c r="AJ29" i="11"/>
  <c r="AH30" i="11"/>
  <c r="AI30" i="11"/>
  <c r="AJ30" i="11"/>
  <c r="AH31" i="11"/>
  <c r="AI31" i="11"/>
  <c r="AJ31" i="11"/>
  <c r="AH33" i="11"/>
  <c r="AI33" i="11"/>
  <c r="AJ33" i="11"/>
  <c r="AB8" i="11"/>
  <c r="AB9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7" i="11"/>
  <c r="AM71" i="24" l="1"/>
  <c r="AM66" i="24"/>
  <c r="AK41" i="24"/>
  <c r="AI41" i="24"/>
  <c r="AJ41" i="24"/>
  <c r="AK54" i="24"/>
  <c r="AI54" i="24"/>
  <c r="AJ54" i="24"/>
  <c r="AK66" i="24"/>
  <c r="AI66" i="24"/>
  <c r="AJ66" i="24"/>
  <c r="AI71" i="24"/>
  <c r="AK75" i="24"/>
  <c r="Y67" i="43"/>
  <c r="Y66" i="43"/>
  <c r="Y65" i="43"/>
  <c r="Y64" i="43"/>
  <c r="L67" i="43"/>
  <c r="AJ67" i="43"/>
  <c r="AK67" i="43" s="1"/>
  <c r="L66" i="43"/>
  <c r="AJ66" i="43"/>
  <c r="L65" i="43"/>
  <c r="AJ65" i="43"/>
  <c r="L64" i="43"/>
  <c r="AJ64" i="43"/>
  <c r="L63" i="43"/>
  <c r="AJ63" i="43"/>
  <c r="Y45" i="43"/>
  <c r="AJ45" i="43"/>
  <c r="Y42" i="43"/>
  <c r="Y23" i="43"/>
  <c r="AJ23" i="43"/>
  <c r="P8" i="63"/>
  <c r="AN69" i="61"/>
  <c r="AN71" i="61"/>
  <c r="AN73" i="61"/>
  <c r="AN75" i="61"/>
  <c r="AN77" i="61"/>
  <c r="AN79" i="61"/>
  <c r="P8" i="19"/>
  <c r="AH71" i="18"/>
  <c r="AB62" i="59"/>
  <c r="AN55" i="59"/>
  <c r="N62" i="58"/>
  <c r="AN93" i="57"/>
  <c r="AN91" i="57"/>
  <c r="AN90" i="57"/>
  <c r="AN88" i="57"/>
  <c r="AN86" i="57"/>
  <c r="AN84" i="57"/>
  <c r="AN82" i="57"/>
  <c r="AN80" i="57"/>
  <c r="AN30" i="57"/>
  <c r="AN28" i="57"/>
  <c r="AN26" i="57"/>
  <c r="AD23" i="60"/>
  <c r="AF23" i="60"/>
  <c r="AL61" i="56"/>
  <c r="AL95" i="55"/>
  <c r="AH95" i="9"/>
  <c r="AN82" i="65"/>
  <c r="AP7" i="63"/>
  <c r="AN91" i="61"/>
  <c r="N62" i="61"/>
  <c r="AN43" i="61"/>
  <c r="AN45" i="61"/>
  <c r="AN47" i="61"/>
  <c r="AN49" i="61"/>
  <c r="AN51" i="61"/>
  <c r="AN57" i="61"/>
  <c r="AN16" i="58"/>
  <c r="AN18" i="58"/>
  <c r="AN40" i="56"/>
  <c r="AN44" i="56"/>
  <c r="AN46" i="56"/>
  <c r="AN48" i="56"/>
  <c r="AN50" i="56"/>
  <c r="AN52" i="56"/>
  <c r="AN54" i="56"/>
  <c r="AB33" i="55"/>
  <c r="AN33" i="55"/>
  <c r="AN96" i="55"/>
  <c r="AN69" i="55"/>
  <c r="AN71" i="55"/>
  <c r="AN73" i="55"/>
  <c r="AN75" i="55"/>
  <c r="AN77" i="55"/>
  <c r="AN79" i="55"/>
  <c r="AN81" i="55"/>
  <c r="AN89" i="55"/>
  <c r="AN91" i="55"/>
  <c r="AN24" i="13"/>
  <c r="AI97" i="11"/>
  <c r="AK71" i="24"/>
  <c r="AJ17" i="24"/>
  <c r="M71" i="24"/>
  <c r="AK51" i="43"/>
  <c r="AK66" i="43"/>
  <c r="AK65" i="43"/>
  <c r="AK64" i="43"/>
  <c r="AK63" i="43"/>
  <c r="Y41" i="43"/>
  <c r="Y22" i="43"/>
  <c r="Y21" i="43"/>
  <c r="Y20" i="43"/>
  <c r="Y44" i="43"/>
  <c r="Y43" i="43"/>
  <c r="AK41" i="43"/>
  <c r="L41" i="43"/>
  <c r="AN68" i="65"/>
  <c r="AB62" i="65"/>
  <c r="AN84" i="65"/>
  <c r="AN70" i="65"/>
  <c r="AN72" i="65"/>
  <c r="AN39" i="65"/>
  <c r="AN41" i="65"/>
  <c r="AN43" i="65"/>
  <c r="AN45" i="65"/>
  <c r="AN47" i="65"/>
  <c r="AN49" i="65"/>
  <c r="AN51" i="65"/>
  <c r="AN53" i="65"/>
  <c r="AN55" i="65"/>
  <c r="AN57" i="65"/>
  <c r="AN59" i="65"/>
  <c r="AG32" i="65"/>
  <c r="N33" i="64"/>
  <c r="AE95" i="61"/>
  <c r="AI95" i="61"/>
  <c r="AL95" i="61"/>
  <c r="AN96" i="61"/>
  <c r="AB33" i="61"/>
  <c r="AN7" i="61"/>
  <c r="AN9" i="61"/>
  <c r="AN11" i="61"/>
  <c r="AP6" i="62"/>
  <c r="AP8" i="62"/>
  <c r="AD8" i="19"/>
  <c r="AN90" i="58"/>
  <c r="AN92" i="58"/>
  <c r="AN39" i="58"/>
  <c r="AN41" i="58"/>
  <c r="AN43" i="58"/>
  <c r="AN53" i="58"/>
  <c r="AN55" i="58"/>
  <c r="AN57" i="58"/>
  <c r="AN59" i="58"/>
  <c r="AB33" i="58"/>
  <c r="AE95" i="57"/>
  <c r="AG95" i="57"/>
  <c r="AI95" i="57"/>
  <c r="AL95" i="57"/>
  <c r="AN92" i="57"/>
  <c r="Z61" i="57"/>
  <c r="L61" i="57"/>
  <c r="AN42" i="56"/>
  <c r="AE61" i="56"/>
  <c r="AH32" i="12"/>
  <c r="AH62" i="11"/>
  <c r="AD61" i="65"/>
  <c r="AF61" i="65"/>
  <c r="AH61" i="65"/>
  <c r="AJ61" i="65"/>
  <c r="AN62" i="65"/>
  <c r="L61" i="65"/>
  <c r="N33" i="65"/>
  <c r="AD32" i="65"/>
  <c r="AF32" i="65"/>
  <c r="AH32" i="65"/>
  <c r="AJ32" i="65"/>
  <c r="AN68" i="64"/>
  <c r="AN70" i="64"/>
  <c r="AN72" i="64"/>
  <c r="AN74" i="64"/>
  <c r="AN76" i="64"/>
  <c r="AN78" i="64"/>
  <c r="AN80" i="64"/>
  <c r="AN82" i="64"/>
  <c r="AN84" i="64"/>
  <c r="AN86" i="64"/>
  <c r="AN88" i="64"/>
  <c r="AN90" i="64"/>
  <c r="AN92" i="64"/>
  <c r="AN94" i="64"/>
  <c r="AN62" i="64"/>
  <c r="AB62" i="64"/>
  <c r="AD61" i="64"/>
  <c r="AF61" i="64"/>
  <c r="AH61" i="64"/>
  <c r="AJ61" i="64"/>
  <c r="AN43" i="64"/>
  <c r="AN45" i="64"/>
  <c r="AN47" i="64"/>
  <c r="AN49" i="64"/>
  <c r="AN51" i="64"/>
  <c r="AN53" i="64"/>
  <c r="AN55" i="64"/>
  <c r="AN57" i="64"/>
  <c r="AN59" i="64"/>
  <c r="L61" i="64"/>
  <c r="AB96" i="61"/>
  <c r="AD95" i="61"/>
  <c r="AF95" i="61"/>
  <c r="AJ95" i="61"/>
  <c r="AN89" i="61"/>
  <c r="AE61" i="61"/>
  <c r="AG61" i="61"/>
  <c r="AI61" i="61"/>
  <c r="AL61" i="61"/>
  <c r="AN39" i="61"/>
  <c r="AN41" i="61"/>
  <c r="AN53" i="61"/>
  <c r="AN55" i="61"/>
  <c r="AD32" i="61"/>
  <c r="AF32" i="61"/>
  <c r="AH32" i="61"/>
  <c r="AJ32" i="61"/>
  <c r="AM32" i="61"/>
  <c r="Z32" i="61"/>
  <c r="AN33" i="61"/>
  <c r="AN13" i="61"/>
  <c r="AN15" i="61"/>
  <c r="AN17" i="61"/>
  <c r="AN19" i="61"/>
  <c r="AN21" i="61"/>
  <c r="AN23" i="61"/>
  <c r="AN25" i="61"/>
  <c r="AN27" i="61"/>
  <c r="AN29" i="61"/>
  <c r="AH31" i="18"/>
  <c r="AE95" i="59"/>
  <c r="AG95" i="59"/>
  <c r="AI95" i="59"/>
  <c r="AL95" i="59"/>
  <c r="AN96" i="59"/>
  <c r="AN69" i="59"/>
  <c r="AN71" i="59"/>
  <c r="AN73" i="59"/>
  <c r="AN75" i="59"/>
  <c r="AN77" i="59"/>
  <c r="AN79" i="59"/>
  <c r="AN81" i="59"/>
  <c r="AN83" i="59"/>
  <c r="AN85" i="59"/>
  <c r="AN87" i="59"/>
  <c r="AN89" i="59"/>
  <c r="AN91" i="59"/>
  <c r="AN93" i="59"/>
  <c r="AN62" i="59"/>
  <c r="AN39" i="59"/>
  <c r="AN41" i="59"/>
  <c r="AN43" i="59"/>
  <c r="AN45" i="59"/>
  <c r="AN47" i="59"/>
  <c r="AN49" i="59"/>
  <c r="AN51" i="59"/>
  <c r="AN53" i="59"/>
  <c r="AN57" i="59"/>
  <c r="AN59" i="59"/>
  <c r="AN96" i="58"/>
  <c r="AE95" i="58"/>
  <c r="AG95" i="58"/>
  <c r="AI95" i="58"/>
  <c r="AL95" i="58"/>
  <c r="AN70" i="58"/>
  <c r="AN72" i="58"/>
  <c r="AN74" i="58"/>
  <c r="AN76" i="58"/>
  <c r="AN81" i="58"/>
  <c r="AN83" i="58"/>
  <c r="AB62" i="58"/>
  <c r="AN47" i="58"/>
  <c r="AN49" i="58"/>
  <c r="AN51" i="58"/>
  <c r="AN45" i="58"/>
  <c r="AN10" i="58"/>
  <c r="AN12" i="58"/>
  <c r="AN14" i="58"/>
  <c r="AN20" i="58"/>
  <c r="AN24" i="58"/>
  <c r="AN26" i="58"/>
  <c r="AN28" i="58"/>
  <c r="AD95" i="57"/>
  <c r="AF95" i="57"/>
  <c r="AH95" i="57"/>
  <c r="AJ95" i="57"/>
  <c r="AM95" i="57"/>
  <c r="AN89" i="57"/>
  <c r="AN87" i="57"/>
  <c r="AN85" i="57"/>
  <c r="AN83" i="57"/>
  <c r="AN81" i="57"/>
  <c r="AL61" i="57"/>
  <c r="AN61" i="57" s="1"/>
  <c r="AN60" i="57"/>
  <c r="AN58" i="57"/>
  <c r="AN56" i="57"/>
  <c r="AN54" i="57"/>
  <c r="AN51" i="57"/>
  <c r="AN49" i="57"/>
  <c r="AN47" i="57"/>
  <c r="AN45" i="57"/>
  <c r="AN59" i="57"/>
  <c r="AN57" i="57"/>
  <c r="AN55" i="57"/>
  <c r="AN53" i="57"/>
  <c r="AN52" i="57"/>
  <c r="AN50" i="57"/>
  <c r="AN48" i="57"/>
  <c r="AN46" i="57"/>
  <c r="AN44" i="57"/>
  <c r="AN29" i="57"/>
  <c r="AN27" i="57"/>
  <c r="AN25" i="57"/>
  <c r="AN44" i="60"/>
  <c r="AN40" i="60"/>
  <c r="AN17" i="60"/>
  <c r="AN16" i="60"/>
  <c r="AN15" i="60"/>
  <c r="AN12" i="60"/>
  <c r="AN11" i="60"/>
  <c r="AN10" i="60"/>
  <c r="AN9" i="60"/>
  <c r="AN7" i="60"/>
  <c r="AM23" i="60"/>
  <c r="AN14" i="60"/>
  <c r="AN13" i="60"/>
  <c r="AN96" i="56"/>
  <c r="AE95" i="56"/>
  <c r="AG95" i="56"/>
  <c r="AI95" i="56"/>
  <c r="AL95" i="56"/>
  <c r="AN56" i="56"/>
  <c r="AN58" i="56"/>
  <c r="L32" i="56"/>
  <c r="AN33" i="56"/>
  <c r="AE95" i="55"/>
  <c r="AG95" i="55"/>
  <c r="AI95" i="55"/>
  <c r="AN83" i="55"/>
  <c r="AN85" i="55"/>
  <c r="AN87" i="55"/>
  <c r="AN93" i="55"/>
  <c r="AN62" i="55"/>
  <c r="AN50" i="55"/>
  <c r="AN48" i="55"/>
  <c r="AH61" i="9"/>
  <c r="AH32" i="9"/>
  <c r="AH56" i="13"/>
  <c r="AH61" i="12"/>
  <c r="AH97" i="11"/>
  <c r="AB96" i="65"/>
  <c r="AF95" i="65"/>
  <c r="AH95" i="65"/>
  <c r="AJ95" i="65"/>
  <c r="AN96" i="65"/>
  <c r="AN74" i="65"/>
  <c r="AN76" i="65"/>
  <c r="AN78" i="65"/>
  <c r="AN80" i="65"/>
  <c r="AN94" i="65"/>
  <c r="AD95" i="65"/>
  <c r="AN69" i="65"/>
  <c r="AN71" i="65"/>
  <c r="AN73" i="65"/>
  <c r="AN75" i="65"/>
  <c r="AN77" i="65"/>
  <c r="AN79" i="65"/>
  <c r="AN81" i="65"/>
  <c r="AN83" i="65"/>
  <c r="AN85" i="65"/>
  <c r="AN93" i="65"/>
  <c r="L95" i="65"/>
  <c r="AE95" i="65"/>
  <c r="AG95" i="65"/>
  <c r="AI95" i="65"/>
  <c r="AL95" i="65"/>
  <c r="AE61" i="65"/>
  <c r="AG61" i="65"/>
  <c r="AI61" i="65"/>
  <c r="AL61" i="65"/>
  <c r="AN40" i="65"/>
  <c r="AN42" i="65"/>
  <c r="AN44" i="65"/>
  <c r="AN46" i="65"/>
  <c r="AN48" i="65"/>
  <c r="AN50" i="65"/>
  <c r="AN52" i="65"/>
  <c r="AN54" i="65"/>
  <c r="AN56" i="65"/>
  <c r="AN60" i="65"/>
  <c r="AN33" i="65"/>
  <c r="AL32" i="65"/>
  <c r="AI32" i="65"/>
  <c r="AE32" i="65"/>
  <c r="AN8" i="65"/>
  <c r="AN10" i="65"/>
  <c r="AN12" i="65"/>
  <c r="AN14" i="65"/>
  <c r="AN16" i="65"/>
  <c r="AN18" i="65"/>
  <c r="AN20" i="65"/>
  <c r="AN22" i="65"/>
  <c r="AN24" i="65"/>
  <c r="AN26" i="65"/>
  <c r="AN28" i="65"/>
  <c r="AN30" i="65"/>
  <c r="AN7" i="65"/>
  <c r="AN9" i="65"/>
  <c r="AN11" i="65"/>
  <c r="AN13" i="65"/>
  <c r="AN15" i="65"/>
  <c r="AN17" i="65"/>
  <c r="AN19" i="65"/>
  <c r="AN21" i="65"/>
  <c r="AN23" i="65"/>
  <c r="AN25" i="65"/>
  <c r="AN27" i="65"/>
  <c r="AN29" i="65"/>
  <c r="AN31" i="65"/>
  <c r="AB96" i="64"/>
  <c r="AN96" i="64"/>
  <c r="AD95" i="64"/>
  <c r="AF95" i="64"/>
  <c r="AH95" i="64"/>
  <c r="AJ95" i="64"/>
  <c r="AN69" i="64"/>
  <c r="AN71" i="64"/>
  <c r="AN73" i="64"/>
  <c r="AN75" i="64"/>
  <c r="AN77" i="64"/>
  <c r="AN79" i="64"/>
  <c r="AN81" i="64"/>
  <c r="AN83" i="64"/>
  <c r="AN85" i="64"/>
  <c r="AN87" i="64"/>
  <c r="AN89" i="64"/>
  <c r="AN91" i="64"/>
  <c r="AN93" i="64"/>
  <c r="L95" i="64"/>
  <c r="AE95" i="64"/>
  <c r="AG95" i="64"/>
  <c r="AI95" i="64"/>
  <c r="AL95" i="64"/>
  <c r="AN40" i="64"/>
  <c r="AN42" i="64"/>
  <c r="AN39" i="64"/>
  <c r="AN41" i="64"/>
  <c r="AE61" i="64"/>
  <c r="AG61" i="64"/>
  <c r="AI61" i="64"/>
  <c r="AL61" i="64"/>
  <c r="AN44" i="64"/>
  <c r="AN46" i="64"/>
  <c r="AN48" i="64"/>
  <c r="AN50" i="64"/>
  <c r="AN52" i="64"/>
  <c r="AN54" i="64"/>
  <c r="AN56" i="64"/>
  <c r="AN58" i="64"/>
  <c r="AN60" i="64"/>
  <c r="AN33" i="64"/>
  <c r="AD32" i="64"/>
  <c r="AF32" i="64"/>
  <c r="AH32" i="64"/>
  <c r="AJ32" i="64"/>
  <c r="AN8" i="64"/>
  <c r="AN10" i="64"/>
  <c r="AN12" i="64"/>
  <c r="AN14" i="64"/>
  <c r="AN16" i="64"/>
  <c r="AN18" i="64"/>
  <c r="AN20" i="64"/>
  <c r="AN22" i="64"/>
  <c r="AN24" i="64"/>
  <c r="AN26" i="64"/>
  <c r="AN28" i="64"/>
  <c r="AN30" i="64"/>
  <c r="AE32" i="64"/>
  <c r="AG32" i="64"/>
  <c r="AI32" i="64"/>
  <c r="AL32" i="64"/>
  <c r="AN7" i="64"/>
  <c r="AN9" i="64"/>
  <c r="AN11" i="64"/>
  <c r="AN13" i="64"/>
  <c r="AN15" i="64"/>
  <c r="AN17" i="64"/>
  <c r="AN19" i="64"/>
  <c r="AN21" i="64"/>
  <c r="AN23" i="64"/>
  <c r="AN25" i="64"/>
  <c r="AN27" i="64"/>
  <c r="AN29" i="64"/>
  <c r="AN31" i="64"/>
  <c r="N96" i="61"/>
  <c r="AN68" i="61"/>
  <c r="AN70" i="61"/>
  <c r="AN72" i="61"/>
  <c r="AN74" i="61"/>
  <c r="AN76" i="61"/>
  <c r="AN78" i="61"/>
  <c r="AN80" i="61"/>
  <c r="AN82" i="61"/>
  <c r="AN84" i="61"/>
  <c r="AN86" i="61"/>
  <c r="AN88" i="61"/>
  <c r="AN90" i="61"/>
  <c r="AN92" i="61"/>
  <c r="AB62" i="61"/>
  <c r="AN62" i="61"/>
  <c r="AD61" i="61"/>
  <c r="AF61" i="61"/>
  <c r="AH61" i="61"/>
  <c r="AJ61" i="61"/>
  <c r="AN40" i="61"/>
  <c r="AN42" i="61"/>
  <c r="AN44" i="61"/>
  <c r="AN46" i="61"/>
  <c r="AN48" i="61"/>
  <c r="AN50" i="61"/>
  <c r="AN52" i="61"/>
  <c r="AN54" i="61"/>
  <c r="AN56" i="61"/>
  <c r="AN58" i="61"/>
  <c r="AN60" i="61"/>
  <c r="AN31" i="61"/>
  <c r="AN8" i="61"/>
  <c r="AN10" i="61"/>
  <c r="AN12" i="61"/>
  <c r="AN14" i="61"/>
  <c r="AN16" i="61"/>
  <c r="AN18" i="61"/>
  <c r="AN20" i="61"/>
  <c r="AN22" i="61"/>
  <c r="AN24" i="61"/>
  <c r="AN26" i="61"/>
  <c r="AN28" i="61"/>
  <c r="AN30" i="61"/>
  <c r="AE32" i="61"/>
  <c r="AG32" i="61"/>
  <c r="AI32" i="61"/>
  <c r="AM32" i="65"/>
  <c r="Z32" i="65"/>
  <c r="L32" i="65"/>
  <c r="AB32" i="65"/>
  <c r="AB33" i="65" s="1"/>
  <c r="N61" i="65"/>
  <c r="N62" i="65" s="1"/>
  <c r="Z61" i="65"/>
  <c r="AM61" i="65"/>
  <c r="N95" i="65"/>
  <c r="N96" i="65" s="1"/>
  <c r="Z95" i="65"/>
  <c r="AM95" i="65"/>
  <c r="AN95" i="65" s="1"/>
  <c r="AM32" i="64"/>
  <c r="AN32" i="64" s="1"/>
  <c r="Z32" i="64"/>
  <c r="L32" i="64"/>
  <c r="AB32" i="64"/>
  <c r="AB33" i="64" s="1"/>
  <c r="N61" i="64"/>
  <c r="N62" i="64" s="1"/>
  <c r="Z61" i="64"/>
  <c r="AM61" i="64"/>
  <c r="N95" i="64"/>
  <c r="N96" i="64" s="1"/>
  <c r="Z95" i="64"/>
  <c r="AM95" i="64"/>
  <c r="AP6" i="63"/>
  <c r="AP8" i="63"/>
  <c r="AP7" i="62"/>
  <c r="AD95" i="59"/>
  <c r="AF95" i="59"/>
  <c r="AH95" i="59"/>
  <c r="AJ95" i="59"/>
  <c r="AM95" i="59"/>
  <c r="AN68" i="59"/>
  <c r="AN70" i="59"/>
  <c r="AN72" i="59"/>
  <c r="AN74" i="59"/>
  <c r="AN76" i="59"/>
  <c r="AN78" i="59"/>
  <c r="AN80" i="59"/>
  <c r="AN82" i="59"/>
  <c r="AN84" i="59"/>
  <c r="AN86" i="59"/>
  <c r="AN88" i="59"/>
  <c r="AN90" i="59"/>
  <c r="AN92" i="59"/>
  <c r="AN94" i="59"/>
  <c r="AE61" i="59"/>
  <c r="AG61" i="59"/>
  <c r="AI61" i="59"/>
  <c r="AL61" i="59"/>
  <c r="AD61" i="59"/>
  <c r="AF61" i="59"/>
  <c r="AH61" i="59"/>
  <c r="AJ61" i="59"/>
  <c r="AN40" i="59"/>
  <c r="AN42" i="59"/>
  <c r="AN44" i="59"/>
  <c r="AN46" i="59"/>
  <c r="AN48" i="59"/>
  <c r="AN50" i="59"/>
  <c r="AN52" i="59"/>
  <c r="AN54" i="59"/>
  <c r="AN56" i="59"/>
  <c r="AN58" i="59"/>
  <c r="AN60" i="59"/>
  <c r="AN7" i="59"/>
  <c r="AN9" i="59"/>
  <c r="AN11" i="59"/>
  <c r="AN13" i="59"/>
  <c r="AN15" i="59"/>
  <c r="AN17" i="59"/>
  <c r="AN19" i="59"/>
  <c r="AN21" i="59"/>
  <c r="AN23" i="59"/>
  <c r="AN25" i="59"/>
  <c r="AN27" i="59"/>
  <c r="AN29" i="59"/>
  <c r="AN31" i="59"/>
  <c r="AN8" i="59"/>
  <c r="AN10" i="59"/>
  <c r="AN12" i="59"/>
  <c r="AN14" i="59"/>
  <c r="AN16" i="59"/>
  <c r="AN18" i="59"/>
  <c r="AN20" i="59"/>
  <c r="AN22" i="59"/>
  <c r="AN24" i="59"/>
  <c r="AN26" i="59"/>
  <c r="AN28" i="59"/>
  <c r="AN30" i="59"/>
  <c r="N96" i="58"/>
  <c r="AN68" i="58"/>
  <c r="AN78" i="58"/>
  <c r="AN80" i="58"/>
  <c r="AN84" i="58"/>
  <c r="AN94" i="58"/>
  <c r="AN69" i="58"/>
  <c r="AN82" i="58"/>
  <c r="AN86" i="58"/>
  <c r="AN88" i="58"/>
  <c r="AN71" i="58"/>
  <c r="AN73" i="58"/>
  <c r="AN75" i="58"/>
  <c r="AN77" i="58"/>
  <c r="AN79" i="58"/>
  <c r="AN85" i="58"/>
  <c r="AN91" i="58"/>
  <c r="AN93" i="58"/>
  <c r="AD95" i="58"/>
  <c r="AF95" i="58"/>
  <c r="AH95" i="58"/>
  <c r="AJ95" i="58"/>
  <c r="AM95" i="58"/>
  <c r="AE61" i="58"/>
  <c r="AG61" i="58"/>
  <c r="AI61" i="58"/>
  <c r="AL61" i="58"/>
  <c r="AD61" i="58"/>
  <c r="AF61" i="58"/>
  <c r="AH61" i="58"/>
  <c r="AJ61" i="58"/>
  <c r="AN62" i="58"/>
  <c r="AN40" i="58"/>
  <c r="AN42" i="58"/>
  <c r="AN44" i="58"/>
  <c r="AN46" i="58"/>
  <c r="AN48" i="58"/>
  <c r="AN50" i="58"/>
  <c r="AN52" i="58"/>
  <c r="AN54" i="58"/>
  <c r="AN56" i="58"/>
  <c r="AN58" i="58"/>
  <c r="AN60" i="58"/>
  <c r="AN33" i="57"/>
  <c r="AN8" i="57"/>
  <c r="AN10" i="57"/>
  <c r="AN12" i="57"/>
  <c r="AN14" i="57"/>
  <c r="AN16" i="57"/>
  <c r="AN18" i="57"/>
  <c r="AN20" i="57"/>
  <c r="AN22" i="57"/>
  <c r="AN24" i="57"/>
  <c r="AG32" i="57"/>
  <c r="AI32" i="57"/>
  <c r="AL32" i="57"/>
  <c r="AN68" i="57"/>
  <c r="AN70" i="57"/>
  <c r="AN72" i="57"/>
  <c r="AN74" i="57"/>
  <c r="AN76" i="57"/>
  <c r="AN78" i="57"/>
  <c r="AN40" i="57"/>
  <c r="AN42" i="57"/>
  <c r="L32" i="58"/>
  <c r="AE32" i="58"/>
  <c r="AG32" i="58"/>
  <c r="AI32" i="58"/>
  <c r="AL32" i="58"/>
  <c r="AN8" i="58"/>
  <c r="AN22" i="58"/>
  <c r="AN30" i="58"/>
  <c r="AN7" i="58"/>
  <c r="AN9" i="58"/>
  <c r="AN11" i="58"/>
  <c r="AN13" i="58"/>
  <c r="AN15" i="58"/>
  <c r="AN17" i="58"/>
  <c r="AN19" i="58"/>
  <c r="AN21" i="58"/>
  <c r="AN23" i="58"/>
  <c r="AN25" i="58"/>
  <c r="AN27" i="58"/>
  <c r="AN29" i="58"/>
  <c r="AN31" i="58"/>
  <c r="L32" i="61"/>
  <c r="AL32" i="61"/>
  <c r="Z61" i="61"/>
  <c r="AM61" i="61"/>
  <c r="Z95" i="61"/>
  <c r="AM95" i="61"/>
  <c r="N32" i="61"/>
  <c r="N33" i="61" s="1"/>
  <c r="L61" i="61"/>
  <c r="L95" i="61"/>
  <c r="AB96" i="57"/>
  <c r="AN96" i="57"/>
  <c r="AN69" i="57"/>
  <c r="AN71" i="57"/>
  <c r="AN73" i="57"/>
  <c r="AN75" i="57"/>
  <c r="AN77" i="57"/>
  <c r="AN79" i="57"/>
  <c r="L95" i="57"/>
  <c r="AB62" i="57"/>
  <c r="AN62" i="57"/>
  <c r="AN39" i="57"/>
  <c r="AN41" i="57"/>
  <c r="AN43" i="57"/>
  <c r="AN7" i="57"/>
  <c r="AN9" i="57"/>
  <c r="AN11" i="57"/>
  <c r="AN13" i="57"/>
  <c r="AN15" i="57"/>
  <c r="AN17" i="57"/>
  <c r="AN19" i="57"/>
  <c r="AN21" i="57"/>
  <c r="AN23" i="57"/>
  <c r="AN31" i="57"/>
  <c r="AD50" i="60"/>
  <c r="AF50" i="60"/>
  <c r="AH50" i="60"/>
  <c r="AJ50" i="60"/>
  <c r="AN32" i="60"/>
  <c r="AN34" i="60"/>
  <c r="AN36" i="60"/>
  <c r="AN38" i="60"/>
  <c r="AN46" i="60"/>
  <c r="AN42" i="60"/>
  <c r="AN8" i="60"/>
  <c r="AB51" i="60"/>
  <c r="AN51" i="60"/>
  <c r="AN33" i="60"/>
  <c r="AN35" i="60"/>
  <c r="AN37" i="60"/>
  <c r="AN39" i="60"/>
  <c r="AN41" i="60"/>
  <c r="AN43" i="60"/>
  <c r="AN45" i="60"/>
  <c r="AN47" i="60"/>
  <c r="AN49" i="60"/>
  <c r="L50" i="60"/>
  <c r="AE50" i="60"/>
  <c r="AG50" i="60"/>
  <c r="AI50" i="60"/>
  <c r="AN24" i="60"/>
  <c r="N24" i="60"/>
  <c r="L23" i="60"/>
  <c r="AB23" i="60"/>
  <c r="AB24" i="60" s="1"/>
  <c r="N50" i="60"/>
  <c r="N51" i="60" s="1"/>
  <c r="Z50" i="60"/>
  <c r="AM50" i="60"/>
  <c r="Z23" i="60"/>
  <c r="N96" i="56"/>
  <c r="AN68" i="56"/>
  <c r="AN70" i="56"/>
  <c r="AN72" i="56"/>
  <c r="AN74" i="56"/>
  <c r="AN76" i="56"/>
  <c r="AN78" i="56"/>
  <c r="AN80" i="56"/>
  <c r="AN82" i="56"/>
  <c r="AN84" i="56"/>
  <c r="AN86" i="56"/>
  <c r="AN88" i="56"/>
  <c r="AN90" i="56"/>
  <c r="AN92" i="56"/>
  <c r="AN94" i="56"/>
  <c r="AN69" i="56"/>
  <c r="AN71" i="56"/>
  <c r="AN73" i="56"/>
  <c r="AN75" i="56"/>
  <c r="AN77" i="56"/>
  <c r="AN79" i="56"/>
  <c r="AN81" i="56"/>
  <c r="AN83" i="56"/>
  <c r="AN85" i="56"/>
  <c r="AN87" i="56"/>
  <c r="AN89" i="56"/>
  <c r="AN91" i="56"/>
  <c r="AN93" i="56"/>
  <c r="AD95" i="56"/>
  <c r="AF95" i="56"/>
  <c r="AH95" i="56"/>
  <c r="AJ95" i="56"/>
  <c r="AM95" i="56"/>
  <c r="AG61" i="56"/>
  <c r="AI61" i="56"/>
  <c r="AN62" i="56"/>
  <c r="AN60" i="56"/>
  <c r="AN39" i="56"/>
  <c r="AN41" i="56"/>
  <c r="AN43" i="56"/>
  <c r="AN45" i="56"/>
  <c r="AN47" i="56"/>
  <c r="AN49" i="56"/>
  <c r="AN51" i="56"/>
  <c r="AN53" i="56"/>
  <c r="AN55" i="56"/>
  <c r="AN57" i="56"/>
  <c r="AN59" i="56"/>
  <c r="AD61" i="56"/>
  <c r="AF61" i="56"/>
  <c r="AH61" i="56"/>
  <c r="AJ61" i="56"/>
  <c r="AD32" i="59"/>
  <c r="AF32" i="59"/>
  <c r="AH32" i="59"/>
  <c r="AJ32" i="59"/>
  <c r="L32" i="59"/>
  <c r="AE32" i="59"/>
  <c r="AG32" i="59"/>
  <c r="AI32" i="59"/>
  <c r="AL32" i="59"/>
  <c r="AN33" i="59"/>
  <c r="AD32" i="58"/>
  <c r="AF32" i="58"/>
  <c r="AH32" i="58"/>
  <c r="AJ32" i="58"/>
  <c r="AN33" i="58"/>
  <c r="AD32" i="57"/>
  <c r="AF32" i="57"/>
  <c r="AH32" i="57"/>
  <c r="AJ32" i="57"/>
  <c r="N33" i="57"/>
  <c r="AE32" i="57"/>
  <c r="AN10" i="56"/>
  <c r="AN12" i="56"/>
  <c r="AN14" i="56"/>
  <c r="AN16" i="56"/>
  <c r="AN18" i="56"/>
  <c r="AN20" i="56"/>
  <c r="AN22" i="56"/>
  <c r="AN24" i="56"/>
  <c r="AN26" i="56"/>
  <c r="AN28" i="56"/>
  <c r="AN8" i="56"/>
  <c r="AB33" i="56"/>
  <c r="AD32" i="56"/>
  <c r="AF32" i="56"/>
  <c r="AH32" i="56"/>
  <c r="AJ32" i="56"/>
  <c r="AM32" i="59"/>
  <c r="L61" i="59"/>
  <c r="N32" i="59"/>
  <c r="N33" i="59" s="1"/>
  <c r="Z32" i="59"/>
  <c r="AM61" i="59"/>
  <c r="Z61" i="59"/>
  <c r="L95" i="59"/>
  <c r="AB95" i="59"/>
  <c r="AB96" i="59" s="1"/>
  <c r="Z95" i="59"/>
  <c r="AM32" i="58"/>
  <c r="L61" i="58"/>
  <c r="N32" i="58"/>
  <c r="N33" i="58" s="1"/>
  <c r="Z32" i="58"/>
  <c r="AM61" i="58"/>
  <c r="Z61" i="58"/>
  <c r="L95" i="58"/>
  <c r="AB95" i="58"/>
  <c r="AB96" i="58" s="1"/>
  <c r="Z95" i="58"/>
  <c r="AM32" i="57"/>
  <c r="Z32" i="57"/>
  <c r="L32" i="57"/>
  <c r="AB32" i="57"/>
  <c r="AB33" i="57" s="1"/>
  <c r="N61" i="57"/>
  <c r="N62" i="57" s="1"/>
  <c r="N95" i="57"/>
  <c r="N96" i="57" s="1"/>
  <c r="Z95" i="57"/>
  <c r="AD95" i="55"/>
  <c r="AF95" i="55"/>
  <c r="AH95" i="55"/>
  <c r="AJ95" i="55"/>
  <c r="AM95" i="55"/>
  <c r="AE61" i="55"/>
  <c r="AG61" i="55"/>
  <c r="AI61" i="55"/>
  <c r="AL61" i="55"/>
  <c r="AN55" i="55"/>
  <c r="AN57" i="55"/>
  <c r="AN59" i="55"/>
  <c r="AN30" i="56"/>
  <c r="AN7" i="56"/>
  <c r="AN9" i="56"/>
  <c r="AN11" i="56"/>
  <c r="AN13" i="56"/>
  <c r="AN15" i="56"/>
  <c r="AN17" i="56"/>
  <c r="AN19" i="56"/>
  <c r="AN21" i="56"/>
  <c r="AN23" i="56"/>
  <c r="AN25" i="56"/>
  <c r="AN27" i="56"/>
  <c r="AN29" i="56"/>
  <c r="AN31" i="56"/>
  <c r="N32" i="56"/>
  <c r="N33" i="56" s="1"/>
  <c r="AE32" i="56"/>
  <c r="AG32" i="56"/>
  <c r="AI32" i="56"/>
  <c r="AL32" i="56"/>
  <c r="Z32" i="56"/>
  <c r="AM61" i="56"/>
  <c r="AN61" i="56" s="1"/>
  <c r="Z61" i="56"/>
  <c r="AM32" i="56"/>
  <c r="L61" i="56"/>
  <c r="AB61" i="56"/>
  <c r="AB62" i="56" s="1"/>
  <c r="L95" i="56"/>
  <c r="AB95" i="56"/>
  <c r="AB96" i="56" s="1"/>
  <c r="Z95" i="56"/>
  <c r="AD32" i="55"/>
  <c r="AF32" i="55"/>
  <c r="AH32" i="55"/>
  <c r="AJ32" i="55"/>
  <c r="AN8" i="55"/>
  <c r="AN10" i="55"/>
  <c r="AN12" i="55"/>
  <c r="AN14" i="55"/>
  <c r="AN16" i="55"/>
  <c r="AN18" i="55"/>
  <c r="AN20" i="55"/>
  <c r="AN22" i="55"/>
  <c r="AN24" i="55"/>
  <c r="AN26" i="55"/>
  <c r="AN28" i="55"/>
  <c r="AN30" i="55"/>
  <c r="L32" i="55"/>
  <c r="AN68" i="55"/>
  <c r="AN70" i="55"/>
  <c r="AN72" i="55"/>
  <c r="AN74" i="55"/>
  <c r="AN76" i="55"/>
  <c r="AN78" i="55"/>
  <c r="AN80" i="55"/>
  <c r="AN82" i="55"/>
  <c r="AN84" i="55"/>
  <c r="AN86" i="55"/>
  <c r="AN88" i="55"/>
  <c r="AN90" i="55"/>
  <c r="AN94" i="55"/>
  <c r="AB62" i="55"/>
  <c r="AN56" i="55"/>
  <c r="AN58" i="55"/>
  <c r="AN60" i="55"/>
  <c r="AN40" i="55"/>
  <c r="AN42" i="55"/>
  <c r="AN44" i="55"/>
  <c r="AN46" i="55"/>
  <c r="N62" i="55"/>
  <c r="AN54" i="55"/>
  <c r="AN39" i="55"/>
  <c r="AN41" i="55"/>
  <c r="AN43" i="55"/>
  <c r="AN45" i="55"/>
  <c r="AN47" i="55"/>
  <c r="AN49" i="55"/>
  <c r="AN51" i="55"/>
  <c r="AD61" i="55"/>
  <c r="AF61" i="55"/>
  <c r="AH61" i="55"/>
  <c r="AJ61" i="55"/>
  <c r="AE32" i="55"/>
  <c r="AG32" i="55"/>
  <c r="AI32" i="55"/>
  <c r="AL32" i="55"/>
  <c r="AN7" i="55"/>
  <c r="AN9" i="55"/>
  <c r="AN11" i="55"/>
  <c r="AN13" i="55"/>
  <c r="AN15" i="55"/>
  <c r="AN17" i="55"/>
  <c r="AN19" i="55"/>
  <c r="AN21" i="55"/>
  <c r="AN23" i="55"/>
  <c r="AN25" i="55"/>
  <c r="AN27" i="55"/>
  <c r="AN29" i="55"/>
  <c r="AN31" i="55"/>
  <c r="AM32" i="55"/>
  <c r="AN32" i="55" s="1"/>
  <c r="L61" i="55"/>
  <c r="N32" i="55"/>
  <c r="N33" i="55" s="1"/>
  <c r="Z32" i="55"/>
  <c r="AM61" i="55"/>
  <c r="Z61" i="55"/>
  <c r="N96" i="55"/>
  <c r="L95" i="55"/>
  <c r="AB95" i="55"/>
  <c r="AB96" i="55" s="1"/>
  <c r="Z95" i="55"/>
  <c r="P66" i="9"/>
  <c r="P37" i="9"/>
  <c r="P5" i="9"/>
  <c r="P66" i="12"/>
  <c r="P5" i="12"/>
  <c r="P37" i="12"/>
  <c r="P30" i="13"/>
  <c r="P29" i="13"/>
  <c r="P38" i="11"/>
  <c r="AN61" i="64" l="1"/>
  <c r="AN61" i="58"/>
  <c r="AN95" i="59"/>
  <c r="AN95" i="58"/>
  <c r="AN95" i="55"/>
  <c r="AN95" i="61"/>
  <c r="AN32" i="61"/>
  <c r="AN61" i="65"/>
  <c r="AN32" i="65"/>
  <c r="AN61" i="61"/>
  <c r="AN32" i="59"/>
  <c r="AN23" i="60"/>
  <c r="AN95" i="56"/>
  <c r="AN95" i="64"/>
  <c r="AN61" i="59"/>
  <c r="AN32" i="57"/>
  <c r="AN32" i="58"/>
  <c r="AN50" i="60"/>
  <c r="AN32" i="56"/>
  <c r="AN61" i="55"/>
  <c r="F32" i="11"/>
  <c r="T32" i="11"/>
  <c r="P5" i="11"/>
  <c r="AH68" i="39"/>
  <c r="AI68" i="39"/>
  <c r="AJ68" i="39"/>
  <c r="AH69" i="39"/>
  <c r="AI69" i="39"/>
  <c r="AJ69" i="39"/>
  <c r="AH70" i="39"/>
  <c r="AI70" i="39"/>
  <c r="AJ70" i="39"/>
  <c r="AH71" i="39"/>
  <c r="AI71" i="39"/>
  <c r="AJ71" i="39"/>
  <c r="AH72" i="39"/>
  <c r="AI72" i="39"/>
  <c r="AJ72" i="39"/>
  <c r="AH73" i="39"/>
  <c r="AI73" i="39"/>
  <c r="AJ73" i="39"/>
  <c r="AH74" i="39"/>
  <c r="AI74" i="39"/>
  <c r="AJ74" i="39"/>
  <c r="AH75" i="39"/>
  <c r="AI75" i="39"/>
  <c r="AJ75" i="39"/>
  <c r="AH76" i="39"/>
  <c r="AI76" i="39"/>
  <c r="AJ76" i="39"/>
  <c r="AH77" i="39"/>
  <c r="AI77" i="39"/>
  <c r="AJ77" i="39"/>
  <c r="AH78" i="39"/>
  <c r="AI78" i="39"/>
  <c r="AJ78" i="39"/>
  <c r="AH79" i="39"/>
  <c r="AI79" i="39"/>
  <c r="AJ79" i="39"/>
  <c r="AH80" i="39"/>
  <c r="AI80" i="39"/>
  <c r="AJ80" i="39"/>
  <c r="AH81" i="39"/>
  <c r="AI81" i="39"/>
  <c r="AJ81" i="39"/>
  <c r="AH82" i="39"/>
  <c r="AI82" i="39"/>
  <c r="AJ82" i="39"/>
  <c r="AH83" i="39"/>
  <c r="AI83" i="39"/>
  <c r="AJ83" i="39"/>
  <c r="AH84" i="39"/>
  <c r="AI84" i="39"/>
  <c r="AJ84" i="39"/>
  <c r="AH85" i="39"/>
  <c r="AI85" i="39"/>
  <c r="AJ85" i="39"/>
  <c r="AH86" i="39"/>
  <c r="AI86" i="39"/>
  <c r="AJ86" i="39"/>
  <c r="AH87" i="39"/>
  <c r="AI87" i="39"/>
  <c r="AJ87" i="39"/>
  <c r="AH88" i="39"/>
  <c r="AI88" i="39"/>
  <c r="AJ88" i="39"/>
  <c r="AH89" i="39"/>
  <c r="AI89" i="39"/>
  <c r="AJ89" i="39"/>
  <c r="AH90" i="39"/>
  <c r="AI90" i="39"/>
  <c r="AJ90" i="39"/>
  <c r="AH91" i="39"/>
  <c r="AI91" i="39"/>
  <c r="AJ91" i="39"/>
  <c r="AH92" i="39"/>
  <c r="AI92" i="39"/>
  <c r="AJ92" i="39"/>
  <c r="AH93" i="39"/>
  <c r="AI93" i="39"/>
  <c r="AJ93" i="39"/>
  <c r="AH94" i="39"/>
  <c r="AI94" i="39"/>
  <c r="AJ94" i="39"/>
  <c r="AH96" i="39"/>
  <c r="AI96" i="39"/>
  <c r="AJ96" i="39"/>
  <c r="AB69" i="39"/>
  <c r="AB70" i="39"/>
  <c r="AB71" i="39"/>
  <c r="AB72" i="39"/>
  <c r="AB73" i="39"/>
  <c r="AB74" i="39"/>
  <c r="AB75" i="39"/>
  <c r="AB76" i="39"/>
  <c r="AB77" i="39"/>
  <c r="AB78" i="39"/>
  <c r="AB79" i="39"/>
  <c r="AB80" i="39"/>
  <c r="AB81" i="39"/>
  <c r="AB82" i="39"/>
  <c r="AB83" i="39"/>
  <c r="AB84" i="39"/>
  <c r="AB85" i="39"/>
  <c r="AB86" i="39"/>
  <c r="AB87" i="39"/>
  <c r="AB88" i="39"/>
  <c r="AB89" i="39"/>
  <c r="AB90" i="39"/>
  <c r="AB91" i="39"/>
  <c r="AB92" i="39"/>
  <c r="AB93" i="39"/>
  <c r="AB94" i="39"/>
  <c r="AB68" i="39"/>
  <c r="N69" i="39"/>
  <c r="N70" i="39"/>
  <c r="N71" i="39"/>
  <c r="N72" i="39"/>
  <c r="N73" i="39"/>
  <c r="N74" i="39"/>
  <c r="N75" i="39"/>
  <c r="N76" i="39"/>
  <c r="N77" i="39"/>
  <c r="N78" i="39"/>
  <c r="N79" i="39"/>
  <c r="N80" i="39"/>
  <c r="N81" i="39"/>
  <c r="N82" i="39"/>
  <c r="N83" i="39"/>
  <c r="N84" i="39"/>
  <c r="N85" i="39"/>
  <c r="N86" i="39"/>
  <c r="N87" i="39"/>
  <c r="N88" i="39"/>
  <c r="N89" i="39"/>
  <c r="N90" i="39"/>
  <c r="N91" i="39"/>
  <c r="N92" i="39"/>
  <c r="N93" i="39"/>
  <c r="N94" i="39"/>
  <c r="N68" i="39"/>
  <c r="T95" i="39"/>
  <c r="F95" i="39"/>
  <c r="P66" i="39"/>
  <c r="AH39" i="39"/>
  <c r="AI39" i="39"/>
  <c r="AJ39" i="39"/>
  <c r="AH40" i="39"/>
  <c r="AI40" i="39"/>
  <c r="AJ40" i="39"/>
  <c r="AH41" i="39"/>
  <c r="AI41" i="39"/>
  <c r="AJ41" i="39"/>
  <c r="AH42" i="39"/>
  <c r="AI42" i="39"/>
  <c r="AJ42" i="39"/>
  <c r="AH43" i="39"/>
  <c r="AI43" i="39"/>
  <c r="AJ43" i="39"/>
  <c r="AH44" i="39"/>
  <c r="AI44" i="39"/>
  <c r="AJ44" i="39"/>
  <c r="AH45" i="39"/>
  <c r="AI45" i="39"/>
  <c r="AJ45" i="39"/>
  <c r="AH46" i="39"/>
  <c r="AI46" i="39"/>
  <c r="AJ46" i="39"/>
  <c r="AH47" i="39"/>
  <c r="AI47" i="39"/>
  <c r="AJ47" i="39"/>
  <c r="AH48" i="39"/>
  <c r="AI48" i="39"/>
  <c r="AJ48" i="39"/>
  <c r="AH49" i="39"/>
  <c r="AI49" i="39"/>
  <c r="AJ49" i="39"/>
  <c r="AH50" i="39"/>
  <c r="AI50" i="39"/>
  <c r="AJ50" i="39"/>
  <c r="AH51" i="39"/>
  <c r="AI51" i="39"/>
  <c r="AJ51" i="39"/>
  <c r="AH52" i="39"/>
  <c r="AI52" i="39"/>
  <c r="AJ52" i="39"/>
  <c r="AH53" i="39"/>
  <c r="AI53" i="39"/>
  <c r="AJ53" i="39"/>
  <c r="AH54" i="39"/>
  <c r="AI54" i="39"/>
  <c r="AJ54" i="39"/>
  <c r="AH55" i="39"/>
  <c r="AI55" i="39"/>
  <c r="AJ55" i="39"/>
  <c r="AH56" i="39"/>
  <c r="AI56" i="39"/>
  <c r="AJ56" i="39"/>
  <c r="AH57" i="39"/>
  <c r="AI57" i="39"/>
  <c r="AJ57" i="39"/>
  <c r="AH58" i="39"/>
  <c r="AI58" i="39"/>
  <c r="AJ58" i="39"/>
  <c r="AH59" i="39"/>
  <c r="AI59" i="39"/>
  <c r="AJ59" i="39"/>
  <c r="AH60" i="39"/>
  <c r="AI60" i="39"/>
  <c r="AJ60" i="39"/>
  <c r="AH62" i="39"/>
  <c r="AI62" i="39"/>
  <c r="AJ62" i="39"/>
  <c r="AB40" i="39"/>
  <c r="AB41" i="39"/>
  <c r="AB42" i="39"/>
  <c r="AB43" i="39"/>
  <c r="AB44" i="39"/>
  <c r="AB45" i="39"/>
  <c r="AB46" i="39"/>
  <c r="AB47" i="39"/>
  <c r="AB48" i="39"/>
  <c r="AB49" i="39"/>
  <c r="AB50" i="39"/>
  <c r="AB51" i="39"/>
  <c r="AB52" i="39"/>
  <c r="AB53" i="39"/>
  <c r="AB54" i="39"/>
  <c r="AB55" i="39"/>
  <c r="AB56" i="39"/>
  <c r="AB57" i="39"/>
  <c r="AB58" i="39"/>
  <c r="AB59" i="39"/>
  <c r="AB60" i="39"/>
  <c r="AB39" i="39"/>
  <c r="P37" i="39"/>
  <c r="N40" i="39"/>
  <c r="N41" i="39"/>
  <c r="N42" i="39"/>
  <c r="N43" i="39"/>
  <c r="N44" i="39"/>
  <c r="N45" i="39"/>
  <c r="N46" i="39"/>
  <c r="N47" i="39"/>
  <c r="N48" i="39"/>
  <c r="N49" i="39"/>
  <c r="N50" i="39"/>
  <c r="N51" i="39"/>
  <c r="N52" i="39"/>
  <c r="N53" i="39"/>
  <c r="N54" i="39"/>
  <c r="N55" i="39"/>
  <c r="N56" i="39"/>
  <c r="N57" i="39"/>
  <c r="N58" i="39"/>
  <c r="N59" i="39"/>
  <c r="N60" i="39"/>
  <c r="N39" i="39"/>
  <c r="L40" i="39"/>
  <c r="L41" i="39"/>
  <c r="L42" i="39"/>
  <c r="L43" i="39"/>
  <c r="L44" i="39"/>
  <c r="L45" i="39"/>
  <c r="L46" i="39"/>
  <c r="L47" i="39"/>
  <c r="L48" i="39"/>
  <c r="L49" i="39"/>
  <c r="L50" i="39"/>
  <c r="L51" i="39"/>
  <c r="L52" i="39"/>
  <c r="L53" i="39"/>
  <c r="L54" i="39"/>
  <c r="L55" i="39"/>
  <c r="L56" i="39"/>
  <c r="L57" i="39"/>
  <c r="L58" i="39"/>
  <c r="L59" i="39"/>
  <c r="L60" i="39"/>
  <c r="L62" i="39"/>
  <c r="L39" i="39"/>
  <c r="T61" i="39"/>
  <c r="F61" i="39"/>
  <c r="AH7" i="39"/>
  <c r="AI7" i="39"/>
  <c r="AJ7" i="39"/>
  <c r="AH8" i="39"/>
  <c r="AI8" i="39"/>
  <c r="AJ8" i="39"/>
  <c r="AH9" i="39"/>
  <c r="AI9" i="39"/>
  <c r="AJ9" i="39"/>
  <c r="AH10" i="39"/>
  <c r="AI10" i="39"/>
  <c r="AJ10" i="39"/>
  <c r="AH11" i="39"/>
  <c r="AI11" i="39"/>
  <c r="AJ11" i="39"/>
  <c r="AH12" i="39"/>
  <c r="AI12" i="39"/>
  <c r="AJ12" i="39"/>
  <c r="AH13" i="39"/>
  <c r="AI13" i="39"/>
  <c r="AJ13" i="39"/>
  <c r="AH14" i="39"/>
  <c r="AI14" i="39"/>
  <c r="AJ14" i="39"/>
  <c r="AH15" i="39"/>
  <c r="AI15" i="39"/>
  <c r="AJ15" i="39"/>
  <c r="AH16" i="39"/>
  <c r="AI16" i="39"/>
  <c r="AJ16" i="39"/>
  <c r="AH17" i="39"/>
  <c r="AI17" i="39"/>
  <c r="AJ17" i="39"/>
  <c r="AH18" i="39"/>
  <c r="AI18" i="39"/>
  <c r="AJ18" i="39"/>
  <c r="AH19" i="39"/>
  <c r="AI19" i="39"/>
  <c r="AJ19" i="39"/>
  <c r="AH20" i="39"/>
  <c r="AI20" i="39"/>
  <c r="AJ20" i="39"/>
  <c r="AH21" i="39"/>
  <c r="AI21" i="39"/>
  <c r="AJ21" i="39"/>
  <c r="AH22" i="39"/>
  <c r="AI22" i="39"/>
  <c r="AJ22" i="39"/>
  <c r="AH23" i="39"/>
  <c r="AI23" i="39"/>
  <c r="AJ23" i="39"/>
  <c r="AH24" i="39"/>
  <c r="AI24" i="39"/>
  <c r="AJ24" i="39"/>
  <c r="AH25" i="39"/>
  <c r="AI25" i="39"/>
  <c r="AJ25" i="39"/>
  <c r="AH26" i="39"/>
  <c r="AI26" i="39"/>
  <c r="AJ26" i="39"/>
  <c r="AH27" i="39"/>
  <c r="AI27" i="39"/>
  <c r="AJ27" i="39"/>
  <c r="AH28" i="39"/>
  <c r="AI28" i="39"/>
  <c r="AJ28" i="39"/>
  <c r="AH29" i="39"/>
  <c r="AI29" i="39"/>
  <c r="AJ29" i="39"/>
  <c r="AH30" i="39"/>
  <c r="AI30" i="39"/>
  <c r="AJ30" i="39"/>
  <c r="AH31" i="39"/>
  <c r="AI31" i="39"/>
  <c r="AJ31" i="39"/>
  <c r="AH33" i="39"/>
  <c r="AI33" i="39"/>
  <c r="AJ33" i="39"/>
  <c r="AB8" i="39"/>
  <c r="AB9" i="39"/>
  <c r="AB10" i="39"/>
  <c r="AB11" i="39"/>
  <c r="AB12" i="39"/>
  <c r="AB13" i="39"/>
  <c r="AB14" i="39"/>
  <c r="AB15" i="39"/>
  <c r="AB16" i="39"/>
  <c r="AB17" i="39"/>
  <c r="AB18" i="39"/>
  <c r="AB19" i="39"/>
  <c r="AB20" i="39"/>
  <c r="AB21" i="39"/>
  <c r="AB22" i="39"/>
  <c r="AB23" i="39"/>
  <c r="AB24" i="39"/>
  <c r="AB25" i="39"/>
  <c r="AB26" i="39"/>
  <c r="AB27" i="39"/>
  <c r="AB28" i="39"/>
  <c r="AB29" i="39"/>
  <c r="AB30" i="39"/>
  <c r="AB31" i="39"/>
  <c r="AB7" i="39"/>
  <c r="T32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N24" i="39"/>
  <c r="N25" i="39"/>
  <c r="N26" i="39"/>
  <c r="N27" i="39"/>
  <c r="N28" i="39"/>
  <c r="N29" i="39"/>
  <c r="N30" i="39"/>
  <c r="N31" i="39"/>
  <c r="N7" i="39"/>
  <c r="L7" i="39"/>
  <c r="P5" i="39"/>
  <c r="AH32" i="39"/>
  <c r="AI72" i="38"/>
  <c r="AJ72" i="38"/>
  <c r="AL72" i="38"/>
  <c r="AI73" i="38"/>
  <c r="AJ73" i="38"/>
  <c r="AL73" i="38"/>
  <c r="AI74" i="38"/>
  <c r="AJ74" i="38"/>
  <c r="AL74" i="38"/>
  <c r="AI75" i="38"/>
  <c r="AJ75" i="38"/>
  <c r="AL75" i="38"/>
  <c r="AI76" i="38"/>
  <c r="AJ76" i="38"/>
  <c r="AL76" i="38"/>
  <c r="AI77" i="38"/>
  <c r="AJ77" i="38"/>
  <c r="AL77" i="38"/>
  <c r="AI78" i="38"/>
  <c r="AJ78" i="38"/>
  <c r="AL78" i="38"/>
  <c r="AI79" i="38"/>
  <c r="AJ79" i="38"/>
  <c r="AL79" i="38"/>
  <c r="AI80" i="38"/>
  <c r="AJ80" i="38"/>
  <c r="AL80" i="38"/>
  <c r="AI81" i="38"/>
  <c r="AJ81" i="38"/>
  <c r="AL81" i="38"/>
  <c r="AI82" i="38"/>
  <c r="AJ82" i="38"/>
  <c r="AL82" i="38"/>
  <c r="AI83" i="38"/>
  <c r="AJ83" i="38"/>
  <c r="AL83" i="38"/>
  <c r="AI84" i="38"/>
  <c r="AJ84" i="38"/>
  <c r="AL84" i="38"/>
  <c r="AI85" i="38"/>
  <c r="AJ85" i="38"/>
  <c r="AL85" i="38"/>
  <c r="AI86" i="38"/>
  <c r="AJ86" i="38"/>
  <c r="AL86" i="38"/>
  <c r="AI87" i="38"/>
  <c r="AJ87" i="38"/>
  <c r="AL87" i="38"/>
  <c r="AI88" i="38"/>
  <c r="AJ88" i="38"/>
  <c r="AL88" i="38"/>
  <c r="AI89" i="38"/>
  <c r="AJ89" i="38"/>
  <c r="AL89" i="38"/>
  <c r="AI90" i="38"/>
  <c r="AJ90" i="38"/>
  <c r="AL90" i="38"/>
  <c r="AI91" i="38"/>
  <c r="AJ91" i="38"/>
  <c r="AL91" i="38"/>
  <c r="AI92" i="38"/>
  <c r="AJ92" i="38"/>
  <c r="AL92" i="38"/>
  <c r="AI93" i="38"/>
  <c r="AJ93" i="38"/>
  <c r="AL93" i="38"/>
  <c r="AI94" i="38"/>
  <c r="AJ94" i="38"/>
  <c r="AL94" i="38"/>
  <c r="AI95" i="38"/>
  <c r="AJ95" i="38"/>
  <c r="AL95" i="38"/>
  <c r="AI96" i="38"/>
  <c r="AJ96" i="38"/>
  <c r="AL96" i="38"/>
  <c r="AI97" i="38"/>
  <c r="AJ97" i="38"/>
  <c r="AL97" i="38"/>
  <c r="AI98" i="38"/>
  <c r="AJ98" i="38"/>
  <c r="AL98" i="38"/>
  <c r="AI100" i="38"/>
  <c r="AJ100" i="38"/>
  <c r="AL100" i="38"/>
  <c r="AB73" i="38"/>
  <c r="AB74" i="38"/>
  <c r="AB75" i="38"/>
  <c r="AB76" i="38"/>
  <c r="AB77" i="38"/>
  <c r="AB78" i="38"/>
  <c r="AB79" i="38"/>
  <c r="AB80" i="38"/>
  <c r="AB81" i="38"/>
  <c r="AB82" i="38"/>
  <c r="AB83" i="38"/>
  <c r="AB84" i="38"/>
  <c r="AB85" i="38"/>
  <c r="AB86" i="38"/>
  <c r="AB87" i="38"/>
  <c r="AB88" i="38"/>
  <c r="AB89" i="38"/>
  <c r="AB90" i="38"/>
  <c r="AB91" i="38"/>
  <c r="AB92" i="38"/>
  <c r="AB93" i="38"/>
  <c r="AB94" i="38"/>
  <c r="AB95" i="38"/>
  <c r="AB96" i="38"/>
  <c r="AB97" i="38"/>
  <c r="AB98" i="38"/>
  <c r="AB72" i="38"/>
  <c r="N73" i="38"/>
  <c r="N74" i="38"/>
  <c r="N75" i="38"/>
  <c r="N76" i="38"/>
  <c r="N77" i="38"/>
  <c r="N78" i="38"/>
  <c r="N79" i="38"/>
  <c r="N80" i="38"/>
  <c r="N81" i="38"/>
  <c r="N82" i="38"/>
  <c r="N83" i="38"/>
  <c r="N84" i="38"/>
  <c r="N85" i="38"/>
  <c r="N86" i="38"/>
  <c r="N87" i="38"/>
  <c r="N88" i="38"/>
  <c r="N89" i="38"/>
  <c r="N90" i="38"/>
  <c r="N91" i="38"/>
  <c r="N92" i="38"/>
  <c r="N93" i="38"/>
  <c r="N94" i="38"/>
  <c r="N95" i="38"/>
  <c r="N96" i="38"/>
  <c r="N97" i="38"/>
  <c r="N98" i="38"/>
  <c r="N72" i="38"/>
  <c r="P70" i="38"/>
  <c r="AJ66" i="38"/>
  <c r="AL66" i="38"/>
  <c r="AI66" i="38"/>
  <c r="AI39" i="38"/>
  <c r="AJ39" i="38"/>
  <c r="AL39" i="38"/>
  <c r="AI40" i="38"/>
  <c r="AJ40" i="38"/>
  <c r="AL40" i="38"/>
  <c r="AI41" i="38"/>
  <c r="AJ41" i="38"/>
  <c r="AL41" i="38"/>
  <c r="AI42" i="38"/>
  <c r="AJ42" i="38"/>
  <c r="AL42" i="38"/>
  <c r="AI43" i="38"/>
  <c r="AJ43" i="38"/>
  <c r="AL43" i="38"/>
  <c r="AI44" i="38"/>
  <c r="AJ44" i="38"/>
  <c r="AL44" i="38"/>
  <c r="AI45" i="38"/>
  <c r="AJ45" i="38"/>
  <c r="AL45" i="38"/>
  <c r="AI46" i="38"/>
  <c r="AJ46" i="38"/>
  <c r="AL46" i="38"/>
  <c r="AI47" i="38"/>
  <c r="AJ47" i="38"/>
  <c r="AL47" i="38"/>
  <c r="AI48" i="38"/>
  <c r="AJ48" i="38"/>
  <c r="AL48" i="38"/>
  <c r="AI49" i="38"/>
  <c r="AJ49" i="38"/>
  <c r="AL49" i="38"/>
  <c r="AI50" i="38"/>
  <c r="AJ50" i="38"/>
  <c r="AL50" i="38"/>
  <c r="AI51" i="38"/>
  <c r="AJ51" i="38"/>
  <c r="AL51" i="38"/>
  <c r="AI52" i="38"/>
  <c r="AJ52" i="38"/>
  <c r="AL52" i="38"/>
  <c r="AI53" i="38"/>
  <c r="AJ53" i="38"/>
  <c r="AL53" i="38"/>
  <c r="AI54" i="38"/>
  <c r="AJ54" i="38"/>
  <c r="AL54" i="38"/>
  <c r="AI55" i="38"/>
  <c r="AJ55" i="38"/>
  <c r="AL55" i="38"/>
  <c r="AI56" i="38"/>
  <c r="AJ56" i="38"/>
  <c r="AL56" i="38"/>
  <c r="AI57" i="38"/>
  <c r="AJ57" i="38"/>
  <c r="AL57" i="38"/>
  <c r="AI58" i="38"/>
  <c r="AJ58" i="38"/>
  <c r="AL58" i="38"/>
  <c r="AI59" i="38"/>
  <c r="AJ59" i="38"/>
  <c r="AL59" i="38"/>
  <c r="AI60" i="38"/>
  <c r="AJ60" i="38"/>
  <c r="AL60" i="38"/>
  <c r="AI61" i="38"/>
  <c r="AJ61" i="38"/>
  <c r="AL61" i="38"/>
  <c r="AI62" i="38"/>
  <c r="AJ62" i="38"/>
  <c r="AL62" i="38"/>
  <c r="AI63" i="38"/>
  <c r="AJ63" i="38"/>
  <c r="AL63" i="38"/>
  <c r="AI64" i="38"/>
  <c r="AJ64" i="38"/>
  <c r="AL64" i="38"/>
  <c r="AB40" i="38"/>
  <c r="AB41" i="38"/>
  <c r="AB42" i="38"/>
  <c r="AB43" i="38"/>
  <c r="AB44" i="38"/>
  <c r="AB45" i="38"/>
  <c r="AB46" i="38"/>
  <c r="AB47" i="38"/>
  <c r="AB48" i="38"/>
  <c r="AB49" i="38"/>
  <c r="AB50" i="38"/>
  <c r="AB51" i="38"/>
  <c r="AB52" i="38"/>
  <c r="AB53" i="38"/>
  <c r="AB54" i="38"/>
  <c r="AB55" i="38"/>
  <c r="AB56" i="38"/>
  <c r="AB57" i="38"/>
  <c r="AB58" i="38"/>
  <c r="AB59" i="38"/>
  <c r="AB60" i="38"/>
  <c r="AB61" i="38"/>
  <c r="AB62" i="38"/>
  <c r="AB63" i="38"/>
  <c r="AB64" i="38"/>
  <c r="AB39" i="38"/>
  <c r="P37" i="38"/>
  <c r="N40" i="38"/>
  <c r="N41" i="38"/>
  <c r="N42" i="38"/>
  <c r="N43" i="38"/>
  <c r="N44" i="38"/>
  <c r="N45" i="38"/>
  <c r="N46" i="38"/>
  <c r="N47" i="38"/>
  <c r="N48" i="38"/>
  <c r="N49" i="38"/>
  <c r="N50" i="38"/>
  <c r="N51" i="38"/>
  <c r="N52" i="38"/>
  <c r="N53" i="38"/>
  <c r="N54" i="38"/>
  <c r="N55" i="38"/>
  <c r="N56" i="38"/>
  <c r="N57" i="38"/>
  <c r="N58" i="38"/>
  <c r="N59" i="38"/>
  <c r="N60" i="38"/>
  <c r="N61" i="38"/>
  <c r="N62" i="38"/>
  <c r="N63" i="38"/>
  <c r="N64" i="38"/>
  <c r="N39" i="38"/>
  <c r="L40" i="38"/>
  <c r="L41" i="38"/>
  <c r="L42" i="38"/>
  <c r="L43" i="38"/>
  <c r="L44" i="38"/>
  <c r="L45" i="38"/>
  <c r="L46" i="38"/>
  <c r="L47" i="38"/>
  <c r="L48" i="38"/>
  <c r="L49" i="38"/>
  <c r="L50" i="38"/>
  <c r="L51" i="38"/>
  <c r="L52" i="38"/>
  <c r="L53" i="38"/>
  <c r="L54" i="38"/>
  <c r="L55" i="38"/>
  <c r="L56" i="38"/>
  <c r="L57" i="38"/>
  <c r="L58" i="38"/>
  <c r="L59" i="38"/>
  <c r="L60" i="38"/>
  <c r="L61" i="38"/>
  <c r="L62" i="38"/>
  <c r="L63" i="38"/>
  <c r="L64" i="38"/>
  <c r="L66" i="38"/>
  <c r="L39" i="38"/>
  <c r="AB8" i="38"/>
  <c r="AB9" i="38"/>
  <c r="AB10" i="38"/>
  <c r="AB11" i="38"/>
  <c r="AB12" i="38"/>
  <c r="AB13" i="38"/>
  <c r="AB14" i="38"/>
  <c r="AB15" i="38"/>
  <c r="AB16" i="38"/>
  <c r="AB17" i="38"/>
  <c r="AB18" i="38"/>
  <c r="AB19" i="38"/>
  <c r="AB20" i="38"/>
  <c r="AB21" i="38"/>
  <c r="AB22" i="38"/>
  <c r="AB23" i="38"/>
  <c r="AB24" i="38"/>
  <c r="AB25" i="38"/>
  <c r="AB26" i="38"/>
  <c r="AB27" i="38"/>
  <c r="AB28" i="38"/>
  <c r="AB29" i="38"/>
  <c r="AB30" i="38"/>
  <c r="AB31" i="38"/>
  <c r="AB7" i="38"/>
  <c r="AJ7" i="38"/>
  <c r="AJ8" i="38"/>
  <c r="AJ9" i="38"/>
  <c r="AJ10" i="38"/>
  <c r="AJ11" i="38"/>
  <c r="AJ12" i="38"/>
  <c r="AJ13" i="38"/>
  <c r="AJ14" i="38"/>
  <c r="AJ15" i="38"/>
  <c r="AJ16" i="38"/>
  <c r="AJ17" i="38"/>
  <c r="AJ18" i="38"/>
  <c r="AJ19" i="38"/>
  <c r="AJ20" i="38"/>
  <c r="AJ21" i="38"/>
  <c r="AJ22" i="38"/>
  <c r="AJ23" i="38"/>
  <c r="AJ24" i="38"/>
  <c r="AJ25" i="38"/>
  <c r="AJ26" i="38"/>
  <c r="AJ27" i="38"/>
  <c r="AJ28" i="38"/>
  <c r="AJ29" i="38"/>
  <c r="AJ30" i="38"/>
  <c r="AJ31" i="38"/>
  <c r="AJ33" i="38"/>
  <c r="AI7" i="38"/>
  <c r="AI8" i="38"/>
  <c r="AI9" i="38"/>
  <c r="AI10" i="38"/>
  <c r="AI11" i="38"/>
  <c r="AI12" i="38"/>
  <c r="AI13" i="38"/>
  <c r="AI14" i="38"/>
  <c r="AI15" i="38"/>
  <c r="AI16" i="38"/>
  <c r="AI17" i="38"/>
  <c r="AI18" i="38"/>
  <c r="AI19" i="38"/>
  <c r="AI20" i="38"/>
  <c r="AI21" i="38"/>
  <c r="AI22" i="38"/>
  <c r="AI23" i="38"/>
  <c r="AI24" i="38"/>
  <c r="AI25" i="38"/>
  <c r="AI26" i="38"/>
  <c r="AI27" i="38"/>
  <c r="AI28" i="38"/>
  <c r="AI29" i="38"/>
  <c r="AI30" i="38"/>
  <c r="AI31" i="38"/>
  <c r="AI33" i="38"/>
  <c r="P5" i="38"/>
  <c r="N8" i="38"/>
  <c r="N9" i="38"/>
  <c r="N10" i="38"/>
  <c r="N11" i="38"/>
  <c r="N12" i="38"/>
  <c r="N13" i="38"/>
  <c r="N14" i="38"/>
  <c r="N15" i="38"/>
  <c r="N16" i="38"/>
  <c r="N17" i="38"/>
  <c r="N18" i="38"/>
  <c r="N19" i="38"/>
  <c r="N20" i="38"/>
  <c r="N21" i="38"/>
  <c r="N22" i="38"/>
  <c r="N23" i="38"/>
  <c r="N24" i="38"/>
  <c r="N25" i="38"/>
  <c r="N26" i="38"/>
  <c r="N27" i="38"/>
  <c r="N28" i="38"/>
  <c r="N29" i="38"/>
  <c r="N30" i="38"/>
  <c r="N31" i="38"/>
  <c r="N7" i="38"/>
  <c r="AH95" i="39" l="1"/>
  <c r="AH32" i="11"/>
  <c r="AH61" i="39"/>
  <c r="AC39" i="54"/>
  <c r="Z39" i="54"/>
  <c r="Y39" i="54"/>
  <c r="X39" i="54"/>
  <c r="W39" i="54"/>
  <c r="V39" i="54"/>
  <c r="U39" i="54"/>
  <c r="T39" i="54"/>
  <c r="O39" i="54"/>
  <c r="L39" i="54"/>
  <c r="K39" i="54"/>
  <c r="J39" i="54"/>
  <c r="I39" i="54"/>
  <c r="H39" i="54"/>
  <c r="G39" i="54"/>
  <c r="F39" i="54"/>
  <c r="AC38" i="54"/>
  <c r="Z38" i="54"/>
  <c r="Y38" i="54"/>
  <c r="X38" i="54"/>
  <c r="W38" i="54"/>
  <c r="V38" i="54"/>
  <c r="U38" i="54"/>
  <c r="T38" i="54"/>
  <c r="O38" i="54"/>
  <c r="L38" i="54"/>
  <c r="K38" i="54"/>
  <c r="J38" i="54"/>
  <c r="I38" i="54"/>
  <c r="H38" i="54"/>
  <c r="G38" i="54"/>
  <c r="F38" i="54"/>
  <c r="AC36" i="54"/>
  <c r="Z36" i="54"/>
  <c r="Y36" i="54"/>
  <c r="X36" i="54"/>
  <c r="W36" i="54"/>
  <c r="V36" i="54"/>
  <c r="U36" i="54"/>
  <c r="T36" i="54"/>
  <c r="O36" i="54"/>
  <c r="L36" i="54"/>
  <c r="K36" i="54"/>
  <c r="J36" i="54"/>
  <c r="I36" i="54"/>
  <c r="H36" i="54"/>
  <c r="G36" i="54"/>
  <c r="F36" i="54"/>
  <c r="AC35" i="54"/>
  <c r="Z35" i="54"/>
  <c r="Y35" i="54"/>
  <c r="X35" i="54"/>
  <c r="W35" i="54"/>
  <c r="V35" i="54"/>
  <c r="U35" i="54"/>
  <c r="T35" i="54"/>
  <c r="O35" i="54"/>
  <c r="L35" i="54"/>
  <c r="K35" i="54"/>
  <c r="J35" i="54"/>
  <c r="I35" i="54"/>
  <c r="H35" i="54"/>
  <c r="G35" i="54"/>
  <c r="F35" i="54"/>
  <c r="AC34" i="54"/>
  <c r="Z34" i="54"/>
  <c r="Y34" i="54"/>
  <c r="X34" i="54"/>
  <c r="W34" i="54"/>
  <c r="V34" i="54"/>
  <c r="U34" i="54"/>
  <c r="T34" i="54"/>
  <c r="O34" i="54"/>
  <c r="L34" i="54"/>
  <c r="K34" i="54"/>
  <c r="J34" i="54"/>
  <c r="I34" i="54"/>
  <c r="H34" i="54"/>
  <c r="G34" i="54"/>
  <c r="F34" i="54"/>
  <c r="AC33" i="54"/>
  <c r="Z33" i="54"/>
  <c r="Y33" i="54"/>
  <c r="X33" i="54"/>
  <c r="W33" i="54"/>
  <c r="V33" i="54"/>
  <c r="U33" i="54"/>
  <c r="T33" i="54"/>
  <c r="O33" i="54"/>
  <c r="L33" i="54"/>
  <c r="K33" i="54"/>
  <c r="J33" i="54"/>
  <c r="I33" i="54"/>
  <c r="H33" i="54"/>
  <c r="G33" i="54"/>
  <c r="F33" i="54"/>
  <c r="AC31" i="54"/>
  <c r="Z31" i="54"/>
  <c r="Y31" i="54"/>
  <c r="X31" i="54"/>
  <c r="W31" i="54"/>
  <c r="V31" i="54"/>
  <c r="U31" i="54"/>
  <c r="T31" i="54"/>
  <c r="O31" i="54"/>
  <c r="L31" i="54"/>
  <c r="K31" i="54"/>
  <c r="J31" i="54"/>
  <c r="I31" i="54"/>
  <c r="H31" i="54"/>
  <c r="G31" i="54"/>
  <c r="F31" i="54"/>
  <c r="AC30" i="54"/>
  <c r="AP30" i="54"/>
  <c r="Z30" i="54"/>
  <c r="Y30" i="54"/>
  <c r="X30" i="54"/>
  <c r="W30" i="54"/>
  <c r="V30" i="54"/>
  <c r="U30" i="54"/>
  <c r="T30" i="54"/>
  <c r="O30" i="54"/>
  <c r="L30" i="54"/>
  <c r="K30" i="54"/>
  <c r="J30" i="54"/>
  <c r="I30" i="54"/>
  <c r="H30" i="54"/>
  <c r="G30" i="54"/>
  <c r="F30" i="54"/>
  <c r="AC29" i="54"/>
  <c r="AB29" i="54"/>
  <c r="Z29" i="54"/>
  <c r="Y29" i="54"/>
  <c r="X29" i="54"/>
  <c r="W29" i="54"/>
  <c r="V29" i="54"/>
  <c r="U29" i="54"/>
  <c r="T29" i="54"/>
  <c r="O29" i="54"/>
  <c r="N29" i="54"/>
  <c r="L29" i="54"/>
  <c r="K29" i="54"/>
  <c r="J29" i="54"/>
  <c r="I29" i="54"/>
  <c r="H29" i="54"/>
  <c r="G29" i="54"/>
  <c r="F29" i="54"/>
  <c r="AQ28" i="54"/>
  <c r="AP28" i="54"/>
  <c r="AN28" i="54"/>
  <c r="AM28" i="54"/>
  <c r="AL28" i="54"/>
  <c r="AK28" i="54"/>
  <c r="AJ28" i="54"/>
  <c r="AI28" i="54"/>
  <c r="AH28" i="54"/>
  <c r="AD28" i="54"/>
  <c r="P28" i="54"/>
  <c r="AQ27" i="54"/>
  <c r="AP27" i="54"/>
  <c r="AD27" i="54"/>
  <c r="P27" i="54"/>
  <c r="AF26" i="54"/>
  <c r="Z26" i="54"/>
  <c r="Y26" i="54"/>
  <c r="X26" i="54"/>
  <c r="W26" i="54"/>
  <c r="V26" i="54"/>
  <c r="U26" i="54"/>
  <c r="T26" i="54"/>
  <c r="R28" i="54"/>
  <c r="L26" i="54"/>
  <c r="K26" i="54"/>
  <c r="J26" i="54"/>
  <c r="I26" i="54"/>
  <c r="H26" i="54"/>
  <c r="G26" i="54"/>
  <c r="F26" i="54"/>
  <c r="AQ25" i="54"/>
  <c r="AP25" i="54"/>
  <c r="AN25" i="54"/>
  <c r="AM25" i="54"/>
  <c r="AL25" i="54"/>
  <c r="AK25" i="54"/>
  <c r="AJ25" i="54"/>
  <c r="AI25" i="54"/>
  <c r="AH25" i="54"/>
  <c r="AF25" i="54"/>
  <c r="AD25" i="54"/>
  <c r="R25" i="54"/>
  <c r="P25" i="54"/>
  <c r="AQ24" i="54"/>
  <c r="AP24" i="54"/>
  <c r="AN24" i="54"/>
  <c r="AM24" i="54"/>
  <c r="AL24" i="54"/>
  <c r="AK24" i="54"/>
  <c r="AJ24" i="54"/>
  <c r="AI24" i="54"/>
  <c r="AH24" i="54"/>
  <c r="AF24" i="54"/>
  <c r="AD24" i="54"/>
  <c r="R24" i="54"/>
  <c r="P24" i="54"/>
  <c r="AQ23" i="54"/>
  <c r="AP23" i="54"/>
  <c r="AN23" i="54"/>
  <c r="AM23" i="54"/>
  <c r="AL23" i="54"/>
  <c r="AK23" i="54"/>
  <c r="AJ23" i="54"/>
  <c r="AI23" i="54"/>
  <c r="AH23" i="54"/>
  <c r="AD23" i="54"/>
  <c r="P23" i="54"/>
  <c r="AQ22" i="54"/>
  <c r="AP22" i="54"/>
  <c r="AD22" i="54"/>
  <c r="P22" i="54"/>
  <c r="AF22" i="54"/>
  <c r="Z21" i="54"/>
  <c r="Y21" i="54"/>
  <c r="X21" i="54"/>
  <c r="W21" i="54"/>
  <c r="V21" i="54"/>
  <c r="U21" i="54"/>
  <c r="T21" i="54"/>
  <c r="R23" i="54"/>
  <c r="L21" i="54"/>
  <c r="K21" i="54"/>
  <c r="J21" i="54"/>
  <c r="I21" i="54"/>
  <c r="H21" i="54"/>
  <c r="G21" i="54"/>
  <c r="F21" i="54"/>
  <c r="AQ20" i="54"/>
  <c r="AP20" i="54"/>
  <c r="AN20" i="54"/>
  <c r="AM20" i="54"/>
  <c r="AL20" i="54"/>
  <c r="AK20" i="54"/>
  <c r="AJ20" i="54"/>
  <c r="AI20" i="54"/>
  <c r="AH20" i="54"/>
  <c r="AF20" i="54"/>
  <c r="AD20" i="54"/>
  <c r="R20" i="54"/>
  <c r="P20" i="54"/>
  <c r="AQ19" i="54"/>
  <c r="AP19" i="54"/>
  <c r="AN19" i="54"/>
  <c r="AM19" i="54"/>
  <c r="AL19" i="54"/>
  <c r="AK19" i="54"/>
  <c r="AJ19" i="54"/>
  <c r="AI19" i="54"/>
  <c r="AH19" i="54"/>
  <c r="AF19" i="54"/>
  <c r="AD19" i="54"/>
  <c r="R19" i="54"/>
  <c r="P19" i="54"/>
  <c r="AQ18" i="54"/>
  <c r="AP18" i="54"/>
  <c r="AN18" i="54"/>
  <c r="AM18" i="54"/>
  <c r="AL18" i="54"/>
  <c r="AK18" i="54"/>
  <c r="AJ18" i="54"/>
  <c r="AI18" i="54"/>
  <c r="AH18" i="54"/>
  <c r="AD18" i="54"/>
  <c r="P18" i="54"/>
  <c r="AQ17" i="54"/>
  <c r="AP17" i="54"/>
  <c r="AN17" i="54"/>
  <c r="AM17" i="54"/>
  <c r="AL17" i="54"/>
  <c r="AK17" i="54"/>
  <c r="AJ17" i="54"/>
  <c r="AI17" i="54"/>
  <c r="AH17" i="54"/>
  <c r="AD17" i="54"/>
  <c r="P17" i="54"/>
  <c r="AQ16" i="54"/>
  <c r="AP16" i="54"/>
  <c r="AD16" i="54"/>
  <c r="P16" i="54"/>
  <c r="AF15" i="54"/>
  <c r="Z15" i="54"/>
  <c r="Y15" i="54"/>
  <c r="X15" i="54"/>
  <c r="W15" i="54"/>
  <c r="V15" i="54"/>
  <c r="U15" i="54"/>
  <c r="T15" i="54"/>
  <c r="O37" i="54"/>
  <c r="L15" i="54"/>
  <c r="L37" i="54" s="1"/>
  <c r="K15" i="54"/>
  <c r="J15" i="54"/>
  <c r="J37" i="54" s="1"/>
  <c r="I15" i="54"/>
  <c r="H15" i="54"/>
  <c r="H37" i="54" s="1"/>
  <c r="G15" i="54"/>
  <c r="F15" i="54"/>
  <c r="F37" i="54" s="1"/>
  <c r="AQ14" i="54"/>
  <c r="AP14" i="54"/>
  <c r="AN14" i="54"/>
  <c r="AM14" i="54"/>
  <c r="AL14" i="54"/>
  <c r="AK14" i="54"/>
  <c r="AJ14" i="54"/>
  <c r="AI14" i="54"/>
  <c r="AH14" i="54"/>
  <c r="AF14" i="54"/>
  <c r="AD14" i="54"/>
  <c r="R14" i="54"/>
  <c r="P14" i="54"/>
  <c r="AQ13" i="54"/>
  <c r="AP13" i="54"/>
  <c r="AN13" i="54"/>
  <c r="AM13" i="54"/>
  <c r="AL13" i="54"/>
  <c r="AK13" i="54"/>
  <c r="AJ13" i="54"/>
  <c r="AI13" i="54"/>
  <c r="AH13" i="54"/>
  <c r="AF13" i="54"/>
  <c r="AD13" i="54"/>
  <c r="R13" i="54"/>
  <c r="P13" i="54"/>
  <c r="AQ12" i="54"/>
  <c r="AP12" i="54"/>
  <c r="AN12" i="54"/>
  <c r="AM12" i="54"/>
  <c r="AL12" i="54"/>
  <c r="AK12" i="54"/>
  <c r="AJ12" i="54"/>
  <c r="AI12" i="54"/>
  <c r="AH12" i="54"/>
  <c r="AD12" i="54"/>
  <c r="P12" i="54"/>
  <c r="AQ11" i="54"/>
  <c r="AP11" i="54"/>
  <c r="AD11" i="54"/>
  <c r="P11" i="54"/>
  <c r="Z10" i="54"/>
  <c r="Y10" i="54"/>
  <c r="Y32" i="54" s="1"/>
  <c r="X10" i="54"/>
  <c r="W10" i="54"/>
  <c r="W32" i="54" s="1"/>
  <c r="V10" i="54"/>
  <c r="U10" i="54"/>
  <c r="U32" i="54" s="1"/>
  <c r="T10" i="54"/>
  <c r="L10" i="54"/>
  <c r="K10" i="54"/>
  <c r="J10" i="54"/>
  <c r="I10" i="54"/>
  <c r="H10" i="54"/>
  <c r="G10" i="54"/>
  <c r="F10" i="54"/>
  <c r="AQ9" i="54"/>
  <c r="AP9" i="54"/>
  <c r="AN9" i="54"/>
  <c r="AM9" i="54"/>
  <c r="AL9" i="54"/>
  <c r="AK9" i="54"/>
  <c r="AJ9" i="54"/>
  <c r="AI9" i="54"/>
  <c r="AH9" i="54"/>
  <c r="AF9" i="54"/>
  <c r="AD9" i="54"/>
  <c r="R9" i="54"/>
  <c r="P9" i="54"/>
  <c r="AQ8" i="54"/>
  <c r="AP8" i="54"/>
  <c r="AN8" i="54"/>
  <c r="AM8" i="54"/>
  <c r="AL8" i="54"/>
  <c r="AK8" i="54"/>
  <c r="AJ8" i="54"/>
  <c r="AI8" i="54"/>
  <c r="AH8" i="54"/>
  <c r="AF8" i="54"/>
  <c r="AD8" i="54"/>
  <c r="R8" i="54"/>
  <c r="P8" i="54"/>
  <c r="AQ7" i="54"/>
  <c r="AP7" i="54"/>
  <c r="AN7" i="54"/>
  <c r="AM7" i="54"/>
  <c r="AL7" i="54"/>
  <c r="AK7" i="54"/>
  <c r="AJ7" i="54"/>
  <c r="AI7" i="54"/>
  <c r="AH7" i="54"/>
  <c r="AD7" i="54"/>
  <c r="R7" i="54"/>
  <c r="P7" i="54"/>
  <c r="AH5" i="54"/>
  <c r="T5" i="54"/>
  <c r="AC39" i="53"/>
  <c r="Z39" i="53"/>
  <c r="Y39" i="53"/>
  <c r="X39" i="53"/>
  <c r="W39" i="53"/>
  <c r="V39" i="53"/>
  <c r="U39" i="53"/>
  <c r="T39" i="53"/>
  <c r="O39" i="53"/>
  <c r="N39" i="53"/>
  <c r="L39" i="53"/>
  <c r="K39" i="53"/>
  <c r="J39" i="53"/>
  <c r="I39" i="53"/>
  <c r="H39" i="53"/>
  <c r="G39" i="53"/>
  <c r="F39" i="53"/>
  <c r="AC38" i="53"/>
  <c r="Z38" i="53"/>
  <c r="Y38" i="53"/>
  <c r="X38" i="53"/>
  <c r="W38" i="53"/>
  <c r="V38" i="53"/>
  <c r="U38" i="53"/>
  <c r="T38" i="53"/>
  <c r="O38" i="53"/>
  <c r="N38" i="53"/>
  <c r="L38" i="53"/>
  <c r="K38" i="53"/>
  <c r="J38" i="53"/>
  <c r="I38" i="53"/>
  <c r="H38" i="53"/>
  <c r="G38" i="53"/>
  <c r="F38" i="53"/>
  <c r="AC36" i="53"/>
  <c r="Z36" i="53"/>
  <c r="Y36" i="53"/>
  <c r="X36" i="53"/>
  <c r="W36" i="53"/>
  <c r="V36" i="53"/>
  <c r="U36" i="53"/>
  <c r="T36" i="53"/>
  <c r="O36" i="53"/>
  <c r="N36" i="53"/>
  <c r="AP36" i="53" s="1"/>
  <c r="L36" i="53"/>
  <c r="K36" i="53"/>
  <c r="J36" i="53"/>
  <c r="I36" i="53"/>
  <c r="H36" i="53"/>
  <c r="G36" i="53"/>
  <c r="F36" i="53"/>
  <c r="AC35" i="53"/>
  <c r="Z35" i="53"/>
  <c r="Y35" i="53"/>
  <c r="X35" i="53"/>
  <c r="W35" i="53"/>
  <c r="V35" i="53"/>
  <c r="U35" i="53"/>
  <c r="T35" i="53"/>
  <c r="O35" i="53"/>
  <c r="N35" i="53"/>
  <c r="AP35" i="53" s="1"/>
  <c r="L35" i="53"/>
  <c r="K35" i="53"/>
  <c r="J35" i="53"/>
  <c r="I35" i="53"/>
  <c r="H35" i="53"/>
  <c r="G35" i="53"/>
  <c r="F35" i="53"/>
  <c r="AC34" i="53"/>
  <c r="Z34" i="53"/>
  <c r="Y34" i="53"/>
  <c r="X34" i="53"/>
  <c r="W34" i="53"/>
  <c r="V34" i="53"/>
  <c r="U34" i="53"/>
  <c r="T34" i="53"/>
  <c r="O34" i="53"/>
  <c r="N34" i="53"/>
  <c r="L34" i="53"/>
  <c r="K34" i="53"/>
  <c r="J34" i="53"/>
  <c r="I34" i="53"/>
  <c r="H34" i="53"/>
  <c r="G34" i="53"/>
  <c r="F34" i="53"/>
  <c r="AC33" i="53"/>
  <c r="Z33" i="53"/>
  <c r="Y33" i="53"/>
  <c r="X33" i="53"/>
  <c r="W33" i="53"/>
  <c r="V33" i="53"/>
  <c r="U33" i="53"/>
  <c r="T33" i="53"/>
  <c r="O33" i="53"/>
  <c r="N33" i="53"/>
  <c r="L33" i="53"/>
  <c r="K33" i="53"/>
  <c r="J33" i="53"/>
  <c r="I33" i="53"/>
  <c r="H33" i="53"/>
  <c r="G33" i="53"/>
  <c r="F33" i="53"/>
  <c r="W32" i="53"/>
  <c r="AC31" i="53"/>
  <c r="Z31" i="53"/>
  <c r="Y31" i="53"/>
  <c r="X31" i="53"/>
  <c r="W31" i="53"/>
  <c r="V31" i="53"/>
  <c r="U31" i="53"/>
  <c r="T31" i="53"/>
  <c r="O31" i="53"/>
  <c r="N31" i="53"/>
  <c r="AP31" i="53" s="1"/>
  <c r="L31" i="53"/>
  <c r="K31" i="53"/>
  <c r="J31" i="53"/>
  <c r="I31" i="53"/>
  <c r="H31" i="53"/>
  <c r="G31" i="53"/>
  <c r="F31" i="53"/>
  <c r="AC30" i="53"/>
  <c r="Z30" i="53"/>
  <c r="Y30" i="53"/>
  <c r="X30" i="53"/>
  <c r="W30" i="53"/>
  <c r="V30" i="53"/>
  <c r="U30" i="53"/>
  <c r="T30" i="53"/>
  <c r="O30" i="53"/>
  <c r="N30" i="53"/>
  <c r="AP30" i="53" s="1"/>
  <c r="L30" i="53"/>
  <c r="K30" i="53"/>
  <c r="J30" i="53"/>
  <c r="I30" i="53"/>
  <c r="H30" i="53"/>
  <c r="G30" i="53"/>
  <c r="F30" i="53"/>
  <c r="AC29" i="53"/>
  <c r="AF18" i="53" s="1"/>
  <c r="Z29" i="53"/>
  <c r="Y29" i="53"/>
  <c r="X29" i="53"/>
  <c r="W29" i="53"/>
  <c r="V29" i="53"/>
  <c r="U29" i="53"/>
  <c r="T29" i="53"/>
  <c r="O29" i="53"/>
  <c r="R18" i="53" s="1"/>
  <c r="N29" i="53"/>
  <c r="AP29" i="53" s="1"/>
  <c r="L29" i="53"/>
  <c r="K29" i="53"/>
  <c r="J29" i="53"/>
  <c r="I29" i="53"/>
  <c r="H29" i="53"/>
  <c r="G29" i="53"/>
  <c r="F29" i="53"/>
  <c r="AQ28" i="53"/>
  <c r="AN28" i="53"/>
  <c r="AM28" i="53"/>
  <c r="AL28" i="53"/>
  <c r="AK28" i="53"/>
  <c r="AJ28" i="53"/>
  <c r="AI28" i="53"/>
  <c r="AH28" i="53"/>
  <c r="AD28" i="53"/>
  <c r="P28" i="53"/>
  <c r="AQ27" i="53"/>
  <c r="AD27" i="53"/>
  <c r="P27" i="53"/>
  <c r="AF27" i="53"/>
  <c r="Z37" i="53"/>
  <c r="X37" i="53"/>
  <c r="V37" i="53"/>
  <c r="U37" i="53"/>
  <c r="T37" i="53"/>
  <c r="R27" i="53"/>
  <c r="AQ25" i="53"/>
  <c r="AN25" i="53"/>
  <c r="AM25" i="53"/>
  <c r="AL25" i="53"/>
  <c r="AK25" i="53"/>
  <c r="AJ25" i="53"/>
  <c r="AI25" i="53"/>
  <c r="AH25" i="53"/>
  <c r="AF25" i="53"/>
  <c r="AD25" i="53"/>
  <c r="R25" i="53"/>
  <c r="P25" i="53"/>
  <c r="AQ24" i="53"/>
  <c r="AN24" i="53"/>
  <c r="AM24" i="53"/>
  <c r="AL24" i="53"/>
  <c r="AK24" i="53"/>
  <c r="AJ24" i="53"/>
  <c r="AI24" i="53"/>
  <c r="AH24" i="53"/>
  <c r="AF24" i="53"/>
  <c r="AD24" i="53"/>
  <c r="R24" i="53"/>
  <c r="P24" i="53"/>
  <c r="AQ23" i="53"/>
  <c r="AN23" i="53"/>
  <c r="AM23" i="53"/>
  <c r="AL23" i="53"/>
  <c r="AK23" i="53"/>
  <c r="AJ23" i="53"/>
  <c r="AI23" i="53"/>
  <c r="AH23" i="53"/>
  <c r="AD23" i="53"/>
  <c r="P23" i="53"/>
  <c r="AQ22" i="53"/>
  <c r="AD22" i="53"/>
  <c r="P22" i="53"/>
  <c r="AF23" i="53"/>
  <c r="R23" i="53"/>
  <c r="AN21" i="53"/>
  <c r="AM21" i="53"/>
  <c r="AL21" i="53"/>
  <c r="AK21" i="53"/>
  <c r="AJ21" i="53"/>
  <c r="AI21" i="53"/>
  <c r="AH21" i="53"/>
  <c r="AQ20" i="53"/>
  <c r="AN20" i="53"/>
  <c r="AM20" i="53"/>
  <c r="AL20" i="53"/>
  <c r="AK20" i="53"/>
  <c r="AJ20" i="53"/>
  <c r="AI20" i="53"/>
  <c r="AH20" i="53"/>
  <c r="AF20" i="53"/>
  <c r="AD20" i="53"/>
  <c r="R20" i="53"/>
  <c r="P20" i="53"/>
  <c r="AQ19" i="53"/>
  <c r="AN19" i="53"/>
  <c r="AM19" i="53"/>
  <c r="AL19" i="53"/>
  <c r="AK19" i="53"/>
  <c r="AJ19" i="53"/>
  <c r="AI19" i="53"/>
  <c r="AH19" i="53"/>
  <c r="AF19" i="53"/>
  <c r="AD19" i="53"/>
  <c r="R19" i="53"/>
  <c r="P19" i="53"/>
  <c r="AQ18" i="53"/>
  <c r="AN18" i="53"/>
  <c r="AM18" i="53"/>
  <c r="AL18" i="53"/>
  <c r="AK18" i="53"/>
  <c r="AJ18" i="53"/>
  <c r="AI18" i="53"/>
  <c r="AH18" i="53"/>
  <c r="AD18" i="53"/>
  <c r="P18" i="53"/>
  <c r="AQ17" i="53"/>
  <c r="AN17" i="53"/>
  <c r="AM17" i="53"/>
  <c r="AL17" i="53"/>
  <c r="AK17" i="53"/>
  <c r="AJ17" i="53"/>
  <c r="AI17" i="53"/>
  <c r="AH17" i="53"/>
  <c r="AF17" i="53"/>
  <c r="AD17" i="53"/>
  <c r="P17" i="53"/>
  <c r="AQ16" i="53"/>
  <c r="AD16" i="53"/>
  <c r="P16" i="53"/>
  <c r="Y37" i="53"/>
  <c r="W37" i="53"/>
  <c r="O37" i="53"/>
  <c r="L37" i="53"/>
  <c r="J37" i="53"/>
  <c r="H37" i="53"/>
  <c r="F37" i="53"/>
  <c r="AQ14" i="53"/>
  <c r="AN14" i="53"/>
  <c r="AM14" i="53"/>
  <c r="AL14" i="53"/>
  <c r="AK14" i="53"/>
  <c r="AJ14" i="53"/>
  <c r="AI14" i="53"/>
  <c r="AH14" i="53"/>
  <c r="AF14" i="53"/>
  <c r="AD14" i="53"/>
  <c r="R14" i="53"/>
  <c r="P14" i="53"/>
  <c r="AQ13" i="53"/>
  <c r="AN13" i="53"/>
  <c r="AM13" i="53"/>
  <c r="AL13" i="53"/>
  <c r="AK13" i="53"/>
  <c r="AJ13" i="53"/>
  <c r="AI13" i="53"/>
  <c r="AH13" i="53"/>
  <c r="AF13" i="53"/>
  <c r="AD13" i="53"/>
  <c r="R13" i="53"/>
  <c r="P13" i="53"/>
  <c r="AQ12" i="53"/>
  <c r="AN12" i="53"/>
  <c r="AM12" i="53"/>
  <c r="AL12" i="53"/>
  <c r="AK12" i="53"/>
  <c r="AJ12" i="53"/>
  <c r="AI12" i="53"/>
  <c r="AH12" i="53"/>
  <c r="AD12" i="53"/>
  <c r="P12" i="53"/>
  <c r="AQ11" i="53"/>
  <c r="AD11" i="53"/>
  <c r="P11" i="53"/>
  <c r="AF10" i="53"/>
  <c r="Y32" i="53"/>
  <c r="U32" i="53"/>
  <c r="O32" i="53"/>
  <c r="L32" i="53"/>
  <c r="J32" i="53"/>
  <c r="H32" i="53"/>
  <c r="F32" i="53"/>
  <c r="AQ9" i="53"/>
  <c r="AN9" i="53"/>
  <c r="AM9" i="53"/>
  <c r="AL9" i="53"/>
  <c r="AK9" i="53"/>
  <c r="AJ9" i="53"/>
  <c r="AI9" i="53"/>
  <c r="AH9" i="53"/>
  <c r="AF9" i="53"/>
  <c r="AD9" i="53"/>
  <c r="R9" i="53"/>
  <c r="P9" i="53"/>
  <c r="AQ8" i="53"/>
  <c r="AN8" i="53"/>
  <c r="AM8" i="53"/>
  <c r="AL8" i="53"/>
  <c r="AK8" i="53"/>
  <c r="AJ8" i="53"/>
  <c r="AI8" i="53"/>
  <c r="AH8" i="53"/>
  <c r="AF8" i="53"/>
  <c r="AD8" i="53"/>
  <c r="R8" i="53"/>
  <c r="P8" i="53"/>
  <c r="AQ7" i="53"/>
  <c r="AN7" i="53"/>
  <c r="AM7" i="53"/>
  <c r="AL7" i="53"/>
  <c r="AK7" i="53"/>
  <c r="AJ7" i="53"/>
  <c r="AI7" i="53"/>
  <c r="AH7" i="53"/>
  <c r="AD7" i="53"/>
  <c r="P7" i="53"/>
  <c r="AH5" i="53"/>
  <c r="T5" i="53"/>
  <c r="AC39" i="51"/>
  <c r="Z39" i="51"/>
  <c r="Y39" i="51"/>
  <c r="X39" i="51"/>
  <c r="W39" i="51"/>
  <c r="V39" i="51"/>
  <c r="U39" i="51"/>
  <c r="T39" i="51"/>
  <c r="L39" i="51"/>
  <c r="K39" i="51"/>
  <c r="J39" i="51"/>
  <c r="I39" i="51"/>
  <c r="H39" i="51"/>
  <c r="G39" i="51"/>
  <c r="F39" i="51"/>
  <c r="AC38" i="51"/>
  <c r="Z38" i="51"/>
  <c r="Y38" i="51"/>
  <c r="X38" i="51"/>
  <c r="W38" i="51"/>
  <c r="V38" i="51"/>
  <c r="U38" i="51"/>
  <c r="T38" i="51"/>
  <c r="L38" i="51"/>
  <c r="K38" i="51"/>
  <c r="J38" i="51"/>
  <c r="I38" i="51"/>
  <c r="H38" i="51"/>
  <c r="G38" i="51"/>
  <c r="F38" i="51"/>
  <c r="AC36" i="51"/>
  <c r="Z36" i="51"/>
  <c r="Y36" i="51"/>
  <c r="X36" i="51"/>
  <c r="W36" i="51"/>
  <c r="V36" i="51"/>
  <c r="U36" i="51"/>
  <c r="T36" i="51"/>
  <c r="L36" i="51"/>
  <c r="K36" i="51"/>
  <c r="J36" i="51"/>
  <c r="I36" i="51"/>
  <c r="H36" i="51"/>
  <c r="G36" i="51"/>
  <c r="F36" i="51"/>
  <c r="AC35" i="51"/>
  <c r="Z35" i="51"/>
  <c r="Y35" i="51"/>
  <c r="X35" i="51"/>
  <c r="W35" i="51"/>
  <c r="V35" i="51"/>
  <c r="U35" i="51"/>
  <c r="T35" i="51"/>
  <c r="L35" i="51"/>
  <c r="K35" i="51"/>
  <c r="J35" i="51"/>
  <c r="I35" i="51"/>
  <c r="H35" i="51"/>
  <c r="G35" i="51"/>
  <c r="F35" i="51"/>
  <c r="AC34" i="51"/>
  <c r="Z34" i="51"/>
  <c r="Y34" i="51"/>
  <c r="X34" i="51"/>
  <c r="W34" i="51"/>
  <c r="V34" i="51"/>
  <c r="U34" i="51"/>
  <c r="T34" i="51"/>
  <c r="L34" i="51"/>
  <c r="K34" i="51"/>
  <c r="J34" i="51"/>
  <c r="I34" i="51"/>
  <c r="H34" i="51"/>
  <c r="G34" i="51"/>
  <c r="F34" i="51"/>
  <c r="AC33" i="51"/>
  <c r="Z33" i="51"/>
  <c r="Y33" i="51"/>
  <c r="X33" i="51"/>
  <c r="W33" i="51"/>
  <c r="V33" i="51"/>
  <c r="U33" i="51"/>
  <c r="T33" i="51"/>
  <c r="L33" i="51"/>
  <c r="K33" i="51"/>
  <c r="J33" i="51"/>
  <c r="I33" i="51"/>
  <c r="H33" i="51"/>
  <c r="G33" i="51"/>
  <c r="F33" i="51"/>
  <c r="AC31" i="51"/>
  <c r="Z31" i="51"/>
  <c r="Y31" i="51"/>
  <c r="X31" i="51"/>
  <c r="W31" i="51"/>
  <c r="V31" i="51"/>
  <c r="U31" i="51"/>
  <c r="T31" i="51"/>
  <c r="L31" i="51"/>
  <c r="K31" i="51"/>
  <c r="J31" i="51"/>
  <c r="I31" i="51"/>
  <c r="H31" i="51"/>
  <c r="G31" i="51"/>
  <c r="F31" i="51"/>
  <c r="AC30" i="51"/>
  <c r="Z30" i="51"/>
  <c r="Y30" i="51"/>
  <c r="X30" i="51"/>
  <c r="W30" i="51"/>
  <c r="V30" i="51"/>
  <c r="U30" i="51"/>
  <c r="T30" i="51"/>
  <c r="L30" i="51"/>
  <c r="K30" i="51"/>
  <c r="J30" i="51"/>
  <c r="I30" i="51"/>
  <c r="H30" i="51"/>
  <c r="G30" i="51"/>
  <c r="F30" i="51"/>
  <c r="AC29" i="51"/>
  <c r="AF18" i="51" s="1"/>
  <c r="Z29" i="51"/>
  <c r="Y29" i="51"/>
  <c r="X29" i="51"/>
  <c r="W29" i="51"/>
  <c r="V29" i="51"/>
  <c r="U29" i="51"/>
  <c r="T29" i="51"/>
  <c r="R18" i="51"/>
  <c r="L29" i="51"/>
  <c r="K29" i="51"/>
  <c r="J29" i="51"/>
  <c r="I29" i="51"/>
  <c r="H29" i="51"/>
  <c r="G29" i="51"/>
  <c r="F29" i="51"/>
  <c r="AQ28" i="51"/>
  <c r="AP28" i="51"/>
  <c r="AN28" i="51"/>
  <c r="AM28" i="51"/>
  <c r="AL28" i="51"/>
  <c r="AK28" i="51"/>
  <c r="AJ28" i="51"/>
  <c r="AI28" i="51"/>
  <c r="AH28" i="51"/>
  <c r="AD28" i="51"/>
  <c r="P28" i="51"/>
  <c r="AQ27" i="51"/>
  <c r="AP27" i="51"/>
  <c r="AD27" i="51"/>
  <c r="P27" i="51"/>
  <c r="AF27" i="51"/>
  <c r="Z26" i="51"/>
  <c r="Y26" i="51"/>
  <c r="X26" i="51"/>
  <c r="W26" i="51"/>
  <c r="V26" i="51"/>
  <c r="U26" i="51"/>
  <c r="T26" i="51"/>
  <c r="R27" i="51"/>
  <c r="L26" i="51"/>
  <c r="K26" i="51"/>
  <c r="J26" i="51"/>
  <c r="I26" i="51"/>
  <c r="H26" i="51"/>
  <c r="G26" i="51"/>
  <c r="F26" i="51"/>
  <c r="AQ25" i="51"/>
  <c r="AP25" i="51"/>
  <c r="AN25" i="51"/>
  <c r="AM25" i="51"/>
  <c r="AL25" i="51"/>
  <c r="AK25" i="51"/>
  <c r="AJ25" i="51"/>
  <c r="AI25" i="51"/>
  <c r="AH25" i="51"/>
  <c r="AF25" i="51"/>
  <c r="AD25" i="51"/>
  <c r="R25" i="51"/>
  <c r="P25" i="51"/>
  <c r="AQ24" i="51"/>
  <c r="AP24" i="51"/>
  <c r="AN24" i="51"/>
  <c r="AM24" i="51"/>
  <c r="AL24" i="51"/>
  <c r="AK24" i="51"/>
  <c r="AJ24" i="51"/>
  <c r="AI24" i="51"/>
  <c r="AH24" i="51"/>
  <c r="AF24" i="51"/>
  <c r="AD24" i="51"/>
  <c r="R24" i="51"/>
  <c r="P24" i="51"/>
  <c r="AQ23" i="51"/>
  <c r="AP23" i="51"/>
  <c r="AN23" i="51"/>
  <c r="AM23" i="51"/>
  <c r="AL23" i="51"/>
  <c r="AK23" i="51"/>
  <c r="AJ23" i="51"/>
  <c r="AI23" i="51"/>
  <c r="AH23" i="51"/>
  <c r="AD23" i="51"/>
  <c r="P23" i="51"/>
  <c r="AQ22" i="51"/>
  <c r="AP22" i="51"/>
  <c r="AD22" i="51"/>
  <c r="P22" i="51"/>
  <c r="AF23" i="51"/>
  <c r="Z21" i="51"/>
  <c r="Y21" i="51"/>
  <c r="X21" i="51"/>
  <c r="W21" i="51"/>
  <c r="V21" i="51"/>
  <c r="U21" i="51"/>
  <c r="T21" i="51"/>
  <c r="R23" i="51"/>
  <c r="L21" i="51"/>
  <c r="K21" i="51"/>
  <c r="J21" i="51"/>
  <c r="I21" i="51"/>
  <c r="H21" i="51"/>
  <c r="G21" i="51"/>
  <c r="F21" i="51"/>
  <c r="AQ20" i="51"/>
  <c r="AP20" i="51"/>
  <c r="AN20" i="51"/>
  <c r="AM20" i="51"/>
  <c r="AL20" i="51"/>
  <c r="AK20" i="51"/>
  <c r="AJ20" i="51"/>
  <c r="AI20" i="51"/>
  <c r="AH20" i="51"/>
  <c r="AF20" i="51"/>
  <c r="AD20" i="51"/>
  <c r="R20" i="51"/>
  <c r="P20" i="51"/>
  <c r="AQ19" i="51"/>
  <c r="AP19" i="51"/>
  <c r="AN19" i="51"/>
  <c r="AM19" i="51"/>
  <c r="AL19" i="51"/>
  <c r="AK19" i="51"/>
  <c r="AJ19" i="51"/>
  <c r="AI19" i="51"/>
  <c r="AH19" i="51"/>
  <c r="AF19" i="51"/>
  <c r="AD19" i="51"/>
  <c r="R19" i="51"/>
  <c r="P19" i="51"/>
  <c r="AQ18" i="51"/>
  <c r="AP18" i="51"/>
  <c r="AN18" i="51"/>
  <c r="AM18" i="51"/>
  <c r="AL18" i="51"/>
  <c r="AK18" i="51"/>
  <c r="AJ18" i="51"/>
  <c r="AI18" i="51"/>
  <c r="AH18" i="51"/>
  <c r="AD18" i="51"/>
  <c r="P18" i="51"/>
  <c r="AQ17" i="51"/>
  <c r="AP17" i="51"/>
  <c r="AN17" i="51"/>
  <c r="AM17" i="51"/>
  <c r="AL17" i="51"/>
  <c r="AK17" i="51"/>
  <c r="AJ17" i="51"/>
  <c r="AI17" i="51"/>
  <c r="AH17" i="51"/>
  <c r="AD17" i="51"/>
  <c r="P17" i="51"/>
  <c r="AQ16" i="51"/>
  <c r="AP16" i="51"/>
  <c r="AD16" i="51"/>
  <c r="P16" i="51"/>
  <c r="AC37" i="51"/>
  <c r="Z15" i="51"/>
  <c r="Z37" i="51" s="1"/>
  <c r="Y15" i="51"/>
  <c r="X15" i="51"/>
  <c r="X37" i="51" s="1"/>
  <c r="W15" i="51"/>
  <c r="V15" i="51"/>
  <c r="V37" i="51" s="1"/>
  <c r="U15" i="51"/>
  <c r="T15" i="51"/>
  <c r="T37" i="51" s="1"/>
  <c r="L15" i="51"/>
  <c r="L37" i="51" s="1"/>
  <c r="K15" i="51"/>
  <c r="K37" i="51" s="1"/>
  <c r="J15" i="51"/>
  <c r="J37" i="51" s="1"/>
  <c r="I15" i="51"/>
  <c r="I37" i="51" s="1"/>
  <c r="H15" i="51"/>
  <c r="H37" i="51" s="1"/>
  <c r="G15" i="51"/>
  <c r="F15" i="51"/>
  <c r="F37" i="51" s="1"/>
  <c r="AQ14" i="51"/>
  <c r="AP14" i="51"/>
  <c r="AN14" i="51"/>
  <c r="AM14" i="51"/>
  <c r="AL14" i="51"/>
  <c r="AK14" i="51"/>
  <c r="AJ14" i="51"/>
  <c r="AI14" i="51"/>
  <c r="AH14" i="51"/>
  <c r="AF14" i="51"/>
  <c r="AD14" i="51"/>
  <c r="R14" i="51"/>
  <c r="P14" i="51"/>
  <c r="AQ13" i="51"/>
  <c r="AP13" i="51"/>
  <c r="AN13" i="51"/>
  <c r="AM13" i="51"/>
  <c r="AL13" i="51"/>
  <c r="AK13" i="51"/>
  <c r="AJ13" i="51"/>
  <c r="AI13" i="51"/>
  <c r="AH13" i="51"/>
  <c r="AF13" i="51"/>
  <c r="AD13" i="51"/>
  <c r="R13" i="51"/>
  <c r="P13" i="51"/>
  <c r="AQ12" i="51"/>
  <c r="AP12" i="51"/>
  <c r="AN12" i="51"/>
  <c r="AM12" i="51"/>
  <c r="AL12" i="51"/>
  <c r="AK12" i="51"/>
  <c r="AJ12" i="51"/>
  <c r="AI12" i="51"/>
  <c r="AH12" i="51"/>
  <c r="AD12" i="51"/>
  <c r="P12" i="51"/>
  <c r="AQ11" i="51"/>
  <c r="AP11" i="51"/>
  <c r="AD11" i="51"/>
  <c r="P11" i="51"/>
  <c r="AF10" i="51"/>
  <c r="Z10" i="51"/>
  <c r="Y10" i="51"/>
  <c r="X10" i="51"/>
  <c r="W10" i="51"/>
  <c r="V10" i="51"/>
  <c r="U10" i="51"/>
  <c r="T10" i="51"/>
  <c r="L10" i="51"/>
  <c r="K10" i="51"/>
  <c r="J10" i="51"/>
  <c r="I10" i="51"/>
  <c r="H10" i="51"/>
  <c r="G10" i="51"/>
  <c r="G32" i="51" s="1"/>
  <c r="F10" i="51"/>
  <c r="AQ9" i="51"/>
  <c r="AP9" i="51"/>
  <c r="AN9" i="51"/>
  <c r="AM9" i="51"/>
  <c r="AL9" i="51"/>
  <c r="AK9" i="51"/>
  <c r="AJ9" i="51"/>
  <c r="AI9" i="51"/>
  <c r="AH9" i="51"/>
  <c r="AF9" i="51"/>
  <c r="AD9" i="51"/>
  <c r="R9" i="51"/>
  <c r="P9" i="51"/>
  <c r="AQ8" i="51"/>
  <c r="AP8" i="51"/>
  <c r="AN8" i="51"/>
  <c r="AM8" i="51"/>
  <c r="AL8" i="51"/>
  <c r="AK8" i="51"/>
  <c r="AJ8" i="51"/>
  <c r="AI8" i="51"/>
  <c r="AH8" i="51"/>
  <c r="AF8" i="51"/>
  <c r="AD8" i="51"/>
  <c r="R8" i="51"/>
  <c r="P8" i="51"/>
  <c r="AQ7" i="51"/>
  <c r="AP7" i="51"/>
  <c r="AN7" i="51"/>
  <c r="AM7" i="51"/>
  <c r="AL7" i="51"/>
  <c r="AK7" i="51"/>
  <c r="AJ7" i="51"/>
  <c r="AI7" i="51"/>
  <c r="AH7" i="51"/>
  <c r="AD7" i="51"/>
  <c r="P7" i="51"/>
  <c r="AH5" i="51"/>
  <c r="T5" i="51"/>
  <c r="AF25" i="46"/>
  <c r="AF24" i="46"/>
  <c r="AF20" i="46"/>
  <c r="AF19" i="46"/>
  <c r="AF14" i="46"/>
  <c r="AF13" i="46"/>
  <c r="AF9" i="46"/>
  <c r="AF8" i="46"/>
  <c r="U29" i="46"/>
  <c r="V29" i="46"/>
  <c r="W29" i="46"/>
  <c r="X29" i="46"/>
  <c r="Y29" i="46"/>
  <c r="Z29" i="46"/>
  <c r="AC29" i="46"/>
  <c r="AF18" i="46" s="1"/>
  <c r="T29" i="46"/>
  <c r="T5" i="46"/>
  <c r="R25" i="46"/>
  <c r="R20" i="46"/>
  <c r="R24" i="46"/>
  <c r="R19" i="46"/>
  <c r="R14" i="46"/>
  <c r="R9" i="46"/>
  <c r="R13" i="46"/>
  <c r="R8" i="46"/>
  <c r="G29" i="46"/>
  <c r="H29" i="46"/>
  <c r="I29" i="46"/>
  <c r="J29" i="46"/>
  <c r="K29" i="46"/>
  <c r="L29" i="46"/>
  <c r="N29" i="46"/>
  <c r="O29" i="46"/>
  <c r="F29" i="46"/>
  <c r="AH7" i="45"/>
  <c r="AI7" i="45"/>
  <c r="AJ7" i="45"/>
  <c r="AK7" i="45"/>
  <c r="AL7" i="45"/>
  <c r="AM7" i="45"/>
  <c r="AO7" i="45"/>
  <c r="AP7" i="45"/>
  <c r="AH8" i="45"/>
  <c r="AI8" i="45"/>
  <c r="AJ8" i="45"/>
  <c r="AK8" i="45"/>
  <c r="AL8" i="45"/>
  <c r="AM8" i="45"/>
  <c r="AO8" i="45"/>
  <c r="AP8" i="45"/>
  <c r="AO10" i="45"/>
  <c r="AP10" i="45"/>
  <c r="AH11" i="45"/>
  <c r="AI11" i="45"/>
  <c r="AJ11" i="45"/>
  <c r="AK11" i="45"/>
  <c r="AL11" i="45"/>
  <c r="AM11" i="45"/>
  <c r="AO11" i="45"/>
  <c r="AP11" i="45"/>
  <c r="AH12" i="45"/>
  <c r="AI12" i="45"/>
  <c r="AJ12" i="45"/>
  <c r="AK12" i="45"/>
  <c r="AL12" i="45"/>
  <c r="AM12" i="45"/>
  <c r="AO12" i="45"/>
  <c r="AP12" i="45"/>
  <c r="AH13" i="45"/>
  <c r="AI13" i="45"/>
  <c r="AJ13" i="45"/>
  <c r="AK13" i="45"/>
  <c r="AL13" i="45"/>
  <c r="AM13" i="45"/>
  <c r="AO13" i="45"/>
  <c r="AP13" i="45"/>
  <c r="AO15" i="45"/>
  <c r="AP15" i="45"/>
  <c r="AH16" i="45"/>
  <c r="AI16" i="45"/>
  <c r="AJ16" i="45"/>
  <c r="AK16" i="45"/>
  <c r="AL16" i="45"/>
  <c r="AM16" i="45"/>
  <c r="AO16" i="45"/>
  <c r="AP16" i="45"/>
  <c r="AE13" i="45"/>
  <c r="AE8" i="45"/>
  <c r="T17" i="45"/>
  <c r="U17" i="45"/>
  <c r="V17" i="45"/>
  <c r="W17" i="45"/>
  <c r="X17" i="45"/>
  <c r="Y17" i="45"/>
  <c r="AB17" i="45"/>
  <c r="S17" i="45"/>
  <c r="Q13" i="45"/>
  <c r="Q8" i="45"/>
  <c r="Q12" i="45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68" i="3"/>
  <c r="P66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68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2" i="3"/>
  <c r="L39" i="3"/>
  <c r="H95" i="3"/>
  <c r="V95" i="3"/>
  <c r="AE68" i="3"/>
  <c r="AF68" i="3"/>
  <c r="AG68" i="3"/>
  <c r="AH68" i="3"/>
  <c r="AI68" i="3"/>
  <c r="AJ68" i="3"/>
  <c r="AE69" i="3"/>
  <c r="AF69" i="3"/>
  <c r="AG69" i="3"/>
  <c r="AH69" i="3"/>
  <c r="AI69" i="3"/>
  <c r="AJ69" i="3"/>
  <c r="AE70" i="3"/>
  <c r="AF70" i="3"/>
  <c r="AG70" i="3"/>
  <c r="AH70" i="3"/>
  <c r="AI70" i="3"/>
  <c r="AJ70" i="3"/>
  <c r="AE71" i="3"/>
  <c r="AF71" i="3"/>
  <c r="AG71" i="3"/>
  <c r="AH71" i="3"/>
  <c r="AI71" i="3"/>
  <c r="AJ71" i="3"/>
  <c r="AE72" i="3"/>
  <c r="AF72" i="3"/>
  <c r="AG72" i="3"/>
  <c r="AH72" i="3"/>
  <c r="AI72" i="3"/>
  <c r="AJ72" i="3"/>
  <c r="AE73" i="3"/>
  <c r="AF73" i="3"/>
  <c r="AG73" i="3"/>
  <c r="AH73" i="3"/>
  <c r="AI73" i="3"/>
  <c r="AJ73" i="3"/>
  <c r="AE74" i="3"/>
  <c r="AF74" i="3"/>
  <c r="AG74" i="3"/>
  <c r="AH74" i="3"/>
  <c r="AI74" i="3"/>
  <c r="AJ74" i="3"/>
  <c r="AE75" i="3"/>
  <c r="AF75" i="3"/>
  <c r="AG75" i="3"/>
  <c r="AH75" i="3"/>
  <c r="AI75" i="3"/>
  <c r="AJ75" i="3"/>
  <c r="AE76" i="3"/>
  <c r="AF76" i="3"/>
  <c r="AG76" i="3"/>
  <c r="AH76" i="3"/>
  <c r="AI76" i="3"/>
  <c r="AJ76" i="3"/>
  <c r="AE77" i="3"/>
  <c r="AF77" i="3"/>
  <c r="AG77" i="3"/>
  <c r="AH77" i="3"/>
  <c r="AI77" i="3"/>
  <c r="AJ77" i="3"/>
  <c r="AE78" i="3"/>
  <c r="AF78" i="3"/>
  <c r="AG78" i="3"/>
  <c r="AH78" i="3"/>
  <c r="AI78" i="3"/>
  <c r="AJ78" i="3"/>
  <c r="AE79" i="3"/>
  <c r="AF79" i="3"/>
  <c r="AG79" i="3"/>
  <c r="AH79" i="3"/>
  <c r="AI79" i="3"/>
  <c r="AJ79" i="3"/>
  <c r="AE80" i="3"/>
  <c r="AF80" i="3"/>
  <c r="AG80" i="3"/>
  <c r="AH80" i="3"/>
  <c r="AI80" i="3"/>
  <c r="AJ80" i="3"/>
  <c r="AE81" i="3"/>
  <c r="AF81" i="3"/>
  <c r="AG81" i="3"/>
  <c r="AH81" i="3"/>
  <c r="AI81" i="3"/>
  <c r="AJ81" i="3"/>
  <c r="AE82" i="3"/>
  <c r="AF82" i="3"/>
  <c r="AG82" i="3"/>
  <c r="AH82" i="3"/>
  <c r="AI82" i="3"/>
  <c r="AJ82" i="3"/>
  <c r="AE83" i="3"/>
  <c r="AF83" i="3"/>
  <c r="AG83" i="3"/>
  <c r="AH83" i="3"/>
  <c r="AI83" i="3"/>
  <c r="AJ83" i="3"/>
  <c r="AE84" i="3"/>
  <c r="AF84" i="3"/>
  <c r="AG84" i="3"/>
  <c r="AH84" i="3"/>
  <c r="AI84" i="3"/>
  <c r="AJ84" i="3"/>
  <c r="AE85" i="3"/>
  <c r="AF85" i="3"/>
  <c r="AG85" i="3"/>
  <c r="AH85" i="3"/>
  <c r="AI85" i="3"/>
  <c r="AJ85" i="3"/>
  <c r="AE86" i="3"/>
  <c r="AF86" i="3"/>
  <c r="AG86" i="3"/>
  <c r="AH86" i="3"/>
  <c r="AI86" i="3"/>
  <c r="AJ86" i="3"/>
  <c r="AE87" i="3"/>
  <c r="AF87" i="3"/>
  <c r="AG87" i="3"/>
  <c r="AH87" i="3"/>
  <c r="AI87" i="3"/>
  <c r="AJ87" i="3"/>
  <c r="AE88" i="3"/>
  <c r="AF88" i="3"/>
  <c r="AG88" i="3"/>
  <c r="AH88" i="3"/>
  <c r="AI88" i="3"/>
  <c r="AJ88" i="3"/>
  <c r="AE89" i="3"/>
  <c r="AF89" i="3"/>
  <c r="AG89" i="3"/>
  <c r="AH89" i="3"/>
  <c r="AI89" i="3"/>
  <c r="AJ89" i="3"/>
  <c r="AE90" i="3"/>
  <c r="AF90" i="3"/>
  <c r="AG90" i="3"/>
  <c r="AH90" i="3"/>
  <c r="AI90" i="3"/>
  <c r="AJ90" i="3"/>
  <c r="AE91" i="3"/>
  <c r="AF91" i="3"/>
  <c r="AG91" i="3"/>
  <c r="AH91" i="3"/>
  <c r="AI91" i="3"/>
  <c r="AJ91" i="3"/>
  <c r="AE92" i="3"/>
  <c r="AF92" i="3"/>
  <c r="AG92" i="3"/>
  <c r="AH92" i="3"/>
  <c r="AI92" i="3"/>
  <c r="AJ92" i="3"/>
  <c r="AE93" i="3"/>
  <c r="AF93" i="3"/>
  <c r="AG93" i="3"/>
  <c r="AH93" i="3"/>
  <c r="AI93" i="3"/>
  <c r="AJ93" i="3"/>
  <c r="AE94" i="3"/>
  <c r="AF94" i="3"/>
  <c r="AG94" i="3"/>
  <c r="AH94" i="3"/>
  <c r="AI94" i="3"/>
  <c r="AJ94" i="3"/>
  <c r="AE96" i="3"/>
  <c r="AF96" i="3"/>
  <c r="AG96" i="3"/>
  <c r="AH96" i="3"/>
  <c r="AI96" i="3"/>
  <c r="AJ96" i="3"/>
  <c r="AE39" i="3"/>
  <c r="AF39" i="3"/>
  <c r="AG39" i="3"/>
  <c r="AH39" i="3"/>
  <c r="AI39" i="3"/>
  <c r="AJ39" i="3"/>
  <c r="AL39" i="3"/>
  <c r="AE40" i="3"/>
  <c r="AF40" i="3"/>
  <c r="AG40" i="3"/>
  <c r="AH40" i="3"/>
  <c r="AI40" i="3"/>
  <c r="AJ40" i="3"/>
  <c r="AL40" i="3"/>
  <c r="AE41" i="3"/>
  <c r="AF41" i="3"/>
  <c r="AG41" i="3"/>
  <c r="AH41" i="3"/>
  <c r="AI41" i="3"/>
  <c r="AJ41" i="3"/>
  <c r="AL41" i="3"/>
  <c r="AE42" i="3"/>
  <c r="AF42" i="3"/>
  <c r="AG42" i="3"/>
  <c r="AH42" i="3"/>
  <c r="AI42" i="3"/>
  <c r="AJ42" i="3"/>
  <c r="AL42" i="3"/>
  <c r="AE43" i="3"/>
  <c r="AF43" i="3"/>
  <c r="AG43" i="3"/>
  <c r="AH43" i="3"/>
  <c r="AI43" i="3"/>
  <c r="AJ43" i="3"/>
  <c r="AL43" i="3"/>
  <c r="AE44" i="3"/>
  <c r="AF44" i="3"/>
  <c r="AG44" i="3"/>
  <c r="AH44" i="3"/>
  <c r="AI44" i="3"/>
  <c r="AJ44" i="3"/>
  <c r="AL44" i="3"/>
  <c r="AE45" i="3"/>
  <c r="AF45" i="3"/>
  <c r="AG45" i="3"/>
  <c r="AH45" i="3"/>
  <c r="AI45" i="3"/>
  <c r="AJ45" i="3"/>
  <c r="AL45" i="3"/>
  <c r="AE46" i="3"/>
  <c r="AF46" i="3"/>
  <c r="AG46" i="3"/>
  <c r="AH46" i="3"/>
  <c r="AI46" i="3"/>
  <c r="AJ46" i="3"/>
  <c r="AL46" i="3"/>
  <c r="AE47" i="3"/>
  <c r="AF47" i="3"/>
  <c r="AG47" i="3"/>
  <c r="AH47" i="3"/>
  <c r="AI47" i="3"/>
  <c r="AJ47" i="3"/>
  <c r="AL47" i="3"/>
  <c r="AE48" i="3"/>
  <c r="AF48" i="3"/>
  <c r="AG48" i="3"/>
  <c r="AH48" i="3"/>
  <c r="AI48" i="3"/>
  <c r="AJ48" i="3"/>
  <c r="AL48" i="3"/>
  <c r="AE49" i="3"/>
  <c r="AF49" i="3"/>
  <c r="AG49" i="3"/>
  <c r="AH49" i="3"/>
  <c r="AI49" i="3"/>
  <c r="AJ49" i="3"/>
  <c r="AL49" i="3"/>
  <c r="AE50" i="3"/>
  <c r="AF50" i="3"/>
  <c r="AG50" i="3"/>
  <c r="AH50" i="3"/>
  <c r="AI50" i="3"/>
  <c r="AJ50" i="3"/>
  <c r="AL50" i="3"/>
  <c r="AE51" i="3"/>
  <c r="AF51" i="3"/>
  <c r="AG51" i="3"/>
  <c r="AH51" i="3"/>
  <c r="AI51" i="3"/>
  <c r="AJ51" i="3"/>
  <c r="AL51" i="3"/>
  <c r="AE52" i="3"/>
  <c r="AF52" i="3"/>
  <c r="AG52" i="3"/>
  <c r="AH52" i="3"/>
  <c r="AI52" i="3"/>
  <c r="AJ52" i="3"/>
  <c r="AL52" i="3"/>
  <c r="AE53" i="3"/>
  <c r="AF53" i="3"/>
  <c r="AG53" i="3"/>
  <c r="AH53" i="3"/>
  <c r="AI53" i="3"/>
  <c r="AJ53" i="3"/>
  <c r="AL53" i="3"/>
  <c r="AE54" i="3"/>
  <c r="AF54" i="3"/>
  <c r="AG54" i="3"/>
  <c r="AH54" i="3"/>
  <c r="AI54" i="3"/>
  <c r="AJ54" i="3"/>
  <c r="AL54" i="3"/>
  <c r="AE55" i="3"/>
  <c r="AF55" i="3"/>
  <c r="AG55" i="3"/>
  <c r="AH55" i="3"/>
  <c r="AI55" i="3"/>
  <c r="AJ55" i="3"/>
  <c r="AL55" i="3"/>
  <c r="AE56" i="3"/>
  <c r="AF56" i="3"/>
  <c r="AG56" i="3"/>
  <c r="AH56" i="3"/>
  <c r="AI56" i="3"/>
  <c r="AJ56" i="3"/>
  <c r="AL56" i="3"/>
  <c r="AE57" i="3"/>
  <c r="AF57" i="3"/>
  <c r="AG57" i="3"/>
  <c r="AH57" i="3"/>
  <c r="AI57" i="3"/>
  <c r="AJ57" i="3"/>
  <c r="AL57" i="3"/>
  <c r="AE58" i="3"/>
  <c r="AF58" i="3"/>
  <c r="AG58" i="3"/>
  <c r="AH58" i="3"/>
  <c r="AI58" i="3"/>
  <c r="AJ58" i="3"/>
  <c r="AL58" i="3"/>
  <c r="AE59" i="3"/>
  <c r="AF59" i="3"/>
  <c r="AG59" i="3"/>
  <c r="AH59" i="3"/>
  <c r="AI59" i="3"/>
  <c r="AJ59" i="3"/>
  <c r="AL59" i="3"/>
  <c r="AE60" i="3"/>
  <c r="AF60" i="3"/>
  <c r="AG60" i="3"/>
  <c r="AH60" i="3"/>
  <c r="AI60" i="3"/>
  <c r="AJ60" i="3"/>
  <c r="AL60" i="3"/>
  <c r="AE62" i="3"/>
  <c r="AF62" i="3"/>
  <c r="AG62" i="3"/>
  <c r="AH62" i="3"/>
  <c r="AI62" i="3"/>
  <c r="AJ62" i="3"/>
  <c r="AL62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39" i="3"/>
  <c r="U37" i="54" l="1"/>
  <c r="W37" i="54"/>
  <c r="Y37" i="54"/>
  <c r="AF35" i="54"/>
  <c r="AI30" i="54"/>
  <c r="AK30" i="54"/>
  <c r="AM30" i="54"/>
  <c r="R37" i="54"/>
  <c r="AI29" i="54"/>
  <c r="AK29" i="54"/>
  <c r="AM29" i="54"/>
  <c r="AP29" i="54"/>
  <c r="AR8" i="54"/>
  <c r="P31" i="54"/>
  <c r="AF7" i="53"/>
  <c r="AF29" i="53" s="1"/>
  <c r="AH30" i="53"/>
  <c r="AL30" i="53"/>
  <c r="AN30" i="53"/>
  <c r="AR16" i="51"/>
  <c r="G37" i="54"/>
  <c r="AI37" i="54" s="1"/>
  <c r="I37" i="54"/>
  <c r="K37" i="54"/>
  <c r="AM37" i="54" s="1"/>
  <c r="AC37" i="53"/>
  <c r="AH26" i="53"/>
  <c r="AJ26" i="53"/>
  <c r="AL26" i="53"/>
  <c r="AN26" i="53"/>
  <c r="AF28" i="53"/>
  <c r="G32" i="53"/>
  <c r="AH26" i="51"/>
  <c r="AJ26" i="51"/>
  <c r="AL26" i="51"/>
  <c r="AN26" i="51"/>
  <c r="AF28" i="51"/>
  <c r="AH39" i="51"/>
  <c r="AJ39" i="51"/>
  <c r="AL39" i="51"/>
  <c r="AN39" i="51"/>
  <c r="AI26" i="51"/>
  <c r="AK26" i="51"/>
  <c r="AM26" i="51"/>
  <c r="AP26" i="51"/>
  <c r="AR27" i="51"/>
  <c r="AR28" i="51"/>
  <c r="P39" i="51"/>
  <c r="AI39" i="51"/>
  <c r="AK39" i="51"/>
  <c r="T32" i="54"/>
  <c r="V32" i="54"/>
  <c r="X32" i="54"/>
  <c r="Z32" i="54"/>
  <c r="AN32" i="54" s="1"/>
  <c r="AH21" i="54"/>
  <c r="AL21" i="54"/>
  <c r="AN21" i="54"/>
  <c r="AR17" i="54"/>
  <c r="AF7" i="54"/>
  <c r="AJ21" i="54"/>
  <c r="F32" i="54"/>
  <c r="AH32" i="54" s="1"/>
  <c r="H32" i="54"/>
  <c r="J32" i="54"/>
  <c r="AL32" i="54" s="1"/>
  <c r="L32" i="54"/>
  <c r="O32" i="54"/>
  <c r="R32" i="54" s="1"/>
  <c r="R21" i="54"/>
  <c r="AR22" i="54"/>
  <c r="AR18" i="54"/>
  <c r="AR20" i="54"/>
  <c r="AI34" i="54"/>
  <c r="AI34" i="53"/>
  <c r="AK34" i="53"/>
  <c r="AM34" i="53"/>
  <c r="AI35" i="53"/>
  <c r="AK35" i="53"/>
  <c r="AM35" i="53"/>
  <c r="AI36" i="53"/>
  <c r="AK36" i="53"/>
  <c r="AM36" i="53"/>
  <c r="G37" i="53"/>
  <c r="I37" i="53"/>
  <c r="AK37" i="53" s="1"/>
  <c r="K37" i="53"/>
  <c r="AM37" i="53" s="1"/>
  <c r="N37" i="53"/>
  <c r="AP37" i="53" s="1"/>
  <c r="AI26" i="53"/>
  <c r="AK26" i="53"/>
  <c r="AM26" i="53"/>
  <c r="AR27" i="53"/>
  <c r="AR28" i="53"/>
  <c r="R30" i="53"/>
  <c r="AI37" i="53"/>
  <c r="AR12" i="53"/>
  <c r="AR14" i="53"/>
  <c r="P33" i="53"/>
  <c r="AJ30" i="53"/>
  <c r="R7" i="53"/>
  <c r="R29" i="53" s="1"/>
  <c r="P29" i="53"/>
  <c r="AH29" i="53"/>
  <c r="AJ29" i="53"/>
  <c r="AL29" i="53"/>
  <c r="AN29" i="53"/>
  <c r="P31" i="53"/>
  <c r="AI31" i="53"/>
  <c r="AK31" i="53"/>
  <c r="AM31" i="53"/>
  <c r="AM39" i="51"/>
  <c r="AP39" i="51"/>
  <c r="P33" i="51"/>
  <c r="R18" i="46"/>
  <c r="R7" i="46"/>
  <c r="AO17" i="45"/>
  <c r="AL17" i="45"/>
  <c r="AJ17" i="45"/>
  <c r="AH17" i="45"/>
  <c r="AE7" i="45"/>
  <c r="AP17" i="45"/>
  <c r="AM17" i="45"/>
  <c r="AK17" i="45"/>
  <c r="AI17" i="45"/>
  <c r="AE12" i="45"/>
  <c r="Q7" i="45"/>
  <c r="Q17" i="45" s="1"/>
  <c r="AJ95" i="3"/>
  <c r="AI26" i="54"/>
  <c r="AK26" i="54"/>
  <c r="AM26" i="54"/>
  <c r="AP26" i="54"/>
  <c r="AR28" i="54"/>
  <c r="AD38" i="54"/>
  <c r="AF23" i="54"/>
  <c r="AR24" i="54"/>
  <c r="AP33" i="54"/>
  <c r="AK34" i="54"/>
  <c r="AM34" i="54"/>
  <c r="AP34" i="54"/>
  <c r="AF18" i="54"/>
  <c r="AH29" i="54"/>
  <c r="AJ29" i="54"/>
  <c r="AN29" i="54"/>
  <c r="AH30" i="54"/>
  <c r="AJ30" i="54"/>
  <c r="AL30" i="54"/>
  <c r="AN30" i="54"/>
  <c r="AH31" i="54"/>
  <c r="AJ31" i="54"/>
  <c r="AL31" i="54"/>
  <c r="AN31" i="54"/>
  <c r="AH39" i="54"/>
  <c r="AJ39" i="54"/>
  <c r="AL39" i="54"/>
  <c r="AN39" i="54"/>
  <c r="AR14" i="54"/>
  <c r="AD33" i="54"/>
  <c r="AI35" i="54"/>
  <c r="AK35" i="54"/>
  <c r="AM35" i="54"/>
  <c r="AP35" i="54"/>
  <c r="AI36" i="54"/>
  <c r="AK36" i="54"/>
  <c r="AM36" i="54"/>
  <c r="AP36" i="54"/>
  <c r="AF36" i="54"/>
  <c r="AF30" i="54"/>
  <c r="AF31" i="54"/>
  <c r="R27" i="54"/>
  <c r="AH26" i="54"/>
  <c r="AJ26" i="54"/>
  <c r="AL26" i="54"/>
  <c r="AN26" i="54"/>
  <c r="AR27" i="54"/>
  <c r="P39" i="54"/>
  <c r="AI21" i="54"/>
  <c r="AK21" i="54"/>
  <c r="AM21" i="54"/>
  <c r="AP21" i="54"/>
  <c r="G32" i="54"/>
  <c r="AI32" i="54" s="1"/>
  <c r="I32" i="54"/>
  <c r="AK32" i="54" s="1"/>
  <c r="K32" i="54"/>
  <c r="AM32" i="54" s="1"/>
  <c r="AP32" i="54"/>
  <c r="AR23" i="54"/>
  <c r="AR25" i="54"/>
  <c r="R16" i="54"/>
  <c r="AI39" i="54"/>
  <c r="AK39" i="54"/>
  <c r="AM39" i="54"/>
  <c r="AP39" i="54"/>
  <c r="AR16" i="54"/>
  <c r="AR19" i="54"/>
  <c r="P38" i="54"/>
  <c r="AH35" i="54"/>
  <c r="AJ35" i="54"/>
  <c r="AL35" i="54"/>
  <c r="AN35" i="54"/>
  <c r="R36" i="54"/>
  <c r="AR13" i="54"/>
  <c r="AH36" i="54"/>
  <c r="AJ36" i="54"/>
  <c r="AL36" i="54"/>
  <c r="AN36" i="54"/>
  <c r="R12" i="54"/>
  <c r="AQ10" i="54"/>
  <c r="R11" i="54"/>
  <c r="AR11" i="54"/>
  <c r="AR12" i="54"/>
  <c r="AH34" i="54"/>
  <c r="AJ34" i="54"/>
  <c r="AL34" i="54"/>
  <c r="AN34" i="54"/>
  <c r="AI31" i="54"/>
  <c r="AK31" i="54"/>
  <c r="AM31" i="54"/>
  <c r="AP31" i="54"/>
  <c r="AR7" i="54"/>
  <c r="AR9" i="54"/>
  <c r="AR23" i="53"/>
  <c r="AR25" i="53"/>
  <c r="AR20" i="53"/>
  <c r="AI29" i="53"/>
  <c r="AD29" i="53"/>
  <c r="AH39" i="53"/>
  <c r="AJ39" i="53"/>
  <c r="AL39" i="53"/>
  <c r="AN39" i="53"/>
  <c r="AF31" i="53"/>
  <c r="AR8" i="53"/>
  <c r="AR16" i="53"/>
  <c r="AR17" i="53"/>
  <c r="AR19" i="53"/>
  <c r="AH31" i="53"/>
  <c r="AJ31" i="53"/>
  <c r="AL31" i="53"/>
  <c r="AN31" i="53"/>
  <c r="AD38" i="53"/>
  <c r="P39" i="53"/>
  <c r="AI39" i="53"/>
  <c r="AK39" i="53"/>
  <c r="AM39" i="53"/>
  <c r="AR22" i="53"/>
  <c r="AR24" i="53"/>
  <c r="R22" i="53"/>
  <c r="AH37" i="53"/>
  <c r="AL37" i="53"/>
  <c r="AR18" i="53"/>
  <c r="R35" i="53"/>
  <c r="P38" i="53"/>
  <c r="R11" i="53"/>
  <c r="R36" i="53"/>
  <c r="AR11" i="53"/>
  <c r="AR13" i="53"/>
  <c r="R37" i="53"/>
  <c r="AH34" i="53"/>
  <c r="AJ34" i="53"/>
  <c r="AL34" i="53"/>
  <c r="AN34" i="53"/>
  <c r="AH35" i="53"/>
  <c r="AJ35" i="53"/>
  <c r="AL35" i="53"/>
  <c r="AN35" i="53"/>
  <c r="AH36" i="53"/>
  <c r="AJ36" i="53"/>
  <c r="AL36" i="53"/>
  <c r="AN36" i="53"/>
  <c r="AI30" i="53"/>
  <c r="AK30" i="53"/>
  <c r="AM30" i="53"/>
  <c r="AR7" i="53"/>
  <c r="AR9" i="53"/>
  <c r="P30" i="53"/>
  <c r="AK35" i="51"/>
  <c r="AM35" i="51"/>
  <c r="AP35" i="51"/>
  <c r="AR12" i="51"/>
  <c r="AI29" i="51"/>
  <c r="AD29" i="51"/>
  <c r="AR17" i="51"/>
  <c r="G37" i="51"/>
  <c r="AP33" i="51"/>
  <c r="AI35" i="51"/>
  <c r="R7" i="51"/>
  <c r="R29" i="51" s="1"/>
  <c r="P32" i="54"/>
  <c r="R10" i="54"/>
  <c r="AD10" i="54"/>
  <c r="AH10" i="54"/>
  <c r="AJ10" i="54"/>
  <c r="AL10" i="54"/>
  <c r="AN10" i="54"/>
  <c r="T37" i="54"/>
  <c r="AH37" i="54" s="1"/>
  <c r="AH15" i="54"/>
  <c r="V37" i="54"/>
  <c r="AJ37" i="54" s="1"/>
  <c r="AJ15" i="54"/>
  <c r="X37" i="54"/>
  <c r="AL37" i="54" s="1"/>
  <c r="AL15" i="54"/>
  <c r="Z37" i="54"/>
  <c r="AN37" i="54" s="1"/>
  <c r="AN15" i="54"/>
  <c r="AC37" i="54"/>
  <c r="AF39" i="54" s="1"/>
  <c r="AF17" i="54"/>
  <c r="AQ15" i="54"/>
  <c r="AD15" i="54"/>
  <c r="AI15" i="54"/>
  <c r="AM15" i="54"/>
  <c r="AF16" i="54"/>
  <c r="R22" i="54"/>
  <c r="P21" i="54"/>
  <c r="AQ21" i="54"/>
  <c r="AF28" i="54"/>
  <c r="AQ26" i="54"/>
  <c r="AD26" i="54"/>
  <c r="AF27" i="54"/>
  <c r="P29" i="54"/>
  <c r="R18" i="54"/>
  <c r="R29" i="54" s="1"/>
  <c r="AL29" i="54"/>
  <c r="AQ29" i="54"/>
  <c r="AR29" i="54" s="1"/>
  <c r="P33" i="54"/>
  <c r="AQ34" i="54"/>
  <c r="AD34" i="54"/>
  <c r="P10" i="54"/>
  <c r="AC32" i="54"/>
  <c r="AF33" i="54" s="1"/>
  <c r="AF11" i="54"/>
  <c r="AF10" i="54"/>
  <c r="AI10" i="54"/>
  <c r="AK10" i="54"/>
  <c r="AM10" i="54"/>
  <c r="AP10" i="54"/>
  <c r="AF12" i="54"/>
  <c r="P15" i="54"/>
  <c r="AP37" i="54"/>
  <c r="AK15" i="54"/>
  <c r="AP15" i="54"/>
  <c r="AD21" i="54"/>
  <c r="P26" i="54"/>
  <c r="AD29" i="54"/>
  <c r="P30" i="54"/>
  <c r="R30" i="54"/>
  <c r="AQ30" i="54"/>
  <c r="AR30" i="54" s="1"/>
  <c r="R31" i="54"/>
  <c r="AD31" i="54"/>
  <c r="AQ33" i="54"/>
  <c r="P35" i="54"/>
  <c r="R15" i="54"/>
  <c r="R17" i="54"/>
  <c r="AF21" i="54"/>
  <c r="R26" i="54"/>
  <c r="AD30" i="54"/>
  <c r="AQ31" i="54"/>
  <c r="P34" i="54"/>
  <c r="R35" i="54"/>
  <c r="AQ35" i="54"/>
  <c r="AD35" i="54"/>
  <c r="P36" i="54"/>
  <c r="P37" i="54"/>
  <c r="R38" i="54"/>
  <c r="AQ38" i="54"/>
  <c r="R39" i="54"/>
  <c r="AD39" i="54"/>
  <c r="AQ36" i="54"/>
  <c r="AD36" i="54"/>
  <c r="AP38" i="54"/>
  <c r="AQ39" i="54"/>
  <c r="I32" i="53"/>
  <c r="AK32" i="53" s="1"/>
  <c r="AK10" i="53"/>
  <c r="K32" i="53"/>
  <c r="AM10" i="53"/>
  <c r="N32" i="53"/>
  <c r="P10" i="53"/>
  <c r="AI32" i="53"/>
  <c r="AM32" i="53"/>
  <c r="R33" i="53"/>
  <c r="R32" i="53"/>
  <c r="T32" i="53"/>
  <c r="AH32" i="53" s="1"/>
  <c r="AH10" i="53"/>
  <c r="V32" i="53"/>
  <c r="AJ32" i="53" s="1"/>
  <c r="AJ10" i="53"/>
  <c r="X32" i="53"/>
  <c r="AL32" i="53" s="1"/>
  <c r="AL10" i="53"/>
  <c r="Z32" i="53"/>
  <c r="AN32" i="53" s="1"/>
  <c r="AN10" i="53"/>
  <c r="AC32" i="53"/>
  <c r="AF33" i="53" s="1"/>
  <c r="AF12" i="53"/>
  <c r="AQ10" i="53"/>
  <c r="AD10" i="53"/>
  <c r="AF11" i="53"/>
  <c r="AI10" i="53"/>
  <c r="AQ37" i="53"/>
  <c r="AD37" i="53"/>
  <c r="AF37" i="53"/>
  <c r="R15" i="53"/>
  <c r="AD15" i="53"/>
  <c r="AH15" i="53"/>
  <c r="AJ15" i="53"/>
  <c r="AL15" i="53"/>
  <c r="AN15" i="53"/>
  <c r="AQ15" i="53"/>
  <c r="R17" i="53"/>
  <c r="P21" i="53"/>
  <c r="AF21" i="53"/>
  <c r="AF22" i="53"/>
  <c r="R26" i="53"/>
  <c r="AD26" i="53"/>
  <c r="AQ26" i="53"/>
  <c r="R28" i="53"/>
  <c r="AQ29" i="53"/>
  <c r="AD30" i="53"/>
  <c r="AQ31" i="53"/>
  <c r="AD33" i="53"/>
  <c r="P34" i="53"/>
  <c r="AQ35" i="53"/>
  <c r="AD35" i="53"/>
  <c r="P36" i="53"/>
  <c r="AF36" i="53"/>
  <c r="P37" i="53"/>
  <c r="AJ37" i="53"/>
  <c r="AN37" i="53"/>
  <c r="R38" i="53"/>
  <c r="AQ38" i="53"/>
  <c r="R39" i="53"/>
  <c r="AD39" i="53"/>
  <c r="R10" i="53"/>
  <c r="R12" i="53"/>
  <c r="P15" i="53"/>
  <c r="AF15" i="53"/>
  <c r="AI15" i="53"/>
  <c r="AK15" i="53"/>
  <c r="AM15" i="53"/>
  <c r="R16" i="53"/>
  <c r="AF16" i="53"/>
  <c r="R21" i="53"/>
  <c r="AD21" i="53"/>
  <c r="AQ21" i="53"/>
  <c r="AR21" i="53" s="1"/>
  <c r="P26" i="53"/>
  <c r="AF26" i="53"/>
  <c r="AK29" i="53"/>
  <c r="AM29" i="53"/>
  <c r="AF30" i="53"/>
  <c r="AQ30" i="53"/>
  <c r="AR30" i="53" s="1"/>
  <c r="R31" i="53"/>
  <c r="AD31" i="53"/>
  <c r="AQ33" i="53"/>
  <c r="R34" i="53"/>
  <c r="AQ34" i="53"/>
  <c r="AD34" i="53"/>
  <c r="P35" i="53"/>
  <c r="AF35" i="53"/>
  <c r="AQ36" i="53"/>
  <c r="AD36" i="53"/>
  <c r="AF38" i="53"/>
  <c r="AF39" i="53"/>
  <c r="AQ39" i="53"/>
  <c r="U37" i="51"/>
  <c r="W37" i="51"/>
  <c r="AK37" i="51" s="1"/>
  <c r="Y37" i="51"/>
  <c r="AM37" i="51" s="1"/>
  <c r="AP37" i="51"/>
  <c r="AR24" i="51"/>
  <c r="U32" i="51"/>
  <c r="W32" i="51"/>
  <c r="Y32" i="51"/>
  <c r="AI21" i="51"/>
  <c r="AK21" i="51"/>
  <c r="AM21" i="51"/>
  <c r="AP21" i="51"/>
  <c r="AR22" i="51"/>
  <c r="AI34" i="51"/>
  <c r="AK34" i="51"/>
  <c r="AM34" i="51"/>
  <c r="AP34" i="51"/>
  <c r="AR19" i="51"/>
  <c r="AF17" i="51"/>
  <c r="AD38" i="51"/>
  <c r="AR14" i="51"/>
  <c r="AI36" i="51"/>
  <c r="AK36" i="51"/>
  <c r="AM36" i="51"/>
  <c r="AP36" i="51"/>
  <c r="AF31" i="51"/>
  <c r="AF7" i="51"/>
  <c r="AF29" i="51" s="1"/>
  <c r="AR7" i="51"/>
  <c r="AR9" i="51"/>
  <c r="AH30" i="51"/>
  <c r="AJ30" i="51"/>
  <c r="AL30" i="51"/>
  <c r="AN30" i="51"/>
  <c r="AH31" i="51"/>
  <c r="AJ31" i="51"/>
  <c r="AL31" i="51"/>
  <c r="AN31" i="51"/>
  <c r="AR25" i="51"/>
  <c r="F32" i="51"/>
  <c r="H32" i="51"/>
  <c r="J32" i="51"/>
  <c r="L32" i="51"/>
  <c r="R33" i="51"/>
  <c r="AH21" i="51"/>
  <c r="AJ21" i="51"/>
  <c r="AL21" i="51"/>
  <c r="AN21" i="51"/>
  <c r="R22" i="51"/>
  <c r="AR23" i="51"/>
  <c r="AH37" i="51"/>
  <c r="AL37" i="51"/>
  <c r="AR18" i="51"/>
  <c r="AR20" i="51"/>
  <c r="P30" i="51"/>
  <c r="P38" i="51"/>
  <c r="R36" i="51"/>
  <c r="AR13" i="51"/>
  <c r="R37" i="51"/>
  <c r="AH35" i="51"/>
  <c r="AJ35" i="51"/>
  <c r="AL35" i="51"/>
  <c r="AN35" i="51"/>
  <c r="AH36" i="51"/>
  <c r="AJ36" i="51"/>
  <c r="AL36" i="51"/>
  <c r="AN36" i="51"/>
  <c r="R11" i="51"/>
  <c r="AR11" i="51"/>
  <c r="AH34" i="51"/>
  <c r="AJ34" i="51"/>
  <c r="AL34" i="51"/>
  <c r="AN34" i="51"/>
  <c r="AR8" i="51"/>
  <c r="P29" i="51"/>
  <c r="AH29" i="51"/>
  <c r="AJ29" i="51"/>
  <c r="AL29" i="51"/>
  <c r="AN29" i="51"/>
  <c r="R30" i="51"/>
  <c r="AI30" i="51"/>
  <c r="AK30" i="51"/>
  <c r="AM30" i="51"/>
  <c r="AP30" i="51"/>
  <c r="P31" i="51"/>
  <c r="AI31" i="51"/>
  <c r="AK31" i="51"/>
  <c r="AM31" i="51"/>
  <c r="AP31" i="51"/>
  <c r="R35" i="51"/>
  <c r="I32" i="51"/>
  <c r="AK10" i="51"/>
  <c r="K32" i="51"/>
  <c r="AM10" i="51"/>
  <c r="AP10" i="51"/>
  <c r="P10" i="51"/>
  <c r="AI32" i="51"/>
  <c r="T32" i="51"/>
  <c r="AH10" i="51"/>
  <c r="V32" i="51"/>
  <c r="AJ32" i="51" s="1"/>
  <c r="AJ10" i="51"/>
  <c r="X32" i="51"/>
  <c r="AL10" i="51"/>
  <c r="Z32" i="51"/>
  <c r="AN32" i="51" s="1"/>
  <c r="AN10" i="51"/>
  <c r="AC32" i="51"/>
  <c r="AF12" i="51"/>
  <c r="AQ10" i="51"/>
  <c r="AD10" i="51"/>
  <c r="AF11" i="51"/>
  <c r="AI10" i="51"/>
  <c r="AQ37" i="51"/>
  <c r="AR37" i="51" s="1"/>
  <c r="AF37" i="51"/>
  <c r="R15" i="51"/>
  <c r="AD15" i="51"/>
  <c r="AH15" i="51"/>
  <c r="AJ15" i="51"/>
  <c r="AL15" i="51"/>
  <c r="AN15" i="51"/>
  <c r="AQ15" i="51"/>
  <c r="R17" i="51"/>
  <c r="P21" i="51"/>
  <c r="AF21" i="51"/>
  <c r="AF22" i="51"/>
  <c r="R26" i="51"/>
  <c r="AD26" i="51"/>
  <c r="AQ26" i="51"/>
  <c r="AR26" i="51" s="1"/>
  <c r="R28" i="51"/>
  <c r="AQ29" i="51"/>
  <c r="AD30" i="51"/>
  <c r="AQ31" i="51"/>
  <c r="AD33" i="51"/>
  <c r="P34" i="51"/>
  <c r="AQ35" i="51"/>
  <c r="AD35" i="51"/>
  <c r="P36" i="51"/>
  <c r="AF36" i="51"/>
  <c r="P37" i="51"/>
  <c r="AJ37" i="51"/>
  <c r="AN37" i="51"/>
  <c r="R38" i="51"/>
  <c r="AQ38" i="51"/>
  <c r="R39" i="51"/>
  <c r="AD39" i="51"/>
  <c r="R10" i="51"/>
  <c r="R12" i="51"/>
  <c r="P15" i="51"/>
  <c r="AF15" i="51"/>
  <c r="AI15" i="51"/>
  <c r="AK15" i="51"/>
  <c r="AM15" i="51"/>
  <c r="AP15" i="51"/>
  <c r="R16" i="51"/>
  <c r="AF16" i="51"/>
  <c r="R21" i="51"/>
  <c r="AD21" i="51"/>
  <c r="AQ21" i="51"/>
  <c r="P26" i="51"/>
  <c r="AF26" i="51"/>
  <c r="AK29" i="51"/>
  <c r="AM29" i="51"/>
  <c r="AP29" i="51"/>
  <c r="AF30" i="51"/>
  <c r="AQ30" i="51"/>
  <c r="R31" i="51"/>
  <c r="AD31" i="51"/>
  <c r="AQ33" i="51"/>
  <c r="AR33" i="51" s="1"/>
  <c r="AQ34" i="51"/>
  <c r="AD34" i="51"/>
  <c r="P35" i="51"/>
  <c r="AF35" i="51"/>
  <c r="AQ36" i="51"/>
  <c r="AD36" i="51"/>
  <c r="AP38" i="51"/>
  <c r="AF38" i="51"/>
  <c r="AF39" i="51"/>
  <c r="AQ39" i="51"/>
  <c r="AF33" i="51"/>
  <c r="AF7" i="46"/>
  <c r="AF29" i="46" s="1"/>
  <c r="V61" i="3"/>
  <c r="H61" i="3"/>
  <c r="AD37" i="3"/>
  <c r="P3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7" i="3"/>
  <c r="Q32" i="3"/>
  <c r="R32" i="3"/>
  <c r="S32" i="3"/>
  <c r="T32" i="3"/>
  <c r="U32" i="3"/>
  <c r="V32" i="3"/>
  <c r="X32" i="3"/>
  <c r="Y32" i="3"/>
  <c r="AB32" i="3" s="1"/>
  <c r="P32" i="3"/>
  <c r="AE7" i="3"/>
  <c r="AF7" i="3"/>
  <c r="AG7" i="3"/>
  <c r="AH7" i="3"/>
  <c r="AI7" i="3"/>
  <c r="AJ7" i="3"/>
  <c r="AE8" i="3"/>
  <c r="AF8" i="3"/>
  <c r="AG8" i="3"/>
  <c r="AH8" i="3"/>
  <c r="AI8" i="3"/>
  <c r="AJ8" i="3"/>
  <c r="AE9" i="3"/>
  <c r="AF9" i="3"/>
  <c r="AG9" i="3"/>
  <c r="AH9" i="3"/>
  <c r="AI9" i="3"/>
  <c r="AJ9" i="3"/>
  <c r="AE10" i="3"/>
  <c r="AF10" i="3"/>
  <c r="AG10" i="3"/>
  <c r="AH10" i="3"/>
  <c r="AI10" i="3"/>
  <c r="AJ10" i="3"/>
  <c r="AE11" i="3"/>
  <c r="AF11" i="3"/>
  <c r="AG11" i="3"/>
  <c r="AH11" i="3"/>
  <c r="AI11" i="3"/>
  <c r="AJ11" i="3"/>
  <c r="AE12" i="3"/>
  <c r="AF12" i="3"/>
  <c r="AG12" i="3"/>
  <c r="AH12" i="3"/>
  <c r="AI12" i="3"/>
  <c r="AJ12" i="3"/>
  <c r="AE13" i="3"/>
  <c r="AF13" i="3"/>
  <c r="AG13" i="3"/>
  <c r="AH13" i="3"/>
  <c r="AI13" i="3"/>
  <c r="AJ13" i="3"/>
  <c r="AE14" i="3"/>
  <c r="AF14" i="3"/>
  <c r="AG14" i="3"/>
  <c r="AH14" i="3"/>
  <c r="AI14" i="3"/>
  <c r="AJ14" i="3"/>
  <c r="AE15" i="3"/>
  <c r="AF15" i="3"/>
  <c r="AG15" i="3"/>
  <c r="AH15" i="3"/>
  <c r="AI15" i="3"/>
  <c r="AJ15" i="3"/>
  <c r="AE16" i="3"/>
  <c r="AF16" i="3"/>
  <c r="AG16" i="3"/>
  <c r="AH16" i="3"/>
  <c r="AI16" i="3"/>
  <c r="AJ16" i="3"/>
  <c r="AE17" i="3"/>
  <c r="AF17" i="3"/>
  <c r="AG17" i="3"/>
  <c r="AH17" i="3"/>
  <c r="AI17" i="3"/>
  <c r="AJ17" i="3"/>
  <c r="AE18" i="3"/>
  <c r="AF18" i="3"/>
  <c r="AG18" i="3"/>
  <c r="AH18" i="3"/>
  <c r="AI18" i="3"/>
  <c r="AJ18" i="3"/>
  <c r="AE19" i="3"/>
  <c r="AF19" i="3"/>
  <c r="AG19" i="3"/>
  <c r="AH19" i="3"/>
  <c r="AI19" i="3"/>
  <c r="AJ19" i="3"/>
  <c r="AE20" i="3"/>
  <c r="AF20" i="3"/>
  <c r="AG20" i="3"/>
  <c r="AH20" i="3"/>
  <c r="AI20" i="3"/>
  <c r="AJ20" i="3"/>
  <c r="AE21" i="3"/>
  <c r="AF21" i="3"/>
  <c r="AG21" i="3"/>
  <c r="AH21" i="3"/>
  <c r="AI21" i="3"/>
  <c r="AJ21" i="3"/>
  <c r="AE22" i="3"/>
  <c r="AF22" i="3"/>
  <c r="AG22" i="3"/>
  <c r="AH22" i="3"/>
  <c r="AI22" i="3"/>
  <c r="AJ22" i="3"/>
  <c r="AE23" i="3"/>
  <c r="AF23" i="3"/>
  <c r="AG23" i="3"/>
  <c r="AH23" i="3"/>
  <c r="AI23" i="3"/>
  <c r="AJ23" i="3"/>
  <c r="AE24" i="3"/>
  <c r="AF24" i="3"/>
  <c r="AG24" i="3"/>
  <c r="AH24" i="3"/>
  <c r="AI24" i="3"/>
  <c r="AJ24" i="3"/>
  <c r="AE25" i="3"/>
  <c r="AF25" i="3"/>
  <c r="AG25" i="3"/>
  <c r="AH25" i="3"/>
  <c r="AI25" i="3"/>
  <c r="AJ25" i="3"/>
  <c r="AE26" i="3"/>
  <c r="AF26" i="3"/>
  <c r="AG26" i="3"/>
  <c r="AH26" i="3"/>
  <c r="AI26" i="3"/>
  <c r="AJ26" i="3"/>
  <c r="AE27" i="3"/>
  <c r="AF27" i="3"/>
  <c r="AG27" i="3"/>
  <c r="AH27" i="3"/>
  <c r="AI27" i="3"/>
  <c r="AJ27" i="3"/>
  <c r="AE28" i="3"/>
  <c r="AF28" i="3"/>
  <c r="AG28" i="3"/>
  <c r="AH28" i="3"/>
  <c r="AI28" i="3"/>
  <c r="AJ28" i="3"/>
  <c r="AE29" i="3"/>
  <c r="AF29" i="3"/>
  <c r="AG29" i="3"/>
  <c r="AH29" i="3"/>
  <c r="AI29" i="3"/>
  <c r="AJ29" i="3"/>
  <c r="AE30" i="3"/>
  <c r="AF30" i="3"/>
  <c r="AG30" i="3"/>
  <c r="AH30" i="3"/>
  <c r="AI30" i="3"/>
  <c r="AJ30" i="3"/>
  <c r="AE31" i="3"/>
  <c r="AF31" i="3"/>
  <c r="AG31" i="3"/>
  <c r="AH31" i="3"/>
  <c r="AI31" i="3"/>
  <c r="AJ31" i="3"/>
  <c r="AE33" i="3"/>
  <c r="AF33" i="3"/>
  <c r="AG33" i="3"/>
  <c r="AH33" i="3"/>
  <c r="AI33" i="3"/>
  <c r="AJ33" i="3"/>
  <c r="AD33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H32" i="3"/>
  <c r="AD5" i="3"/>
  <c r="P5" i="3"/>
  <c r="M46" i="2"/>
  <c r="M48" i="2"/>
  <c r="M49" i="2"/>
  <c r="M51" i="2"/>
  <c r="M52" i="2"/>
  <c r="M53" i="2"/>
  <c r="M54" i="2"/>
  <c r="M55" i="2"/>
  <c r="M56" i="2"/>
  <c r="M45" i="2"/>
  <c r="D50" i="2"/>
  <c r="E50" i="2"/>
  <c r="F50" i="2"/>
  <c r="G50" i="2"/>
  <c r="H50" i="2"/>
  <c r="I50" i="2"/>
  <c r="K50" i="2"/>
  <c r="M50" i="2" s="1"/>
  <c r="L50" i="2"/>
  <c r="C50" i="2"/>
  <c r="D47" i="2"/>
  <c r="E47" i="2"/>
  <c r="F47" i="2"/>
  <c r="G47" i="2"/>
  <c r="H47" i="2"/>
  <c r="I47" i="2"/>
  <c r="K47" i="2"/>
  <c r="L47" i="2"/>
  <c r="C47" i="2"/>
  <c r="AF45" i="2"/>
  <c r="AG45" i="2"/>
  <c r="AH45" i="2"/>
  <c r="AI45" i="2"/>
  <c r="AJ45" i="2"/>
  <c r="AK45" i="2"/>
  <c r="AN45" i="2"/>
  <c r="AF46" i="2"/>
  <c r="AG46" i="2"/>
  <c r="AH46" i="2"/>
  <c r="AI46" i="2"/>
  <c r="AJ46" i="2"/>
  <c r="AK46" i="2"/>
  <c r="AN46" i="2"/>
  <c r="AF48" i="2"/>
  <c r="AG48" i="2"/>
  <c r="AH48" i="2"/>
  <c r="AI48" i="2"/>
  <c r="AJ48" i="2"/>
  <c r="AK48" i="2"/>
  <c r="AN48" i="2"/>
  <c r="AF49" i="2"/>
  <c r="AG49" i="2"/>
  <c r="AH49" i="2"/>
  <c r="AI49" i="2"/>
  <c r="AJ49" i="2"/>
  <c r="AK49" i="2"/>
  <c r="AN49" i="2"/>
  <c r="AF51" i="2"/>
  <c r="AG51" i="2"/>
  <c r="AH51" i="2"/>
  <c r="AI51" i="2"/>
  <c r="AJ51" i="2"/>
  <c r="AK51" i="2"/>
  <c r="AN51" i="2"/>
  <c r="AF52" i="2"/>
  <c r="AG52" i="2"/>
  <c r="AH52" i="2"/>
  <c r="AI52" i="2"/>
  <c r="AJ52" i="2"/>
  <c r="AK52" i="2"/>
  <c r="AN52" i="2"/>
  <c r="AF53" i="2"/>
  <c r="AG53" i="2"/>
  <c r="AH53" i="2"/>
  <c r="AI53" i="2"/>
  <c r="AJ53" i="2"/>
  <c r="AK53" i="2"/>
  <c r="AN53" i="2"/>
  <c r="AF54" i="2"/>
  <c r="AG54" i="2"/>
  <c r="AH54" i="2"/>
  <c r="AI54" i="2"/>
  <c r="AJ54" i="2"/>
  <c r="AK54" i="2"/>
  <c r="AN54" i="2"/>
  <c r="AF55" i="2"/>
  <c r="AG55" i="2"/>
  <c r="AH55" i="2"/>
  <c r="AI55" i="2"/>
  <c r="AJ55" i="2"/>
  <c r="AK55" i="2"/>
  <c r="AN55" i="2"/>
  <c r="AF56" i="2"/>
  <c r="AG56" i="2"/>
  <c r="AH56" i="2"/>
  <c r="AI56" i="2"/>
  <c r="AJ56" i="2"/>
  <c r="AK56" i="2"/>
  <c r="AN56" i="2"/>
  <c r="AE46" i="2"/>
  <c r="AE48" i="2"/>
  <c r="AE49" i="2"/>
  <c r="AE51" i="2"/>
  <c r="AE52" i="2"/>
  <c r="AE53" i="2"/>
  <c r="AE54" i="2"/>
  <c r="AE55" i="2"/>
  <c r="AE56" i="2"/>
  <c r="R50" i="2"/>
  <c r="S50" i="2"/>
  <c r="AG50" i="2" s="1"/>
  <c r="T50" i="2"/>
  <c r="U50" i="2"/>
  <c r="AI50" i="2" s="1"/>
  <c r="V50" i="2"/>
  <c r="W50" i="2"/>
  <c r="AK50" i="2" s="1"/>
  <c r="Y50" i="2"/>
  <c r="Z50" i="2"/>
  <c r="AA46" i="2"/>
  <c r="AA48" i="2"/>
  <c r="AA49" i="2"/>
  <c r="AA51" i="2"/>
  <c r="AA52" i="2"/>
  <c r="AA53" i="2"/>
  <c r="AA54" i="2"/>
  <c r="AA55" i="2"/>
  <c r="AA56" i="2"/>
  <c r="R47" i="2"/>
  <c r="S47" i="2"/>
  <c r="T47" i="2"/>
  <c r="U47" i="2"/>
  <c r="V47" i="2"/>
  <c r="W47" i="2"/>
  <c r="Y47" i="2"/>
  <c r="Z47" i="2"/>
  <c r="Q47" i="2"/>
  <c r="AE43" i="2"/>
  <c r="Q43" i="2"/>
  <c r="AF26" i="2"/>
  <c r="AG26" i="2"/>
  <c r="AH26" i="2"/>
  <c r="AI26" i="2"/>
  <c r="AJ26" i="2"/>
  <c r="AK26" i="2"/>
  <c r="AF27" i="2"/>
  <c r="AG27" i="2"/>
  <c r="AH27" i="2"/>
  <c r="AI27" i="2"/>
  <c r="AJ27" i="2"/>
  <c r="AK27" i="2"/>
  <c r="AF29" i="2"/>
  <c r="AG29" i="2"/>
  <c r="AH29" i="2"/>
  <c r="AI29" i="2"/>
  <c r="AJ29" i="2"/>
  <c r="AK29" i="2"/>
  <c r="AF30" i="2"/>
  <c r="AG30" i="2"/>
  <c r="AH30" i="2"/>
  <c r="AI30" i="2"/>
  <c r="AJ30" i="2"/>
  <c r="AK30" i="2"/>
  <c r="AF32" i="2"/>
  <c r="AG32" i="2"/>
  <c r="AH32" i="2"/>
  <c r="AI32" i="2"/>
  <c r="AJ32" i="2"/>
  <c r="AK32" i="2"/>
  <c r="AF33" i="2"/>
  <c r="AG33" i="2"/>
  <c r="AH33" i="2"/>
  <c r="AI33" i="2"/>
  <c r="AJ33" i="2"/>
  <c r="AK33" i="2"/>
  <c r="AF34" i="2"/>
  <c r="AG34" i="2"/>
  <c r="AH34" i="2"/>
  <c r="AI34" i="2"/>
  <c r="AJ34" i="2"/>
  <c r="AK34" i="2"/>
  <c r="AF35" i="2"/>
  <c r="AG35" i="2"/>
  <c r="AH35" i="2"/>
  <c r="AI35" i="2"/>
  <c r="AJ35" i="2"/>
  <c r="AK35" i="2"/>
  <c r="AF36" i="2"/>
  <c r="AG36" i="2"/>
  <c r="AH36" i="2"/>
  <c r="AI36" i="2"/>
  <c r="AJ36" i="2"/>
  <c r="AK36" i="2"/>
  <c r="AF37" i="2"/>
  <c r="AG37" i="2"/>
  <c r="AH37" i="2"/>
  <c r="AI37" i="2"/>
  <c r="AJ37" i="2"/>
  <c r="AK37" i="2"/>
  <c r="AE27" i="2"/>
  <c r="AE29" i="2"/>
  <c r="AE30" i="2"/>
  <c r="AE32" i="2"/>
  <c r="AE33" i="2"/>
  <c r="AE34" i="2"/>
  <c r="AE35" i="2"/>
  <c r="AE36" i="2"/>
  <c r="AE37" i="2"/>
  <c r="AA27" i="2"/>
  <c r="AA29" i="2"/>
  <c r="AA30" i="2"/>
  <c r="AA32" i="2"/>
  <c r="AA33" i="2"/>
  <c r="AA34" i="2"/>
  <c r="AA35" i="2"/>
  <c r="AA36" i="2"/>
  <c r="AA37" i="2"/>
  <c r="R31" i="2"/>
  <c r="S31" i="2"/>
  <c r="T31" i="2"/>
  <c r="U31" i="2"/>
  <c r="V31" i="2"/>
  <c r="W31" i="2"/>
  <c r="Y31" i="2"/>
  <c r="Z31" i="2"/>
  <c r="Q31" i="2"/>
  <c r="R28" i="2"/>
  <c r="S28" i="2"/>
  <c r="T28" i="2"/>
  <c r="U28" i="2"/>
  <c r="V28" i="2"/>
  <c r="W28" i="2"/>
  <c r="Y28" i="2"/>
  <c r="Z28" i="2"/>
  <c r="Q28" i="2"/>
  <c r="D31" i="2"/>
  <c r="E31" i="2"/>
  <c r="F31" i="2"/>
  <c r="G31" i="2"/>
  <c r="H31" i="2"/>
  <c r="I31" i="2"/>
  <c r="K31" i="2"/>
  <c r="AM31" i="2" s="1"/>
  <c r="L31" i="2"/>
  <c r="AN31" i="2" s="1"/>
  <c r="C31" i="2"/>
  <c r="D28" i="2"/>
  <c r="E28" i="2"/>
  <c r="F28" i="2"/>
  <c r="G28" i="2"/>
  <c r="AI28" i="2" s="1"/>
  <c r="H28" i="2"/>
  <c r="I28" i="2"/>
  <c r="K28" i="2"/>
  <c r="AM28" i="2" s="1"/>
  <c r="L28" i="2"/>
  <c r="AN28" i="2" s="1"/>
  <c r="C28" i="2"/>
  <c r="M27" i="2"/>
  <c r="M29" i="2"/>
  <c r="M30" i="2"/>
  <c r="M32" i="2"/>
  <c r="M33" i="2"/>
  <c r="M34" i="2"/>
  <c r="M35" i="2"/>
  <c r="M36" i="2"/>
  <c r="M37" i="2"/>
  <c r="M26" i="2"/>
  <c r="AE24" i="2"/>
  <c r="Q24" i="2"/>
  <c r="AF7" i="2"/>
  <c r="AG7" i="2"/>
  <c r="AH7" i="2"/>
  <c r="AI7" i="2"/>
  <c r="AJ7" i="2"/>
  <c r="AK7" i="2"/>
  <c r="AF8" i="2"/>
  <c r="AG8" i="2"/>
  <c r="AH8" i="2"/>
  <c r="AI8" i="2"/>
  <c r="AJ8" i="2"/>
  <c r="AK8" i="2"/>
  <c r="AF10" i="2"/>
  <c r="AG10" i="2"/>
  <c r="AH10" i="2"/>
  <c r="AI10" i="2"/>
  <c r="AJ10" i="2"/>
  <c r="AK10" i="2"/>
  <c r="AF11" i="2"/>
  <c r="AG11" i="2"/>
  <c r="AH11" i="2"/>
  <c r="AI11" i="2"/>
  <c r="AJ11" i="2"/>
  <c r="AK11" i="2"/>
  <c r="AF13" i="2"/>
  <c r="AG13" i="2"/>
  <c r="AH13" i="2"/>
  <c r="AI13" i="2"/>
  <c r="AJ13" i="2"/>
  <c r="AK13" i="2"/>
  <c r="AF14" i="2"/>
  <c r="AG14" i="2"/>
  <c r="AH14" i="2"/>
  <c r="AI14" i="2"/>
  <c r="AJ14" i="2"/>
  <c r="AK14" i="2"/>
  <c r="AO14" i="2"/>
  <c r="AF15" i="2"/>
  <c r="AG15" i="2"/>
  <c r="AH15" i="2"/>
  <c r="AI15" i="2"/>
  <c r="AJ15" i="2"/>
  <c r="AK15" i="2"/>
  <c r="AF16" i="2"/>
  <c r="AG16" i="2"/>
  <c r="AH16" i="2"/>
  <c r="AI16" i="2"/>
  <c r="AJ16" i="2"/>
  <c r="AK16" i="2"/>
  <c r="AO16" i="2"/>
  <c r="AF17" i="2"/>
  <c r="AG17" i="2"/>
  <c r="AH17" i="2"/>
  <c r="AI17" i="2"/>
  <c r="AJ17" i="2"/>
  <c r="AK17" i="2"/>
  <c r="AF18" i="2"/>
  <c r="AG18" i="2"/>
  <c r="AH18" i="2"/>
  <c r="AI18" i="2"/>
  <c r="AJ18" i="2"/>
  <c r="AK18" i="2"/>
  <c r="AO18" i="2"/>
  <c r="AE8" i="2"/>
  <c r="AE10" i="2"/>
  <c r="AE11" i="2"/>
  <c r="AE13" i="2"/>
  <c r="AE14" i="2"/>
  <c r="AE15" i="2"/>
  <c r="AE16" i="2"/>
  <c r="AE17" i="2"/>
  <c r="AE18" i="2"/>
  <c r="W12" i="2"/>
  <c r="AA8" i="2"/>
  <c r="AA10" i="2"/>
  <c r="AA11" i="2"/>
  <c r="AA13" i="2"/>
  <c r="AA14" i="2"/>
  <c r="AA15" i="2"/>
  <c r="AA16" i="2"/>
  <c r="AA17" i="2"/>
  <c r="AA18" i="2"/>
  <c r="AA7" i="2"/>
  <c r="R9" i="2"/>
  <c r="S9" i="2"/>
  <c r="T9" i="2"/>
  <c r="U9" i="2"/>
  <c r="V9" i="2"/>
  <c r="W9" i="2"/>
  <c r="Y9" i="2"/>
  <c r="Z9" i="2"/>
  <c r="Q9" i="2"/>
  <c r="M8" i="2"/>
  <c r="M10" i="2"/>
  <c r="M11" i="2"/>
  <c r="M13" i="2"/>
  <c r="M14" i="2"/>
  <c r="M15" i="2"/>
  <c r="M16" i="2"/>
  <c r="M17" i="2"/>
  <c r="M18" i="2"/>
  <c r="M7" i="2"/>
  <c r="K12" i="2"/>
  <c r="D9" i="2"/>
  <c r="AF9" i="2" s="1"/>
  <c r="E9" i="2"/>
  <c r="F9" i="2"/>
  <c r="AH9" i="2" s="1"/>
  <c r="G9" i="2"/>
  <c r="H9" i="2"/>
  <c r="AJ9" i="2" s="1"/>
  <c r="I9" i="2"/>
  <c r="K9" i="2"/>
  <c r="AM9" i="2" s="1"/>
  <c r="L9" i="2"/>
  <c r="AN9" i="2" s="1"/>
  <c r="C9" i="2"/>
  <c r="AK37" i="54" l="1"/>
  <c r="AF29" i="54"/>
  <c r="P32" i="53"/>
  <c r="AP32" i="53"/>
  <c r="P32" i="51"/>
  <c r="M31" i="2"/>
  <c r="AO10" i="2"/>
  <c r="AR31" i="54"/>
  <c r="AJ32" i="54"/>
  <c r="AR36" i="53"/>
  <c r="AR34" i="53"/>
  <c r="AR31" i="53"/>
  <c r="AM32" i="51"/>
  <c r="AR34" i="54"/>
  <c r="R34" i="54"/>
  <c r="R33" i="54"/>
  <c r="AR33" i="54"/>
  <c r="AR26" i="53"/>
  <c r="AR37" i="53"/>
  <c r="AR35" i="53"/>
  <c r="AR39" i="51"/>
  <c r="AR21" i="51"/>
  <c r="AP32" i="51"/>
  <c r="R29" i="46"/>
  <c r="AE17" i="45"/>
  <c r="AB33" i="3"/>
  <c r="AJ32" i="3"/>
  <c r="M9" i="2"/>
  <c r="AO8" i="2"/>
  <c r="AO17" i="2"/>
  <c r="AO15" i="2"/>
  <c r="AO13" i="2"/>
  <c r="AE9" i="2"/>
  <c r="AO11" i="2"/>
  <c r="AJ61" i="3"/>
  <c r="AE47" i="2"/>
  <c r="AJ47" i="2"/>
  <c r="AH47" i="2"/>
  <c r="AF47" i="2"/>
  <c r="C38" i="2"/>
  <c r="K38" i="2"/>
  <c r="H38" i="2"/>
  <c r="F38" i="2"/>
  <c r="D38" i="2"/>
  <c r="AN47" i="2"/>
  <c r="AO47" i="2" s="1"/>
  <c r="AK47" i="2"/>
  <c r="AI47" i="2"/>
  <c r="AG47" i="2"/>
  <c r="AO37" i="2"/>
  <c r="AO36" i="2"/>
  <c r="AO35" i="2"/>
  <c r="AO34" i="2"/>
  <c r="AO33" i="2"/>
  <c r="AO32" i="2"/>
  <c r="AO30" i="2"/>
  <c r="AO29" i="2"/>
  <c r="AO27" i="2"/>
  <c r="AR26" i="54"/>
  <c r="AR36" i="54"/>
  <c r="AR35" i="54"/>
  <c r="AR39" i="54"/>
  <c r="AR21" i="54"/>
  <c r="AR10" i="54"/>
  <c r="AR33" i="53"/>
  <c r="AR39" i="53"/>
  <c r="AR38" i="53"/>
  <c r="AI37" i="51"/>
  <c r="AR36" i="51"/>
  <c r="AR35" i="51"/>
  <c r="R32" i="51"/>
  <c r="AR38" i="54"/>
  <c r="AF32" i="54"/>
  <c r="AQ32" i="54"/>
  <c r="AR32" i="54" s="1"/>
  <c r="AD32" i="54"/>
  <c r="AF34" i="54"/>
  <c r="AR15" i="54"/>
  <c r="AQ37" i="54"/>
  <c r="AR37" i="54" s="1"/>
  <c r="AD37" i="54"/>
  <c r="AF38" i="54"/>
  <c r="AF37" i="54"/>
  <c r="AR15" i="53"/>
  <c r="AR29" i="53"/>
  <c r="AR10" i="53"/>
  <c r="AF32" i="53"/>
  <c r="AD32" i="53"/>
  <c r="AF34" i="53"/>
  <c r="AQ32" i="53"/>
  <c r="AD37" i="51"/>
  <c r="AR34" i="51"/>
  <c r="AK32" i="51"/>
  <c r="AR30" i="51"/>
  <c r="R34" i="51"/>
  <c r="AL32" i="51"/>
  <c r="AH32" i="51"/>
  <c r="AR38" i="51"/>
  <c r="AR31" i="51"/>
  <c r="AR15" i="51"/>
  <c r="AR29" i="51"/>
  <c r="AR10" i="51"/>
  <c r="AF32" i="51"/>
  <c r="AD32" i="51"/>
  <c r="AF34" i="51"/>
  <c r="AQ32" i="51"/>
  <c r="AO9" i="2"/>
  <c r="AK9" i="2"/>
  <c r="W19" i="2"/>
  <c r="AI9" i="2"/>
  <c r="AG9" i="2"/>
  <c r="AE28" i="2"/>
  <c r="AO28" i="2"/>
  <c r="AJ28" i="2"/>
  <c r="AH28" i="2"/>
  <c r="AF28" i="2"/>
  <c r="AK31" i="2"/>
  <c r="AI31" i="2"/>
  <c r="AG31" i="2"/>
  <c r="AA9" i="2"/>
  <c r="I38" i="2"/>
  <c r="G38" i="2"/>
  <c r="E38" i="2"/>
  <c r="AA28" i="2"/>
  <c r="W38" i="2"/>
  <c r="U38" i="2"/>
  <c r="S38" i="2"/>
  <c r="AE31" i="2"/>
  <c r="AJ31" i="2"/>
  <c r="AH31" i="2"/>
  <c r="AF31" i="2"/>
  <c r="AK28" i="2"/>
  <c r="AG28" i="2"/>
  <c r="Z57" i="2"/>
  <c r="AC50" i="2" s="1"/>
  <c r="W57" i="2"/>
  <c r="U57" i="2"/>
  <c r="S57" i="2"/>
  <c r="AJ50" i="2"/>
  <c r="AH50" i="2"/>
  <c r="AF50" i="2"/>
  <c r="AO56" i="2"/>
  <c r="AO55" i="2"/>
  <c r="AO54" i="2"/>
  <c r="AO53" i="2"/>
  <c r="AO52" i="2"/>
  <c r="AO51" i="2"/>
  <c r="AO49" i="2"/>
  <c r="AO48" i="2"/>
  <c r="AO46" i="2"/>
  <c r="C57" i="2"/>
  <c r="K57" i="2"/>
  <c r="H57" i="2"/>
  <c r="F57" i="2"/>
  <c r="D57" i="2"/>
  <c r="AC46" i="2"/>
  <c r="AA47" i="2"/>
  <c r="Y57" i="2"/>
  <c r="V57" i="2"/>
  <c r="T57" i="2"/>
  <c r="R57" i="2"/>
  <c r="AN50" i="2"/>
  <c r="L57" i="2"/>
  <c r="I57" i="2"/>
  <c r="G57" i="2"/>
  <c r="E57" i="2"/>
  <c r="O47" i="2"/>
  <c r="AA50" i="2"/>
  <c r="M47" i="2"/>
  <c r="Q38" i="2"/>
  <c r="AE38" i="2" s="1"/>
  <c r="Y38" i="2"/>
  <c r="V38" i="2"/>
  <c r="T38" i="2"/>
  <c r="R38" i="2"/>
  <c r="AA31" i="2"/>
  <c r="M28" i="2"/>
  <c r="L38" i="2"/>
  <c r="Z38" i="2"/>
  <c r="K19" i="2"/>
  <c r="U99" i="38"/>
  <c r="G99" i="38"/>
  <c r="U65" i="38"/>
  <c r="U32" i="38"/>
  <c r="G32" i="38"/>
  <c r="AR32" i="53" l="1"/>
  <c r="AO50" i="2"/>
  <c r="AM38" i="2"/>
  <c r="AN38" i="2"/>
  <c r="AK38" i="2"/>
  <c r="AI38" i="2"/>
  <c r="AF38" i="2"/>
  <c r="AJ38" i="2"/>
  <c r="AI99" i="38"/>
  <c r="AI65" i="38"/>
  <c r="AI32" i="38"/>
  <c r="AR32" i="51"/>
  <c r="AC51" i="2"/>
  <c r="AH38" i="2"/>
  <c r="AC56" i="2"/>
  <c r="AC55" i="2"/>
  <c r="AC47" i="2"/>
  <c r="AC52" i="2"/>
  <c r="AC57" i="2"/>
  <c r="AC53" i="2"/>
  <c r="AC49" i="2"/>
  <c r="AC45" i="2"/>
  <c r="AC54" i="2"/>
  <c r="AC48" i="2"/>
  <c r="AO31" i="2"/>
  <c r="AG38" i="2"/>
  <c r="O46" i="2"/>
  <c r="O48" i="2"/>
  <c r="O52" i="2"/>
  <c r="O54" i="2"/>
  <c r="O56" i="2"/>
  <c r="O45" i="2"/>
  <c r="M57" i="2"/>
  <c r="O49" i="2"/>
  <c r="O51" i="2"/>
  <c r="O53" i="2"/>
  <c r="O55" i="2"/>
  <c r="O57" i="2"/>
  <c r="O50" i="2"/>
  <c r="AC27" i="2"/>
  <c r="AC29" i="2"/>
  <c r="AC33" i="2"/>
  <c r="AC35" i="2"/>
  <c r="AC37" i="2"/>
  <c r="AC26" i="2"/>
  <c r="AA38" i="2"/>
  <c r="AO38" i="2"/>
  <c r="AC28" i="2"/>
  <c r="AC30" i="2"/>
  <c r="AC32" i="2"/>
  <c r="AC34" i="2"/>
  <c r="AC36" i="2"/>
  <c r="AC38" i="2"/>
  <c r="AC31" i="2"/>
  <c r="O27" i="2"/>
  <c r="O29" i="2"/>
  <c r="O33" i="2"/>
  <c r="O35" i="2"/>
  <c r="O37" i="2"/>
  <c r="O26" i="2"/>
  <c r="O28" i="2"/>
  <c r="O30" i="2"/>
  <c r="O32" i="2"/>
  <c r="O34" i="2"/>
  <c r="O36" i="2"/>
  <c r="O38" i="2"/>
  <c r="O31" i="2"/>
  <c r="U38" i="46"/>
  <c r="V38" i="46"/>
  <c r="W38" i="46"/>
  <c r="X38" i="46"/>
  <c r="Y38" i="46"/>
  <c r="Z38" i="46"/>
  <c r="AC38" i="46"/>
  <c r="U33" i="46"/>
  <c r="V33" i="46"/>
  <c r="W33" i="46"/>
  <c r="X33" i="46"/>
  <c r="Y33" i="46"/>
  <c r="Z33" i="46"/>
  <c r="AC33" i="46"/>
  <c r="T38" i="46"/>
  <c r="T33" i="46"/>
  <c r="G38" i="46"/>
  <c r="H38" i="46"/>
  <c r="I38" i="46"/>
  <c r="J38" i="46"/>
  <c r="K38" i="46"/>
  <c r="L38" i="46"/>
  <c r="N38" i="46"/>
  <c r="O38" i="46"/>
  <c r="F38" i="46"/>
  <c r="G33" i="46"/>
  <c r="H33" i="46"/>
  <c r="I33" i="46"/>
  <c r="J33" i="46"/>
  <c r="K33" i="46"/>
  <c r="L33" i="46"/>
  <c r="N33" i="46"/>
  <c r="O33" i="46"/>
  <c r="F33" i="46"/>
  <c r="AD8" i="46"/>
  <c r="AD9" i="46"/>
  <c r="AD11" i="46"/>
  <c r="AD12" i="46"/>
  <c r="AD13" i="46"/>
  <c r="AD14" i="46"/>
  <c r="AD16" i="46"/>
  <c r="AD17" i="46"/>
  <c r="AD18" i="46"/>
  <c r="AD19" i="46"/>
  <c r="AD20" i="46"/>
  <c r="AD22" i="46"/>
  <c r="AD23" i="46"/>
  <c r="AD24" i="46"/>
  <c r="AD25" i="46"/>
  <c r="AD27" i="46"/>
  <c r="AD28" i="46"/>
  <c r="AD29" i="46"/>
  <c r="AI7" i="46"/>
  <c r="AJ7" i="46"/>
  <c r="AK7" i="46"/>
  <c r="AL7" i="46"/>
  <c r="AM7" i="46"/>
  <c r="AN7" i="46"/>
  <c r="AP7" i="46"/>
  <c r="AQ7" i="46"/>
  <c r="AI8" i="46"/>
  <c r="AJ8" i="46"/>
  <c r="AK8" i="46"/>
  <c r="AL8" i="46"/>
  <c r="AM8" i="46"/>
  <c r="AN8" i="46"/>
  <c r="AP8" i="46"/>
  <c r="AQ8" i="46"/>
  <c r="AI9" i="46"/>
  <c r="AJ9" i="46"/>
  <c r="AK9" i="46"/>
  <c r="AL9" i="46"/>
  <c r="AM9" i="46"/>
  <c r="AN9" i="46"/>
  <c r="AP9" i="46"/>
  <c r="AQ9" i="46"/>
  <c r="AP11" i="46"/>
  <c r="AQ11" i="46"/>
  <c r="AI12" i="46"/>
  <c r="AJ12" i="46"/>
  <c r="AK12" i="46"/>
  <c r="AL12" i="46"/>
  <c r="AM12" i="46"/>
  <c r="AN12" i="46"/>
  <c r="AP12" i="46"/>
  <c r="AQ12" i="46"/>
  <c r="AI13" i="46"/>
  <c r="AJ13" i="46"/>
  <c r="AK13" i="46"/>
  <c r="AL13" i="46"/>
  <c r="AM13" i="46"/>
  <c r="AN13" i="46"/>
  <c r="AP13" i="46"/>
  <c r="AQ13" i="46"/>
  <c r="AI14" i="46"/>
  <c r="AJ14" i="46"/>
  <c r="AK14" i="46"/>
  <c r="AL14" i="46"/>
  <c r="AM14" i="46"/>
  <c r="AN14" i="46"/>
  <c r="AP14" i="46"/>
  <c r="AQ14" i="46"/>
  <c r="AP16" i="46"/>
  <c r="AQ16" i="46"/>
  <c r="AI17" i="46"/>
  <c r="AJ17" i="46"/>
  <c r="AK17" i="46"/>
  <c r="AL17" i="46"/>
  <c r="AM17" i="46"/>
  <c r="AN17" i="46"/>
  <c r="AP17" i="46"/>
  <c r="AQ17" i="46"/>
  <c r="AI18" i="46"/>
  <c r="AJ18" i="46"/>
  <c r="AK18" i="46"/>
  <c r="AL18" i="46"/>
  <c r="AM18" i="46"/>
  <c r="AN18" i="46"/>
  <c r="AP18" i="46"/>
  <c r="AQ18" i="46"/>
  <c r="AI19" i="46"/>
  <c r="AJ19" i="46"/>
  <c r="AK19" i="46"/>
  <c r="AL19" i="46"/>
  <c r="AM19" i="46"/>
  <c r="AN19" i="46"/>
  <c r="AP19" i="46"/>
  <c r="AQ19" i="46"/>
  <c r="AI20" i="46"/>
  <c r="AJ20" i="46"/>
  <c r="AK20" i="46"/>
  <c r="AL20" i="46"/>
  <c r="AM20" i="46"/>
  <c r="AN20" i="46"/>
  <c r="AP20" i="46"/>
  <c r="AQ20" i="46"/>
  <c r="AP22" i="46"/>
  <c r="AQ22" i="46"/>
  <c r="AI23" i="46"/>
  <c r="AJ23" i="46"/>
  <c r="AK23" i="46"/>
  <c r="AL23" i="46"/>
  <c r="AM23" i="46"/>
  <c r="AN23" i="46"/>
  <c r="AP23" i="46"/>
  <c r="AQ23" i="46"/>
  <c r="AI24" i="46"/>
  <c r="AJ24" i="46"/>
  <c r="AK24" i="46"/>
  <c r="AL24" i="46"/>
  <c r="AM24" i="46"/>
  <c r="AN24" i="46"/>
  <c r="AP24" i="46"/>
  <c r="AQ24" i="46"/>
  <c r="AI25" i="46"/>
  <c r="AJ25" i="46"/>
  <c r="AK25" i="46"/>
  <c r="AL25" i="46"/>
  <c r="AM25" i="46"/>
  <c r="AN25" i="46"/>
  <c r="AP25" i="46"/>
  <c r="AQ25" i="46"/>
  <c r="AP27" i="46"/>
  <c r="AQ27" i="46"/>
  <c r="AI28" i="46"/>
  <c r="AJ28" i="46"/>
  <c r="AK28" i="46"/>
  <c r="AL28" i="46"/>
  <c r="AM28" i="46"/>
  <c r="AN28" i="46"/>
  <c r="AP28" i="46"/>
  <c r="AQ28" i="46"/>
  <c r="AI29" i="46"/>
  <c r="AJ29" i="46"/>
  <c r="AK29" i="46"/>
  <c r="AL29" i="46"/>
  <c r="AM29" i="46"/>
  <c r="AN29" i="46"/>
  <c r="AP29" i="46"/>
  <c r="AQ29" i="46"/>
  <c r="AP38" i="46"/>
  <c r="AH8" i="46"/>
  <c r="AH9" i="46"/>
  <c r="AH12" i="46"/>
  <c r="AH13" i="46"/>
  <c r="AH14" i="46"/>
  <c r="AH17" i="46"/>
  <c r="AH18" i="46"/>
  <c r="AH19" i="46"/>
  <c r="AH20" i="46"/>
  <c r="AH23" i="46"/>
  <c r="AH24" i="46"/>
  <c r="AH25" i="46"/>
  <c r="AH28" i="46"/>
  <c r="AH29" i="46"/>
  <c r="AH7" i="46"/>
  <c r="AD7" i="46"/>
  <c r="AD38" i="46" l="1"/>
  <c r="AQ38" i="46"/>
  <c r="AR38" i="46" s="1"/>
  <c r="AR29" i="46"/>
  <c r="AR28" i="46"/>
  <c r="AR27" i="46"/>
  <c r="AR25" i="46"/>
  <c r="AR24" i="46"/>
  <c r="AR23" i="46"/>
  <c r="AR22" i="46"/>
  <c r="AR20" i="46"/>
  <c r="AR19" i="46"/>
  <c r="AR18" i="46"/>
  <c r="AR17" i="46"/>
  <c r="AR16" i="46"/>
  <c r="AR14" i="46"/>
  <c r="AR13" i="46"/>
  <c r="AR12" i="46"/>
  <c r="AR11" i="46"/>
  <c r="AR9" i="46"/>
  <c r="AR8" i="46"/>
  <c r="AR7" i="46"/>
  <c r="AP33" i="46"/>
  <c r="AQ33" i="46"/>
  <c r="AD33" i="46"/>
  <c r="P8" i="46"/>
  <c r="P9" i="46"/>
  <c r="P11" i="46"/>
  <c r="P12" i="46"/>
  <c r="P13" i="46"/>
  <c r="P14" i="46"/>
  <c r="P16" i="46"/>
  <c r="P17" i="46"/>
  <c r="P18" i="46"/>
  <c r="P19" i="46"/>
  <c r="P20" i="46"/>
  <c r="P22" i="46"/>
  <c r="P23" i="46"/>
  <c r="P24" i="46"/>
  <c r="P25" i="46"/>
  <c r="P27" i="46"/>
  <c r="P28" i="46"/>
  <c r="P29" i="46"/>
  <c r="P33" i="46"/>
  <c r="P38" i="46"/>
  <c r="P7" i="46"/>
  <c r="I30" i="46"/>
  <c r="I31" i="46"/>
  <c r="I34" i="46"/>
  <c r="I35" i="46"/>
  <c r="I36" i="46"/>
  <c r="I39" i="46"/>
  <c r="AR33" i="46" l="1"/>
  <c r="T26" i="46"/>
  <c r="U26" i="46"/>
  <c r="V26" i="46"/>
  <c r="W26" i="46"/>
  <c r="X26" i="46"/>
  <c r="Y26" i="46"/>
  <c r="Z26" i="46"/>
  <c r="T21" i="46"/>
  <c r="U21" i="46"/>
  <c r="V21" i="46"/>
  <c r="W21" i="46"/>
  <c r="X21" i="46"/>
  <c r="Y21" i="46"/>
  <c r="Z21" i="46"/>
  <c r="T15" i="46"/>
  <c r="T37" i="46" s="1"/>
  <c r="U15" i="46"/>
  <c r="V15" i="46"/>
  <c r="W15" i="46"/>
  <c r="X15" i="46"/>
  <c r="X37" i="46" s="1"/>
  <c r="Y15" i="46"/>
  <c r="Z15" i="46"/>
  <c r="G30" i="46"/>
  <c r="H30" i="46"/>
  <c r="J30" i="46"/>
  <c r="K30" i="46"/>
  <c r="L30" i="46"/>
  <c r="N30" i="46"/>
  <c r="O30" i="46"/>
  <c r="T30" i="46"/>
  <c r="U30" i="46"/>
  <c r="AI30" i="46" s="1"/>
  <c r="V30" i="46"/>
  <c r="AJ30" i="46" s="1"/>
  <c r="W30" i="46"/>
  <c r="AK30" i="46" s="1"/>
  <c r="X30" i="46"/>
  <c r="Y30" i="46"/>
  <c r="Z30" i="46"/>
  <c r="AC30" i="46"/>
  <c r="AF30" i="46" s="1"/>
  <c r="G31" i="46"/>
  <c r="H31" i="46"/>
  <c r="J31" i="46"/>
  <c r="K31" i="46"/>
  <c r="L31" i="46"/>
  <c r="N31" i="46"/>
  <c r="O31" i="46"/>
  <c r="T31" i="46"/>
  <c r="U31" i="46"/>
  <c r="V31" i="46"/>
  <c r="W31" i="46"/>
  <c r="X31" i="46"/>
  <c r="Y31" i="46"/>
  <c r="Z31" i="46"/>
  <c r="AC31" i="46"/>
  <c r="G34" i="46"/>
  <c r="H34" i="46"/>
  <c r="J34" i="46"/>
  <c r="K34" i="46"/>
  <c r="L34" i="46"/>
  <c r="N34" i="46"/>
  <c r="O34" i="46"/>
  <c r="T34" i="46"/>
  <c r="U34" i="46"/>
  <c r="AI34" i="46" s="1"/>
  <c r="V34" i="46"/>
  <c r="AJ34" i="46" s="1"/>
  <c r="W34" i="46"/>
  <c r="AK34" i="46" s="1"/>
  <c r="X34" i="46"/>
  <c r="Y34" i="46"/>
  <c r="Z34" i="46"/>
  <c r="AC34" i="46"/>
  <c r="G35" i="46"/>
  <c r="H35" i="46"/>
  <c r="J35" i="46"/>
  <c r="K35" i="46"/>
  <c r="L35" i="46"/>
  <c r="N35" i="46"/>
  <c r="O35" i="46"/>
  <c r="T35" i="46"/>
  <c r="U35" i="46"/>
  <c r="AI35" i="46" s="1"/>
  <c r="V35" i="46"/>
  <c r="AJ35" i="46" s="1"/>
  <c r="W35" i="46"/>
  <c r="AK35" i="46" s="1"/>
  <c r="X35" i="46"/>
  <c r="Y35" i="46"/>
  <c r="Z35" i="46"/>
  <c r="AC35" i="46"/>
  <c r="G36" i="46"/>
  <c r="H36" i="46"/>
  <c r="J36" i="46"/>
  <c r="K36" i="46"/>
  <c r="L36" i="46"/>
  <c r="N36" i="46"/>
  <c r="O36" i="46"/>
  <c r="T36" i="46"/>
  <c r="U36" i="46"/>
  <c r="V36" i="46"/>
  <c r="AJ36" i="46" s="1"/>
  <c r="W36" i="46"/>
  <c r="X36" i="46"/>
  <c r="Y36" i="46"/>
  <c r="Z36" i="46"/>
  <c r="AC36" i="46"/>
  <c r="G39" i="46"/>
  <c r="H39" i="46"/>
  <c r="J39" i="46"/>
  <c r="K39" i="46"/>
  <c r="L39" i="46"/>
  <c r="N39" i="46"/>
  <c r="O39" i="46"/>
  <c r="T39" i="46"/>
  <c r="U39" i="46"/>
  <c r="AI39" i="46" s="1"/>
  <c r="V39" i="46"/>
  <c r="AJ39" i="46" s="1"/>
  <c r="W39" i="46"/>
  <c r="AK39" i="46" s="1"/>
  <c r="X39" i="46"/>
  <c r="Y39" i="46"/>
  <c r="Z39" i="46"/>
  <c r="AC39" i="46"/>
  <c r="T10" i="46"/>
  <c r="U10" i="46"/>
  <c r="V10" i="46"/>
  <c r="W10" i="46"/>
  <c r="X10" i="46"/>
  <c r="Y10" i="46"/>
  <c r="Z10" i="46"/>
  <c r="F39" i="46"/>
  <c r="F36" i="46"/>
  <c r="F34" i="46"/>
  <c r="F31" i="46"/>
  <c r="F35" i="46"/>
  <c r="F30" i="46"/>
  <c r="G26" i="46"/>
  <c r="H26" i="46"/>
  <c r="I26" i="46"/>
  <c r="J26" i="46"/>
  <c r="K26" i="46"/>
  <c r="L26" i="46"/>
  <c r="F26" i="46"/>
  <c r="G21" i="46"/>
  <c r="H21" i="46"/>
  <c r="I21" i="46"/>
  <c r="J21" i="46"/>
  <c r="K21" i="46"/>
  <c r="L21" i="46"/>
  <c r="F21" i="46"/>
  <c r="G10" i="46"/>
  <c r="H10" i="46"/>
  <c r="I10" i="46"/>
  <c r="J10" i="46"/>
  <c r="K10" i="46"/>
  <c r="L10" i="46"/>
  <c r="F10" i="46"/>
  <c r="AH5" i="46"/>
  <c r="T18" i="45"/>
  <c r="U18" i="45"/>
  <c r="V18" i="45"/>
  <c r="W18" i="45"/>
  <c r="X18" i="45"/>
  <c r="Y18" i="45"/>
  <c r="AB18" i="45"/>
  <c r="AE18" i="45" s="1"/>
  <c r="T20" i="45"/>
  <c r="U20" i="45"/>
  <c r="V20" i="45"/>
  <c r="W20" i="45"/>
  <c r="X20" i="45"/>
  <c r="Y20" i="45"/>
  <c r="AB20" i="45"/>
  <c r="T21" i="45"/>
  <c r="U21" i="45"/>
  <c r="V21" i="45"/>
  <c r="W21" i="45"/>
  <c r="X21" i="45"/>
  <c r="Y21" i="45"/>
  <c r="AB21" i="45"/>
  <c r="S21" i="45"/>
  <c r="S20" i="45"/>
  <c r="S18" i="45"/>
  <c r="F18" i="45"/>
  <c r="G18" i="45"/>
  <c r="AI18" i="45" s="1"/>
  <c r="H18" i="45"/>
  <c r="I18" i="45"/>
  <c r="AK18" i="45" s="1"/>
  <c r="J18" i="45"/>
  <c r="K18" i="45"/>
  <c r="AM18" i="45" s="1"/>
  <c r="N18" i="45"/>
  <c r="AP18" i="45" s="1"/>
  <c r="F20" i="45"/>
  <c r="G20" i="45"/>
  <c r="H20" i="45"/>
  <c r="I20" i="45"/>
  <c r="J20" i="45"/>
  <c r="K20" i="45"/>
  <c r="N20" i="45"/>
  <c r="F21" i="45"/>
  <c r="G21" i="45"/>
  <c r="AI21" i="45" s="1"/>
  <c r="H21" i="45"/>
  <c r="I21" i="45"/>
  <c r="AK21" i="45" s="1"/>
  <c r="J21" i="45"/>
  <c r="K21" i="45"/>
  <c r="AM21" i="45" s="1"/>
  <c r="N21" i="45"/>
  <c r="AP21" i="45" s="1"/>
  <c r="E21" i="45"/>
  <c r="AG21" i="45" s="1"/>
  <c r="E20" i="45"/>
  <c r="E18" i="45"/>
  <c r="AH14" i="45"/>
  <c r="AJ14" i="45"/>
  <c r="AL14" i="45"/>
  <c r="AI9" i="45"/>
  <c r="AK9" i="45"/>
  <c r="AP9" i="45"/>
  <c r="AG17" i="45"/>
  <c r="AC17" i="45"/>
  <c r="O17" i="45"/>
  <c r="AG16" i="45"/>
  <c r="AC16" i="45"/>
  <c r="O16" i="45"/>
  <c r="AC15" i="45"/>
  <c r="O15" i="45"/>
  <c r="AG13" i="45"/>
  <c r="AC13" i="45"/>
  <c r="O13" i="45"/>
  <c r="AG12" i="45"/>
  <c r="AC12" i="45"/>
  <c r="O12" i="45"/>
  <c r="AG11" i="45"/>
  <c r="AC11" i="45"/>
  <c r="O11" i="45"/>
  <c r="AC10" i="45"/>
  <c r="O10" i="45"/>
  <c r="AG8" i="45"/>
  <c r="AC8" i="45"/>
  <c r="O8" i="45"/>
  <c r="AG7" i="45"/>
  <c r="AC7" i="45"/>
  <c r="O7" i="45"/>
  <c r="AG5" i="45"/>
  <c r="AF36" i="46" l="1"/>
  <c r="R36" i="46"/>
  <c r="AF31" i="46"/>
  <c r="R31" i="46"/>
  <c r="AG18" i="45"/>
  <c r="R27" i="46"/>
  <c r="R28" i="46"/>
  <c r="R26" i="46"/>
  <c r="R23" i="46"/>
  <c r="R21" i="46"/>
  <c r="R22" i="46"/>
  <c r="R17" i="46"/>
  <c r="R15" i="46"/>
  <c r="R16" i="46"/>
  <c r="R35" i="46"/>
  <c r="R12" i="46"/>
  <c r="R10" i="46"/>
  <c r="R11" i="46"/>
  <c r="R30" i="46"/>
  <c r="AO9" i="45"/>
  <c r="AL9" i="45"/>
  <c r="AJ9" i="45"/>
  <c r="AH9" i="45"/>
  <c r="AO18" i="45"/>
  <c r="AL18" i="45"/>
  <c r="AJ18" i="45"/>
  <c r="AH18" i="45"/>
  <c r="AE16" i="45"/>
  <c r="AE14" i="45"/>
  <c r="AE15" i="45"/>
  <c r="AP14" i="45"/>
  <c r="AM14" i="45"/>
  <c r="AK14" i="45"/>
  <c r="AI14" i="45"/>
  <c r="AO21" i="45"/>
  <c r="AQ21" i="45" s="1"/>
  <c r="AL21" i="45"/>
  <c r="AJ21" i="45"/>
  <c r="AH21" i="45"/>
  <c r="AO20" i="45"/>
  <c r="AE11" i="45"/>
  <c r="AE9" i="45"/>
  <c r="AE10" i="45"/>
  <c r="O14" i="45"/>
  <c r="AO14" i="45"/>
  <c r="K19" i="45"/>
  <c r="AM9" i="45"/>
  <c r="O20" i="45"/>
  <c r="AP20" i="45"/>
  <c r="AG9" i="45"/>
  <c r="AF28" i="46"/>
  <c r="AF26" i="46"/>
  <c r="AF27" i="46"/>
  <c r="AF22" i="46"/>
  <c r="AF23" i="46"/>
  <c r="AF21" i="46"/>
  <c r="AC37" i="46"/>
  <c r="AF38" i="46" s="1"/>
  <c r="AF17" i="46"/>
  <c r="AF15" i="46"/>
  <c r="AF16" i="46"/>
  <c r="AF37" i="46"/>
  <c r="AF35" i="46"/>
  <c r="AF11" i="46"/>
  <c r="AF12" i="46"/>
  <c r="AF10" i="46"/>
  <c r="AN39" i="46"/>
  <c r="AL39" i="46"/>
  <c r="AP35" i="46"/>
  <c r="AM35" i="46"/>
  <c r="AP34" i="46"/>
  <c r="AM34" i="46"/>
  <c r="AP30" i="46"/>
  <c r="AM30" i="46"/>
  <c r="AC20" i="45"/>
  <c r="AC18" i="45"/>
  <c r="AB19" i="45"/>
  <c r="AE19" i="45" s="1"/>
  <c r="Y19" i="45"/>
  <c r="W19" i="45"/>
  <c r="U19" i="45"/>
  <c r="Q16" i="45"/>
  <c r="Q14" i="45"/>
  <c r="Q15" i="45"/>
  <c r="O21" i="45"/>
  <c r="O9" i="45"/>
  <c r="Q10" i="45"/>
  <c r="Q11" i="45"/>
  <c r="Q9" i="45"/>
  <c r="E19" i="45"/>
  <c r="J19" i="45"/>
  <c r="H19" i="45"/>
  <c r="F19" i="45"/>
  <c r="Q18" i="45"/>
  <c r="AQ9" i="45"/>
  <c r="O18" i="45"/>
  <c r="S19" i="45"/>
  <c r="X19" i="45"/>
  <c r="V19" i="45"/>
  <c r="T19" i="45"/>
  <c r="AQ18" i="45"/>
  <c r="AQ8" i="45"/>
  <c r="AQ10" i="45"/>
  <c r="AQ12" i="45"/>
  <c r="AC14" i="45"/>
  <c r="AC21" i="45"/>
  <c r="N19" i="45"/>
  <c r="I19" i="45"/>
  <c r="AK19" i="45" s="1"/>
  <c r="G19" i="45"/>
  <c r="AI19" i="45" s="1"/>
  <c r="AC9" i="45"/>
  <c r="L32" i="46"/>
  <c r="J32" i="46"/>
  <c r="H32" i="46"/>
  <c r="L37" i="46"/>
  <c r="J37" i="46"/>
  <c r="AL37" i="46" s="1"/>
  <c r="H37" i="46"/>
  <c r="F32" i="46"/>
  <c r="N32" i="46"/>
  <c r="K32" i="46"/>
  <c r="I32" i="46"/>
  <c r="G32" i="46"/>
  <c r="F37" i="46"/>
  <c r="N37" i="46"/>
  <c r="K37" i="46"/>
  <c r="G37" i="46"/>
  <c r="AP39" i="46"/>
  <c r="AM39" i="46"/>
  <c r="AN36" i="46"/>
  <c r="AL36" i="46"/>
  <c r="AN35" i="46"/>
  <c r="AL35" i="46"/>
  <c r="AN34" i="46"/>
  <c r="AL34" i="46"/>
  <c r="AN30" i="46"/>
  <c r="AL30" i="46"/>
  <c r="P10" i="46"/>
  <c r="P26" i="46"/>
  <c r="P15" i="46"/>
  <c r="AP10" i="46"/>
  <c r="AM10" i="46"/>
  <c r="AK10" i="46"/>
  <c r="AI10" i="46"/>
  <c r="AH39" i="46"/>
  <c r="AH36" i="46"/>
  <c r="AH35" i="46"/>
  <c r="AH34" i="46"/>
  <c r="O32" i="46"/>
  <c r="R33" i="46" s="1"/>
  <c r="P31" i="46"/>
  <c r="P30" i="46"/>
  <c r="AP15" i="46"/>
  <c r="AM15" i="46"/>
  <c r="AK15" i="46"/>
  <c r="AI15" i="46"/>
  <c r="AN21" i="46"/>
  <c r="AL21" i="46"/>
  <c r="AJ21" i="46"/>
  <c r="AH21" i="46"/>
  <c r="AP26" i="46"/>
  <c r="AM26" i="46"/>
  <c r="AK26" i="46"/>
  <c r="AI26" i="46"/>
  <c r="P21" i="46"/>
  <c r="I37" i="46"/>
  <c r="AN10" i="46"/>
  <c r="AL10" i="46"/>
  <c r="AJ10" i="46"/>
  <c r="AH10" i="46"/>
  <c r="P39" i="46"/>
  <c r="O37" i="46"/>
  <c r="R38" i="46" s="1"/>
  <c r="P36" i="46"/>
  <c r="P35" i="46"/>
  <c r="P34" i="46"/>
  <c r="AH30" i="46"/>
  <c r="AN15" i="46"/>
  <c r="AL15" i="46"/>
  <c r="AJ15" i="46"/>
  <c r="AH15" i="46"/>
  <c r="AP21" i="46"/>
  <c r="AM21" i="46"/>
  <c r="AK21" i="46"/>
  <c r="AI21" i="46"/>
  <c r="AN26" i="46"/>
  <c r="AL26" i="46"/>
  <c r="AJ26" i="46"/>
  <c r="AH26" i="46"/>
  <c r="AD39" i="46"/>
  <c r="AQ39" i="46"/>
  <c r="AH37" i="46"/>
  <c r="AD36" i="46"/>
  <c r="AQ36" i="46"/>
  <c r="AQ35" i="46"/>
  <c r="AD35" i="46"/>
  <c r="AQ34" i="46"/>
  <c r="AD34" i="46"/>
  <c r="AP31" i="46"/>
  <c r="AM31" i="46"/>
  <c r="AK31" i="46"/>
  <c r="AI31" i="46"/>
  <c r="AQ21" i="46"/>
  <c r="AD21" i="46"/>
  <c r="AQ10" i="46"/>
  <c r="AD10" i="46"/>
  <c r="AP36" i="46"/>
  <c r="AM36" i="46"/>
  <c r="AK36" i="46"/>
  <c r="AI36" i="46"/>
  <c r="AQ31" i="46"/>
  <c r="AR31" i="46" s="1"/>
  <c r="AD31" i="46"/>
  <c r="AN31" i="46"/>
  <c r="AL31" i="46"/>
  <c r="AJ31" i="46"/>
  <c r="AH31" i="46"/>
  <c r="AQ30" i="46"/>
  <c r="AD30" i="46"/>
  <c r="AQ15" i="46"/>
  <c r="AD15" i="46"/>
  <c r="AQ26" i="46"/>
  <c r="AD26" i="46"/>
  <c r="Z37" i="46"/>
  <c r="V37" i="46"/>
  <c r="Y37" i="46"/>
  <c r="W37" i="46"/>
  <c r="U37" i="46"/>
  <c r="AC32" i="46"/>
  <c r="X32" i="46"/>
  <c r="T32" i="46"/>
  <c r="Z32" i="46"/>
  <c r="V32" i="46"/>
  <c r="Y32" i="46"/>
  <c r="W32" i="46"/>
  <c r="U32" i="46"/>
  <c r="AG14" i="45"/>
  <c r="AQ7" i="45"/>
  <c r="AQ11" i="45"/>
  <c r="AQ13" i="45"/>
  <c r="AQ15" i="45"/>
  <c r="AQ16" i="45"/>
  <c r="AQ17" i="45"/>
  <c r="AR26" i="46" l="1"/>
  <c r="AR39" i="46"/>
  <c r="AR15" i="46"/>
  <c r="AQ37" i="46"/>
  <c r="R37" i="46"/>
  <c r="R39" i="46"/>
  <c r="R32" i="46"/>
  <c r="R34" i="46"/>
  <c r="AQ14" i="45"/>
  <c r="AJ19" i="45"/>
  <c r="AM19" i="45"/>
  <c r="AE21" i="45"/>
  <c r="AO19" i="45"/>
  <c r="AH19" i="45"/>
  <c r="AL19" i="45"/>
  <c r="AE20" i="45"/>
  <c r="Q19" i="45"/>
  <c r="AP19" i="45"/>
  <c r="AR21" i="46"/>
  <c r="AR34" i="46"/>
  <c r="AF39" i="46"/>
  <c r="AR35" i="46"/>
  <c r="AF32" i="46"/>
  <c r="AF33" i="46"/>
  <c r="AF34" i="46"/>
  <c r="AR10" i="46"/>
  <c r="AR30" i="46"/>
  <c r="AQ20" i="45"/>
  <c r="Q20" i="45"/>
  <c r="Q21" i="45"/>
  <c r="O19" i="45"/>
  <c r="AG19" i="45"/>
  <c r="AC19" i="45"/>
  <c r="P37" i="46"/>
  <c r="AR36" i="46"/>
  <c r="P32" i="46"/>
  <c r="AI32" i="46"/>
  <c r="AM32" i="46"/>
  <c r="AJ32" i="46"/>
  <c r="AL32" i="46"/>
  <c r="AK37" i="46"/>
  <c r="AP37" i="46"/>
  <c r="AR37" i="46" s="1"/>
  <c r="AJ37" i="46"/>
  <c r="AK32" i="46"/>
  <c r="AP32" i="46"/>
  <c r="AN32" i="46"/>
  <c r="AH32" i="46"/>
  <c r="AQ32" i="46"/>
  <c r="AD32" i="46"/>
  <c r="AI37" i="46"/>
  <c r="AM37" i="46"/>
  <c r="AN37" i="46"/>
  <c r="AD37" i="46"/>
  <c r="AE4" i="24"/>
  <c r="AD66" i="3"/>
  <c r="L68" i="3"/>
  <c r="Z68" i="3"/>
  <c r="AD68" i="3"/>
  <c r="AM68" i="3"/>
  <c r="AN68" i="3" s="1"/>
  <c r="AQ19" i="45" l="1"/>
  <c r="AR32" i="46"/>
  <c r="L48" i="43"/>
  <c r="Y48" i="43" s="1"/>
  <c r="AK48" i="43" s="1"/>
  <c r="Y26" i="43"/>
  <c r="U67" i="44" l="1"/>
  <c r="T67" i="44"/>
  <c r="S67" i="44"/>
  <c r="R67" i="44"/>
  <c r="Q67" i="44"/>
  <c r="P67" i="44"/>
  <c r="O67" i="44"/>
  <c r="H67" i="44"/>
  <c r="G67" i="44"/>
  <c r="F67" i="44"/>
  <c r="E67" i="44"/>
  <c r="D67" i="44"/>
  <c r="C67" i="44"/>
  <c r="B67" i="44"/>
  <c r="U66" i="44"/>
  <c r="T66" i="44"/>
  <c r="S66" i="44"/>
  <c r="R66" i="44"/>
  <c r="Q66" i="44"/>
  <c r="P66" i="44"/>
  <c r="O66" i="44"/>
  <c r="H66" i="44"/>
  <c r="G66" i="44"/>
  <c r="F66" i="44"/>
  <c r="E66" i="44"/>
  <c r="D66" i="44"/>
  <c r="C66" i="44"/>
  <c r="B66" i="44"/>
  <c r="U65" i="44"/>
  <c r="T65" i="44"/>
  <c r="S65" i="44"/>
  <c r="R65" i="44"/>
  <c r="Q65" i="44"/>
  <c r="P65" i="44"/>
  <c r="O65" i="44"/>
  <c r="H65" i="44"/>
  <c r="G65" i="44"/>
  <c r="F65" i="44"/>
  <c r="E65" i="44"/>
  <c r="D65" i="44"/>
  <c r="C65" i="44"/>
  <c r="B65" i="44"/>
  <c r="U64" i="44"/>
  <c r="T64" i="44"/>
  <c r="S64" i="44"/>
  <c r="R64" i="44"/>
  <c r="Q64" i="44"/>
  <c r="P64" i="44"/>
  <c r="O64" i="44"/>
  <c r="H64" i="44"/>
  <c r="G64" i="44"/>
  <c r="F64" i="44"/>
  <c r="E64" i="44"/>
  <c r="D64" i="44"/>
  <c r="C64" i="44"/>
  <c r="B64" i="44"/>
  <c r="H63" i="44"/>
  <c r="G63" i="44"/>
  <c r="F63" i="44"/>
  <c r="E63" i="44"/>
  <c r="AD63" i="44" s="1"/>
  <c r="D63" i="44"/>
  <c r="C63" i="44"/>
  <c r="B63" i="44"/>
  <c r="AG62" i="44"/>
  <c r="AF62" i="44"/>
  <c r="AE62" i="44"/>
  <c r="AD62" i="44"/>
  <c r="AC62" i="44"/>
  <c r="AB62" i="44"/>
  <c r="AA62" i="44"/>
  <c r="AG61" i="44"/>
  <c r="AF61" i="44"/>
  <c r="AE61" i="44"/>
  <c r="AD61" i="44"/>
  <c r="AC61" i="44"/>
  <c r="AB61" i="44"/>
  <c r="AA61" i="44"/>
  <c r="AG60" i="44"/>
  <c r="AF60" i="44"/>
  <c r="AE60" i="44"/>
  <c r="AD60" i="44"/>
  <c r="AC60" i="44"/>
  <c r="AB60" i="44"/>
  <c r="AA60" i="44"/>
  <c r="AG59" i="44"/>
  <c r="AF59" i="44"/>
  <c r="AE59" i="44"/>
  <c r="AD59" i="44"/>
  <c r="AC59" i="44"/>
  <c r="AB59" i="44"/>
  <c r="AA59" i="44"/>
  <c r="AG58" i="44"/>
  <c r="AF58" i="44"/>
  <c r="AE58" i="44"/>
  <c r="AD58" i="44"/>
  <c r="AC58" i="44"/>
  <c r="AB58" i="44"/>
  <c r="AA58" i="44"/>
  <c r="AG57" i="44"/>
  <c r="AF57" i="44"/>
  <c r="AE57" i="44"/>
  <c r="AD57" i="44"/>
  <c r="AC57" i="44"/>
  <c r="AB57" i="44"/>
  <c r="AA57" i="44"/>
  <c r="AG56" i="44"/>
  <c r="AF56" i="44"/>
  <c r="AE56" i="44"/>
  <c r="AD56" i="44"/>
  <c r="AC56" i="44"/>
  <c r="AB56" i="44"/>
  <c r="AA56" i="44"/>
  <c r="AG55" i="44"/>
  <c r="AF55" i="44"/>
  <c r="AE55" i="44"/>
  <c r="AD55" i="44"/>
  <c r="AC55" i="44"/>
  <c r="AB55" i="44"/>
  <c r="AA55" i="44"/>
  <c r="AG54" i="44"/>
  <c r="AF54" i="44"/>
  <c r="AE54" i="44"/>
  <c r="AD54" i="44"/>
  <c r="AC54" i="44"/>
  <c r="AB54" i="44"/>
  <c r="AA54" i="44"/>
  <c r="AG53" i="44"/>
  <c r="AF53" i="44"/>
  <c r="AE53" i="44"/>
  <c r="AD53" i="44"/>
  <c r="AC53" i="44"/>
  <c r="AB53" i="44"/>
  <c r="AA53" i="44"/>
  <c r="AG52" i="44"/>
  <c r="AF52" i="44"/>
  <c r="AE52" i="44"/>
  <c r="AD52" i="44"/>
  <c r="AC52" i="44"/>
  <c r="AB52" i="44"/>
  <c r="AA52" i="44"/>
  <c r="AG51" i="44"/>
  <c r="AF51" i="44"/>
  <c r="AE51" i="44"/>
  <c r="AD51" i="44"/>
  <c r="AC51" i="44"/>
  <c r="AB51" i="44"/>
  <c r="AA51" i="44"/>
  <c r="X45" i="44"/>
  <c r="AJ45" i="44" s="1"/>
  <c r="U45" i="44"/>
  <c r="T45" i="44"/>
  <c r="S45" i="44"/>
  <c r="R45" i="44"/>
  <c r="Q45" i="44"/>
  <c r="P45" i="44"/>
  <c r="O45" i="44"/>
  <c r="H45" i="44"/>
  <c r="G45" i="44"/>
  <c r="F45" i="44"/>
  <c r="E45" i="44"/>
  <c r="D45" i="44"/>
  <c r="C45" i="44"/>
  <c r="B45" i="44"/>
  <c r="X44" i="44"/>
  <c r="AJ44" i="44" s="1"/>
  <c r="U44" i="44"/>
  <c r="T44" i="44"/>
  <c r="S44" i="44"/>
  <c r="R44" i="44"/>
  <c r="Q44" i="44"/>
  <c r="P44" i="44"/>
  <c r="O44" i="44"/>
  <c r="H44" i="44"/>
  <c r="G44" i="44"/>
  <c r="F44" i="44"/>
  <c r="E44" i="44"/>
  <c r="D44" i="44"/>
  <c r="C44" i="44"/>
  <c r="B44" i="44"/>
  <c r="X43" i="44"/>
  <c r="AJ43" i="44" s="1"/>
  <c r="U43" i="44"/>
  <c r="T43" i="44"/>
  <c r="S43" i="44"/>
  <c r="R43" i="44"/>
  <c r="Q43" i="44"/>
  <c r="P43" i="44"/>
  <c r="O43" i="44"/>
  <c r="H43" i="44"/>
  <c r="G43" i="44"/>
  <c r="F43" i="44"/>
  <c r="E43" i="44"/>
  <c r="D43" i="44"/>
  <c r="C43" i="44"/>
  <c r="B43" i="44"/>
  <c r="X42" i="44"/>
  <c r="AJ42" i="44" s="1"/>
  <c r="U42" i="44"/>
  <c r="T42" i="44"/>
  <c r="S42" i="44"/>
  <c r="R42" i="44"/>
  <c r="Q42" i="44"/>
  <c r="P42" i="44"/>
  <c r="O42" i="44"/>
  <c r="H42" i="44"/>
  <c r="G42" i="44"/>
  <c r="F42" i="44"/>
  <c r="E42" i="44"/>
  <c r="D42" i="44"/>
  <c r="C42" i="44"/>
  <c r="B42" i="44"/>
  <c r="X41" i="44"/>
  <c r="AJ41" i="44" s="1"/>
  <c r="U41" i="44"/>
  <c r="T41" i="44"/>
  <c r="S41" i="44"/>
  <c r="R41" i="44"/>
  <c r="Q41" i="44"/>
  <c r="P41" i="44"/>
  <c r="O41" i="44"/>
  <c r="H41" i="44"/>
  <c r="G41" i="44"/>
  <c r="F41" i="44"/>
  <c r="E41" i="44"/>
  <c r="D41" i="44"/>
  <c r="C41" i="44"/>
  <c r="B41" i="44"/>
  <c r="AG40" i="44"/>
  <c r="AF40" i="44"/>
  <c r="AE40" i="44"/>
  <c r="AD40" i="44"/>
  <c r="AC40" i="44"/>
  <c r="AB40" i="44"/>
  <c r="AA40" i="44"/>
  <c r="AG39" i="44"/>
  <c r="AF39" i="44"/>
  <c r="AE39" i="44"/>
  <c r="AD39" i="44"/>
  <c r="AC39" i="44"/>
  <c r="AB39" i="44"/>
  <c r="AA39" i="44"/>
  <c r="AG38" i="44"/>
  <c r="AF38" i="44"/>
  <c r="AE38" i="44"/>
  <c r="AD38" i="44"/>
  <c r="AC38" i="44"/>
  <c r="AB38" i="44"/>
  <c r="AA38" i="44"/>
  <c r="AG37" i="44"/>
  <c r="AF37" i="44"/>
  <c r="AE37" i="44"/>
  <c r="AD37" i="44"/>
  <c r="AC37" i="44"/>
  <c r="AB37" i="44"/>
  <c r="AA37" i="44"/>
  <c r="AG36" i="44"/>
  <c r="AF36" i="44"/>
  <c r="AE36" i="44"/>
  <c r="AD36" i="44"/>
  <c r="AC36" i="44"/>
  <c r="AB36" i="44"/>
  <c r="AA36" i="44"/>
  <c r="AG35" i="44"/>
  <c r="AF35" i="44"/>
  <c r="AE35" i="44"/>
  <c r="AD35" i="44"/>
  <c r="AC35" i="44"/>
  <c r="AB35" i="44"/>
  <c r="AA35" i="44"/>
  <c r="AG34" i="44"/>
  <c r="AF34" i="44"/>
  <c r="AE34" i="44"/>
  <c r="AD34" i="44"/>
  <c r="AC34" i="44"/>
  <c r="AB34" i="44"/>
  <c r="AA34" i="44"/>
  <c r="AG33" i="44"/>
  <c r="AF33" i="44"/>
  <c r="AE33" i="44"/>
  <c r="AD33" i="44"/>
  <c r="AC33" i="44"/>
  <c r="AB33" i="44"/>
  <c r="AA33" i="44"/>
  <c r="AG32" i="44"/>
  <c r="AF32" i="44"/>
  <c r="AE32" i="44"/>
  <c r="AD32" i="44"/>
  <c r="AC32" i="44"/>
  <c r="AB32" i="44"/>
  <c r="AA32" i="44"/>
  <c r="AG31" i="44"/>
  <c r="AF31" i="44"/>
  <c r="AE31" i="44"/>
  <c r="AD31" i="44"/>
  <c r="AC31" i="44"/>
  <c r="AB31" i="44"/>
  <c r="AA31" i="44"/>
  <c r="AG30" i="44"/>
  <c r="AF30" i="44"/>
  <c r="AE30" i="44"/>
  <c r="AD30" i="44"/>
  <c r="AC30" i="44"/>
  <c r="AB30" i="44"/>
  <c r="AA30" i="44"/>
  <c r="AG29" i="44"/>
  <c r="AF29" i="44"/>
  <c r="AE29" i="44"/>
  <c r="AD29" i="44"/>
  <c r="AC29" i="44"/>
  <c r="AB29" i="44"/>
  <c r="AA29" i="44"/>
  <c r="L26" i="44"/>
  <c r="U23" i="44"/>
  <c r="T23" i="44"/>
  <c r="S23" i="44"/>
  <c r="R23" i="44"/>
  <c r="Q23" i="44"/>
  <c r="P23" i="44"/>
  <c r="O23" i="44"/>
  <c r="L23" i="44"/>
  <c r="H23" i="44"/>
  <c r="G23" i="44"/>
  <c r="F23" i="44"/>
  <c r="E23" i="44"/>
  <c r="D23" i="44"/>
  <c r="C23" i="44"/>
  <c r="B23" i="44"/>
  <c r="U22" i="44"/>
  <c r="T22" i="44"/>
  <c r="S22" i="44"/>
  <c r="R22" i="44"/>
  <c r="Q22" i="44"/>
  <c r="P22" i="44"/>
  <c r="O22" i="44"/>
  <c r="H22" i="44"/>
  <c r="G22" i="44"/>
  <c r="F22" i="44"/>
  <c r="E22" i="44"/>
  <c r="D22" i="44"/>
  <c r="C22" i="44"/>
  <c r="B22" i="44"/>
  <c r="U21" i="44"/>
  <c r="T21" i="44"/>
  <c r="S21" i="44"/>
  <c r="R21" i="44"/>
  <c r="Q21" i="44"/>
  <c r="P21" i="44"/>
  <c r="O21" i="44"/>
  <c r="H21" i="44"/>
  <c r="G21" i="44"/>
  <c r="F21" i="44"/>
  <c r="E21" i="44"/>
  <c r="D21" i="44"/>
  <c r="C21" i="44"/>
  <c r="B21" i="44"/>
  <c r="U20" i="44"/>
  <c r="T20" i="44"/>
  <c r="S20" i="44"/>
  <c r="R20" i="44"/>
  <c r="Q20" i="44"/>
  <c r="P20" i="44"/>
  <c r="O20" i="44"/>
  <c r="H20" i="44"/>
  <c r="G20" i="44"/>
  <c r="F20" i="44"/>
  <c r="E20" i="44"/>
  <c r="D20" i="44"/>
  <c r="C20" i="44"/>
  <c r="B20" i="44"/>
  <c r="U19" i="44"/>
  <c r="T19" i="44"/>
  <c r="S19" i="44"/>
  <c r="R19" i="44"/>
  <c r="Q19" i="44"/>
  <c r="P19" i="44"/>
  <c r="O19" i="44"/>
  <c r="H19" i="44"/>
  <c r="G19" i="44"/>
  <c r="F19" i="44"/>
  <c r="E19" i="44"/>
  <c r="D19" i="44"/>
  <c r="C19" i="44"/>
  <c r="B19" i="44"/>
  <c r="AG18" i="44"/>
  <c r="AF18" i="44"/>
  <c r="AE18" i="44"/>
  <c r="AD18" i="44"/>
  <c r="AC18" i="44"/>
  <c r="AB18" i="44"/>
  <c r="AA18" i="44"/>
  <c r="AG17" i="44"/>
  <c r="AF17" i="44"/>
  <c r="AE17" i="44"/>
  <c r="AD17" i="44"/>
  <c r="AC17" i="44"/>
  <c r="AB17" i="44"/>
  <c r="AA17" i="44"/>
  <c r="AG16" i="44"/>
  <c r="AF16" i="44"/>
  <c r="AE16" i="44"/>
  <c r="AD16" i="44"/>
  <c r="AC16" i="44"/>
  <c r="AB16" i="44"/>
  <c r="AA16" i="44"/>
  <c r="AG15" i="44"/>
  <c r="AF15" i="44"/>
  <c r="AE15" i="44"/>
  <c r="AD15" i="44"/>
  <c r="AC15" i="44"/>
  <c r="AB15" i="44"/>
  <c r="AA15" i="44"/>
  <c r="AG14" i="44"/>
  <c r="AF14" i="44"/>
  <c r="AE14" i="44"/>
  <c r="AD14" i="44"/>
  <c r="AC14" i="44"/>
  <c r="AB14" i="44"/>
  <c r="AA14" i="44"/>
  <c r="AG13" i="44"/>
  <c r="AF13" i="44"/>
  <c r="AE13" i="44"/>
  <c r="AD13" i="44"/>
  <c r="AC13" i="44"/>
  <c r="AB13" i="44"/>
  <c r="AA13" i="44"/>
  <c r="AG12" i="44"/>
  <c r="AF12" i="44"/>
  <c r="AE12" i="44"/>
  <c r="AD12" i="44"/>
  <c r="AC12" i="44"/>
  <c r="AB12" i="44"/>
  <c r="AA12" i="44"/>
  <c r="AG11" i="44"/>
  <c r="AF11" i="44"/>
  <c r="AE11" i="44"/>
  <c r="AD11" i="44"/>
  <c r="AC11" i="44"/>
  <c r="AB11" i="44"/>
  <c r="AA11" i="44"/>
  <c r="AG10" i="44"/>
  <c r="AF10" i="44"/>
  <c r="AE10" i="44"/>
  <c r="AD10" i="44"/>
  <c r="AC10" i="44"/>
  <c r="AB10" i="44"/>
  <c r="AA10" i="44"/>
  <c r="AG9" i="44"/>
  <c r="AF9" i="44"/>
  <c r="AE9" i="44"/>
  <c r="AD9" i="44"/>
  <c r="AC9" i="44"/>
  <c r="AB9" i="44"/>
  <c r="AA9" i="44"/>
  <c r="AG8" i="44"/>
  <c r="AF8" i="44"/>
  <c r="AE8" i="44"/>
  <c r="AD8" i="44"/>
  <c r="AC8" i="44"/>
  <c r="AB8" i="44"/>
  <c r="AA8" i="44"/>
  <c r="AG7" i="44"/>
  <c r="AF7" i="44"/>
  <c r="AE7" i="44"/>
  <c r="AD7" i="44"/>
  <c r="AC7" i="44"/>
  <c r="AB7" i="44"/>
  <c r="AA7" i="44"/>
  <c r="AD65" i="44" l="1"/>
  <c r="AD67" i="44"/>
  <c r="AB45" i="44"/>
  <c r="AD19" i="44"/>
  <c r="AD21" i="44"/>
  <c r="AF23" i="44"/>
  <c r="Y44" i="44"/>
  <c r="AK44" i="44"/>
  <c r="Y43" i="44"/>
  <c r="AK43" i="44"/>
  <c r="L21" i="44"/>
  <c r="AK21" i="44"/>
  <c r="L22" i="44"/>
  <c r="AK22" i="44"/>
  <c r="Y42" i="44"/>
  <c r="AK42" i="44"/>
  <c r="Y41" i="44"/>
  <c r="AK41" i="44"/>
  <c r="Y45" i="44"/>
  <c r="AK45" i="44"/>
  <c r="L48" i="44"/>
  <c r="Y26" i="44"/>
  <c r="AK26" i="44" s="1"/>
  <c r="AK20" i="44"/>
  <c r="L20" i="44"/>
  <c r="AD42" i="44"/>
  <c r="AD44" i="44"/>
  <c r="AC23" i="44"/>
  <c r="AE23" i="44"/>
  <c r="AG23" i="44"/>
  <c r="AF41" i="44"/>
  <c r="AA45" i="44"/>
  <c r="AC45" i="44"/>
  <c r="AE45" i="44"/>
  <c r="AG45" i="44"/>
  <c r="AB64" i="44"/>
  <c r="AD64" i="44"/>
  <c r="AF64" i="44"/>
  <c r="AA66" i="44"/>
  <c r="AC66" i="44"/>
  <c r="AE66" i="44"/>
  <c r="AG66" i="44"/>
  <c r="AA19" i="44"/>
  <c r="AC19" i="44"/>
  <c r="AE19" i="44"/>
  <c r="AG19" i="44"/>
  <c r="AA20" i="44"/>
  <c r="AC20" i="44"/>
  <c r="AE20" i="44"/>
  <c r="AG20" i="44"/>
  <c r="AA21" i="44"/>
  <c r="AC21" i="44"/>
  <c r="AE21" i="44"/>
  <c r="AG21" i="44"/>
  <c r="AB41" i="44"/>
  <c r="AD41" i="44"/>
  <c r="AB43" i="44"/>
  <c r="AD43" i="44"/>
  <c r="AF43" i="44"/>
  <c r="AB44" i="44"/>
  <c r="AF44" i="44"/>
  <c r="AA67" i="44"/>
  <c r="AC67" i="44"/>
  <c r="AE67" i="44"/>
  <c r="AG67" i="44"/>
  <c r="AB19" i="44"/>
  <c r="AF19" i="44"/>
  <c r="AB20" i="44"/>
  <c r="AD20" i="44"/>
  <c r="AA22" i="44"/>
  <c r="AC22" i="44"/>
  <c r="AE22" i="44"/>
  <c r="AG22" i="44"/>
  <c r="AA23" i="44"/>
  <c r="AF20" i="44"/>
  <c r="AB21" i="44"/>
  <c r="AF21" i="44"/>
  <c r="AB22" i="44"/>
  <c r="AD22" i="44"/>
  <c r="AF22" i="44"/>
  <c r="AD23" i="44"/>
  <c r="AB23" i="44"/>
  <c r="AA41" i="44"/>
  <c r="AC41" i="44"/>
  <c r="AE41" i="44"/>
  <c r="AG41" i="44"/>
  <c r="AA42" i="44"/>
  <c r="AC42" i="44"/>
  <c r="AE42" i="44"/>
  <c r="AG42" i="44"/>
  <c r="AA43" i="44"/>
  <c r="AC43" i="44"/>
  <c r="AE43" i="44"/>
  <c r="AG43" i="44"/>
  <c r="AA44" i="44"/>
  <c r="AC44" i="44"/>
  <c r="AE44" i="44"/>
  <c r="AG44" i="44"/>
  <c r="AD45" i="44"/>
  <c r="AF45" i="44"/>
  <c r="AA63" i="44"/>
  <c r="AC63" i="44"/>
  <c r="AE63" i="44"/>
  <c r="AG63" i="44"/>
  <c r="AA64" i="44"/>
  <c r="AC64" i="44"/>
  <c r="AE64" i="44"/>
  <c r="AG64" i="44"/>
  <c r="AA65" i="44"/>
  <c r="AC65" i="44"/>
  <c r="AE65" i="44"/>
  <c r="AG65" i="44"/>
  <c r="AB66" i="44"/>
  <c r="AD66" i="44"/>
  <c r="AF66" i="44"/>
  <c r="AB42" i="44"/>
  <c r="AF42" i="44"/>
  <c r="AB65" i="44"/>
  <c r="AF65" i="44"/>
  <c r="Y48" i="44"/>
  <c r="AK48" i="44" s="1"/>
  <c r="AB63" i="44"/>
  <c r="AF63" i="44"/>
  <c r="AB67" i="44"/>
  <c r="AF67" i="44"/>
  <c r="U67" i="43"/>
  <c r="T67" i="43"/>
  <c r="S67" i="43"/>
  <c r="R67" i="43"/>
  <c r="Q67" i="43"/>
  <c r="P67" i="43"/>
  <c r="O67" i="43"/>
  <c r="H67" i="43"/>
  <c r="AG67" i="43" s="1"/>
  <c r="G67" i="43"/>
  <c r="AF67" i="43" s="1"/>
  <c r="F67" i="43"/>
  <c r="AE67" i="43" s="1"/>
  <c r="E67" i="43"/>
  <c r="AD67" i="43" s="1"/>
  <c r="D67" i="43"/>
  <c r="AC67" i="43" s="1"/>
  <c r="C67" i="43"/>
  <c r="AB67" i="43" s="1"/>
  <c r="B67" i="43"/>
  <c r="AA67" i="43" s="1"/>
  <c r="U66" i="43"/>
  <c r="T66" i="43"/>
  <c r="S66" i="43"/>
  <c r="R66" i="43"/>
  <c r="Q66" i="43"/>
  <c r="P66" i="43"/>
  <c r="O66" i="43"/>
  <c r="H66" i="43"/>
  <c r="AG66" i="43" s="1"/>
  <c r="G66" i="43"/>
  <c r="AF66" i="43" s="1"/>
  <c r="F66" i="43"/>
  <c r="AE66" i="43" s="1"/>
  <c r="E66" i="43"/>
  <c r="AD66" i="43" s="1"/>
  <c r="D66" i="43"/>
  <c r="AC66" i="43" s="1"/>
  <c r="C66" i="43"/>
  <c r="AB66" i="43" s="1"/>
  <c r="B66" i="43"/>
  <c r="U65" i="43"/>
  <c r="T65" i="43"/>
  <c r="S65" i="43"/>
  <c r="R65" i="43"/>
  <c r="Q65" i="43"/>
  <c r="P65" i="43"/>
  <c r="O65" i="43"/>
  <c r="H65" i="43"/>
  <c r="AG65" i="43" s="1"/>
  <c r="G65" i="43"/>
  <c r="AF65" i="43" s="1"/>
  <c r="F65" i="43"/>
  <c r="AE65" i="43" s="1"/>
  <c r="E65" i="43"/>
  <c r="AD65" i="43" s="1"/>
  <c r="D65" i="43"/>
  <c r="AC65" i="43" s="1"/>
  <c r="C65" i="43"/>
  <c r="AB65" i="43" s="1"/>
  <c r="B65" i="43"/>
  <c r="U64" i="43"/>
  <c r="T64" i="43"/>
  <c r="S64" i="43"/>
  <c r="R64" i="43"/>
  <c r="Q64" i="43"/>
  <c r="P64" i="43"/>
  <c r="O64" i="43"/>
  <c r="H64" i="43"/>
  <c r="AG64" i="43" s="1"/>
  <c r="G64" i="43"/>
  <c r="AF64" i="43" s="1"/>
  <c r="F64" i="43"/>
  <c r="AE64" i="43" s="1"/>
  <c r="E64" i="43"/>
  <c r="AD64" i="43" s="1"/>
  <c r="D64" i="43"/>
  <c r="AC64" i="43" s="1"/>
  <c r="C64" i="43"/>
  <c r="AB64" i="43" s="1"/>
  <c r="B64" i="43"/>
  <c r="U63" i="43"/>
  <c r="T63" i="43"/>
  <c r="S63" i="43"/>
  <c r="R63" i="43"/>
  <c r="Q63" i="43"/>
  <c r="P63" i="43"/>
  <c r="O63" i="43"/>
  <c r="H63" i="43"/>
  <c r="AG63" i="43" s="1"/>
  <c r="G63" i="43"/>
  <c r="AF63" i="43" s="1"/>
  <c r="F63" i="43"/>
  <c r="AE63" i="43" s="1"/>
  <c r="E63" i="43"/>
  <c r="AD63" i="43" s="1"/>
  <c r="D63" i="43"/>
  <c r="AC63" i="43" s="1"/>
  <c r="C63" i="43"/>
  <c r="B63" i="43"/>
  <c r="AA62" i="43"/>
  <c r="AA61" i="43"/>
  <c r="AA60" i="43"/>
  <c r="AA59" i="43"/>
  <c r="AA58" i="43"/>
  <c r="AA57" i="43"/>
  <c r="AA56" i="43"/>
  <c r="AA55" i="43"/>
  <c r="AA54" i="43"/>
  <c r="AA53" i="43"/>
  <c r="AA52" i="43"/>
  <c r="AA51" i="43"/>
  <c r="U45" i="43"/>
  <c r="T45" i="43"/>
  <c r="S45" i="43"/>
  <c r="R45" i="43"/>
  <c r="Q45" i="43"/>
  <c r="P45" i="43"/>
  <c r="O45" i="43"/>
  <c r="K45" i="43"/>
  <c r="H45" i="43"/>
  <c r="G45" i="43"/>
  <c r="F45" i="43"/>
  <c r="E45" i="43"/>
  <c r="D45" i="43"/>
  <c r="AC45" i="43" s="1"/>
  <c r="C45" i="43"/>
  <c r="B45" i="43"/>
  <c r="U44" i="43"/>
  <c r="T44" i="43"/>
  <c r="S44" i="43"/>
  <c r="R44" i="43"/>
  <c r="Q44" i="43"/>
  <c r="P44" i="43"/>
  <c r="O44" i="43"/>
  <c r="K44" i="43"/>
  <c r="AJ44" i="43" s="1"/>
  <c r="H44" i="43"/>
  <c r="G44" i="43"/>
  <c r="F44" i="43"/>
  <c r="E44" i="43"/>
  <c r="AD44" i="43" s="1"/>
  <c r="D44" i="43"/>
  <c r="C44" i="43"/>
  <c r="B44" i="43"/>
  <c r="U43" i="43"/>
  <c r="T43" i="43"/>
  <c r="S43" i="43"/>
  <c r="R43" i="43"/>
  <c r="Q43" i="43"/>
  <c r="P43" i="43"/>
  <c r="O43" i="43"/>
  <c r="K43" i="43"/>
  <c r="AJ43" i="43" s="1"/>
  <c r="H43" i="43"/>
  <c r="G43" i="43"/>
  <c r="F43" i="43"/>
  <c r="E43" i="43"/>
  <c r="D43" i="43"/>
  <c r="C43" i="43"/>
  <c r="B43" i="43"/>
  <c r="U42" i="43"/>
  <c r="T42" i="43"/>
  <c r="S42" i="43"/>
  <c r="R42" i="43"/>
  <c r="Q42" i="43"/>
  <c r="P42" i="43"/>
  <c r="O42" i="43"/>
  <c r="K42" i="43"/>
  <c r="AJ42" i="43" s="1"/>
  <c r="H42" i="43"/>
  <c r="G42" i="43"/>
  <c r="F42" i="43"/>
  <c r="E42" i="43"/>
  <c r="AD42" i="43" s="1"/>
  <c r="D42" i="43"/>
  <c r="C42" i="43"/>
  <c r="B42" i="43"/>
  <c r="U41" i="43"/>
  <c r="T41" i="43"/>
  <c r="S41" i="43"/>
  <c r="R41" i="43"/>
  <c r="Q41" i="43"/>
  <c r="P41" i="43"/>
  <c r="O41" i="43"/>
  <c r="H41" i="43"/>
  <c r="G41" i="43"/>
  <c r="F41" i="43"/>
  <c r="E41" i="43"/>
  <c r="D41" i="43"/>
  <c r="C41" i="43"/>
  <c r="B41" i="43"/>
  <c r="AG40" i="43"/>
  <c r="AF40" i="43"/>
  <c r="AE40" i="43"/>
  <c r="AD40" i="43"/>
  <c r="AC40" i="43"/>
  <c r="AB40" i="43"/>
  <c r="AA40" i="43"/>
  <c r="AG39" i="43"/>
  <c r="AF39" i="43"/>
  <c r="AE39" i="43"/>
  <c r="AD39" i="43"/>
  <c r="AC39" i="43"/>
  <c r="AB39" i="43"/>
  <c r="AA39" i="43"/>
  <c r="AG38" i="43"/>
  <c r="AF38" i="43"/>
  <c r="AE38" i="43"/>
  <c r="AD38" i="43"/>
  <c r="AC38" i="43"/>
  <c r="AB38" i="43"/>
  <c r="AA38" i="43"/>
  <c r="AG37" i="43"/>
  <c r="AF37" i="43"/>
  <c r="AE37" i="43"/>
  <c r="AD37" i="43"/>
  <c r="AC37" i="43"/>
  <c r="AB37" i="43"/>
  <c r="AA37" i="43"/>
  <c r="AG36" i="43"/>
  <c r="AF36" i="43"/>
  <c r="AE36" i="43"/>
  <c r="AD36" i="43"/>
  <c r="AC36" i="43"/>
  <c r="AB36" i="43"/>
  <c r="AA36" i="43"/>
  <c r="AG35" i="43"/>
  <c r="AF35" i="43"/>
  <c r="AE35" i="43"/>
  <c r="AD35" i="43"/>
  <c r="AC35" i="43"/>
  <c r="AB35" i="43"/>
  <c r="AA35" i="43"/>
  <c r="AG34" i="43"/>
  <c r="AF34" i="43"/>
  <c r="AE34" i="43"/>
  <c r="AD34" i="43"/>
  <c r="AC34" i="43"/>
  <c r="AB34" i="43"/>
  <c r="AA34" i="43"/>
  <c r="AG33" i="43"/>
  <c r="AF33" i="43"/>
  <c r="AE33" i="43"/>
  <c r="AD33" i="43"/>
  <c r="AC33" i="43"/>
  <c r="AB33" i="43"/>
  <c r="AA33" i="43"/>
  <c r="AG32" i="43"/>
  <c r="AF32" i="43"/>
  <c r="AE32" i="43"/>
  <c r="AD32" i="43"/>
  <c r="AC32" i="43"/>
  <c r="AB32" i="43"/>
  <c r="AA32" i="43"/>
  <c r="AG31" i="43"/>
  <c r="AF31" i="43"/>
  <c r="AE31" i="43"/>
  <c r="AD31" i="43"/>
  <c r="AC31" i="43"/>
  <c r="AB31" i="43"/>
  <c r="AA31" i="43"/>
  <c r="AG30" i="43"/>
  <c r="AF30" i="43"/>
  <c r="AE30" i="43"/>
  <c r="AD30" i="43"/>
  <c r="AC30" i="43"/>
  <c r="AB30" i="43"/>
  <c r="AA30" i="43"/>
  <c r="AG29" i="43"/>
  <c r="AF29" i="43"/>
  <c r="AE29" i="43"/>
  <c r="AD29" i="43"/>
  <c r="AC29" i="43"/>
  <c r="AB29" i="43"/>
  <c r="AA29" i="43"/>
  <c r="U23" i="43"/>
  <c r="T23" i="43"/>
  <c r="S23" i="43"/>
  <c r="R23" i="43"/>
  <c r="Q23" i="43"/>
  <c r="P23" i="43"/>
  <c r="O23" i="43"/>
  <c r="K23" i="43"/>
  <c r="H23" i="43"/>
  <c r="AG23" i="43" s="1"/>
  <c r="G23" i="43"/>
  <c r="AF23" i="43" s="1"/>
  <c r="F23" i="43"/>
  <c r="E23" i="43"/>
  <c r="D23" i="43"/>
  <c r="C23" i="43"/>
  <c r="B23" i="43"/>
  <c r="U22" i="43"/>
  <c r="T22" i="43"/>
  <c r="S22" i="43"/>
  <c r="R22" i="43"/>
  <c r="Q22" i="43"/>
  <c r="P22" i="43"/>
  <c r="O22" i="43"/>
  <c r="K22" i="43"/>
  <c r="AJ22" i="43" s="1"/>
  <c r="H22" i="43"/>
  <c r="AG22" i="43" s="1"/>
  <c r="G22" i="43"/>
  <c r="AF22" i="43" s="1"/>
  <c r="F22" i="43"/>
  <c r="AE22" i="43" s="1"/>
  <c r="E22" i="43"/>
  <c r="D22" i="43"/>
  <c r="C22" i="43"/>
  <c r="B22" i="43"/>
  <c r="AA22" i="43" s="1"/>
  <c r="U21" i="43"/>
  <c r="T21" i="43"/>
  <c r="S21" i="43"/>
  <c r="R21" i="43"/>
  <c r="Q21" i="43"/>
  <c r="P21" i="43"/>
  <c r="O21" i="43"/>
  <c r="K21" i="43"/>
  <c r="AJ21" i="43" s="1"/>
  <c r="H21" i="43"/>
  <c r="AG21" i="43" s="1"/>
  <c r="G21" i="43"/>
  <c r="AF21" i="43" s="1"/>
  <c r="F21" i="43"/>
  <c r="E21" i="43"/>
  <c r="D21" i="43"/>
  <c r="C21" i="43"/>
  <c r="B21" i="43"/>
  <c r="U20" i="43"/>
  <c r="T20" i="43"/>
  <c r="S20" i="43"/>
  <c r="R20" i="43"/>
  <c r="Q20" i="43"/>
  <c r="P20" i="43"/>
  <c r="O20" i="43"/>
  <c r="K20" i="43"/>
  <c r="AJ20" i="43" s="1"/>
  <c r="H20" i="43"/>
  <c r="AG20" i="43" s="1"/>
  <c r="G20" i="43"/>
  <c r="AF20" i="43" s="1"/>
  <c r="F20" i="43"/>
  <c r="AE20" i="43" s="1"/>
  <c r="E20" i="43"/>
  <c r="D20" i="43"/>
  <c r="C20" i="43"/>
  <c r="B20" i="43"/>
  <c r="AA20" i="43" s="1"/>
  <c r="X19" i="43"/>
  <c r="U19" i="43"/>
  <c r="T19" i="43"/>
  <c r="S19" i="43"/>
  <c r="R19" i="43"/>
  <c r="Q19" i="43"/>
  <c r="P19" i="43"/>
  <c r="O19" i="43"/>
  <c r="H19" i="43"/>
  <c r="G19" i="43"/>
  <c r="F19" i="43"/>
  <c r="E19" i="43"/>
  <c r="D19" i="43"/>
  <c r="C19" i="43"/>
  <c r="B19" i="43"/>
  <c r="AE18" i="43"/>
  <c r="AD18" i="43"/>
  <c r="AC18" i="43"/>
  <c r="AB18" i="43"/>
  <c r="AA18" i="43"/>
  <c r="AE17" i="43"/>
  <c r="AD17" i="43"/>
  <c r="AC17" i="43"/>
  <c r="AB17" i="43"/>
  <c r="AA17" i="43"/>
  <c r="AE16" i="43"/>
  <c r="AD16" i="43"/>
  <c r="AC16" i="43"/>
  <c r="AB16" i="43"/>
  <c r="AA16" i="43"/>
  <c r="AE15" i="43"/>
  <c r="AD15" i="43"/>
  <c r="AC15" i="43"/>
  <c r="AB15" i="43"/>
  <c r="AA15" i="43"/>
  <c r="AE14" i="43"/>
  <c r="AD14" i="43"/>
  <c r="AC14" i="43"/>
  <c r="AB14" i="43"/>
  <c r="AA14" i="43"/>
  <c r="AE13" i="43"/>
  <c r="AD13" i="43"/>
  <c r="AC13" i="43"/>
  <c r="AB13" i="43"/>
  <c r="AA13" i="43"/>
  <c r="AE12" i="43"/>
  <c r="AD12" i="43"/>
  <c r="AC12" i="43"/>
  <c r="AB12" i="43"/>
  <c r="AA12" i="43"/>
  <c r="AE11" i="43"/>
  <c r="AD11" i="43"/>
  <c r="AC11" i="43"/>
  <c r="AB11" i="43"/>
  <c r="AA11" i="43"/>
  <c r="AE10" i="43"/>
  <c r="AD10" i="43"/>
  <c r="AC10" i="43"/>
  <c r="AB10" i="43"/>
  <c r="AA10" i="43"/>
  <c r="AE9" i="43"/>
  <c r="AD9" i="43"/>
  <c r="AC9" i="43"/>
  <c r="AB9" i="43"/>
  <c r="AA9" i="43"/>
  <c r="AE8" i="43"/>
  <c r="AD8" i="43"/>
  <c r="AC8" i="43"/>
  <c r="AB8" i="43"/>
  <c r="AA8" i="43"/>
  <c r="AE7" i="43"/>
  <c r="AD7" i="43"/>
  <c r="AC7" i="43"/>
  <c r="AB7" i="43"/>
  <c r="AA7" i="43"/>
  <c r="AB63" i="43" l="1"/>
  <c r="AA65" i="43"/>
  <c r="Y19" i="43"/>
  <c r="AJ19" i="43"/>
  <c r="L44" i="43"/>
  <c r="AK44" i="43"/>
  <c r="L43" i="43"/>
  <c r="AK43" i="43"/>
  <c r="AF19" i="43"/>
  <c r="AG19" i="43"/>
  <c r="AK22" i="43"/>
  <c r="L22" i="43"/>
  <c r="L21" i="43"/>
  <c r="AK21" i="43"/>
  <c r="L23" i="43"/>
  <c r="AK23" i="43"/>
  <c r="L19" i="43"/>
  <c r="AK19" i="43"/>
  <c r="L20" i="43"/>
  <c r="AK20" i="43"/>
  <c r="AK42" i="43"/>
  <c r="L42" i="43"/>
  <c r="AK45" i="43"/>
  <c r="L45" i="43"/>
  <c r="AA63" i="43"/>
  <c r="AA66" i="43"/>
  <c r="AA64" i="43"/>
  <c r="AB41" i="43"/>
  <c r="AD41" i="43"/>
  <c r="AF41" i="43"/>
  <c r="AB42" i="43"/>
  <c r="AF42" i="43"/>
  <c r="AB43" i="43"/>
  <c r="AD43" i="43"/>
  <c r="AF43" i="43"/>
  <c r="AB44" i="43"/>
  <c r="AF44" i="43"/>
  <c r="AB45" i="43"/>
  <c r="AD45" i="43"/>
  <c r="AF45" i="43"/>
  <c r="AA41" i="43"/>
  <c r="AC41" i="43"/>
  <c r="AE41" i="43"/>
  <c r="AG41" i="43"/>
  <c r="AA42" i="43"/>
  <c r="AC42" i="43"/>
  <c r="AE42" i="43"/>
  <c r="AG42" i="43"/>
  <c r="AA43" i="43"/>
  <c r="AC43" i="43"/>
  <c r="AE43" i="43"/>
  <c r="AG43" i="43"/>
  <c r="AA44" i="43"/>
  <c r="AC44" i="43"/>
  <c r="AE44" i="43"/>
  <c r="AG44" i="43"/>
  <c r="AA45" i="43"/>
  <c r="AE45" i="43"/>
  <c r="AG45" i="43"/>
  <c r="AA19" i="43"/>
  <c r="AC19" i="43"/>
  <c r="AE19" i="43"/>
  <c r="AC20" i="43"/>
  <c r="AA21" i="43"/>
  <c r="AC21" i="43"/>
  <c r="AE21" i="43"/>
  <c r="AC22" i="43"/>
  <c r="AA23" i="43"/>
  <c r="AC23" i="43"/>
  <c r="AE23" i="43"/>
  <c r="AB19" i="43"/>
  <c r="AD19" i="43"/>
  <c r="AB20" i="43"/>
  <c r="AD20" i="43"/>
  <c r="AB21" i="43"/>
  <c r="AD21" i="43"/>
  <c r="AB22" i="43"/>
  <c r="AD22" i="43"/>
  <c r="AB23" i="43"/>
  <c r="AD23" i="43"/>
  <c r="AK26" i="43"/>
  <c r="F34" i="42" l="1"/>
  <c r="E34" i="42"/>
  <c r="D34" i="42"/>
  <c r="C34" i="42"/>
  <c r="B34" i="42"/>
  <c r="I32" i="42"/>
  <c r="H32" i="42"/>
  <c r="G32" i="42"/>
  <c r="F32" i="42"/>
  <c r="E32" i="42"/>
  <c r="D32" i="42"/>
  <c r="C32" i="42"/>
  <c r="C33" i="42" s="1"/>
  <c r="B32" i="42"/>
  <c r="I31" i="42"/>
  <c r="H31" i="42"/>
  <c r="G31" i="42"/>
  <c r="F31" i="42"/>
  <c r="E31" i="42"/>
  <c r="D31" i="42"/>
  <c r="C31" i="42"/>
  <c r="J31" i="42"/>
  <c r="I29" i="42"/>
  <c r="H29" i="42"/>
  <c r="G29" i="42"/>
  <c r="F29" i="42"/>
  <c r="E29" i="42"/>
  <c r="D29" i="42"/>
  <c r="C29" i="42"/>
  <c r="K32" i="42"/>
  <c r="L33" i="42" s="1"/>
  <c r="J32" i="42"/>
  <c r="O26" i="42"/>
  <c r="F23" i="42"/>
  <c r="E23" i="42"/>
  <c r="D23" i="42"/>
  <c r="C23" i="42"/>
  <c r="B23" i="42"/>
  <c r="I21" i="42"/>
  <c r="H21" i="42"/>
  <c r="G21" i="42"/>
  <c r="F21" i="42"/>
  <c r="E21" i="42"/>
  <c r="D21" i="42"/>
  <c r="C21" i="42"/>
  <c r="C22" i="42" s="1"/>
  <c r="B21" i="42"/>
  <c r="I20" i="42"/>
  <c r="H20" i="42"/>
  <c r="G20" i="42"/>
  <c r="F20" i="42"/>
  <c r="E20" i="42"/>
  <c r="D20" i="42"/>
  <c r="C20" i="42"/>
  <c r="AF19" i="42"/>
  <c r="N21" i="42"/>
  <c r="N22" i="42" s="1"/>
  <c r="J20" i="42"/>
  <c r="AF18" i="42"/>
  <c r="I18" i="42"/>
  <c r="H18" i="42"/>
  <c r="G18" i="42"/>
  <c r="F18" i="42"/>
  <c r="E18" i="42"/>
  <c r="D18" i="42"/>
  <c r="C18" i="42"/>
  <c r="AF17" i="42"/>
  <c r="AF16" i="42"/>
  <c r="AF15" i="42"/>
  <c r="O15" i="42"/>
  <c r="AF14" i="42"/>
  <c r="AF13" i="42"/>
  <c r="AF12" i="42"/>
  <c r="F12" i="42"/>
  <c r="E12" i="42"/>
  <c r="D12" i="42"/>
  <c r="C12" i="42"/>
  <c r="B12" i="42"/>
  <c r="AF11" i="42"/>
  <c r="AF10" i="42"/>
  <c r="I10" i="42"/>
  <c r="H10" i="42"/>
  <c r="G10" i="42"/>
  <c r="F10" i="42"/>
  <c r="E10" i="42"/>
  <c r="D10" i="42"/>
  <c r="C10" i="42"/>
  <c r="B10" i="42"/>
  <c r="AF9" i="42"/>
  <c r="I9" i="42"/>
  <c r="H9" i="42"/>
  <c r="G9" i="42"/>
  <c r="F9" i="42"/>
  <c r="E9" i="42"/>
  <c r="D9" i="42"/>
  <c r="C9" i="42"/>
  <c r="AF8" i="42"/>
  <c r="N10" i="42"/>
  <c r="N11" i="42" s="1"/>
  <c r="J9" i="42"/>
  <c r="I7" i="42"/>
  <c r="H7" i="42"/>
  <c r="G7" i="42"/>
  <c r="F7" i="42"/>
  <c r="E7" i="42"/>
  <c r="D7" i="42"/>
  <c r="C7" i="42"/>
  <c r="E22" i="42" l="1"/>
  <c r="G22" i="42"/>
  <c r="I22" i="42"/>
  <c r="E33" i="42"/>
  <c r="G33" i="42"/>
  <c r="I33" i="42"/>
  <c r="J10" i="42"/>
  <c r="J11" i="42" s="1"/>
  <c r="K9" i="42"/>
  <c r="K31" i="42"/>
  <c r="C11" i="42"/>
  <c r="E11" i="42"/>
  <c r="G11" i="42"/>
  <c r="I11" i="42"/>
  <c r="J21" i="42"/>
  <c r="J22" i="42" s="1"/>
  <c r="D22" i="42"/>
  <c r="F22" i="42"/>
  <c r="H22" i="42"/>
  <c r="J33" i="42"/>
  <c r="D33" i="42"/>
  <c r="F33" i="42"/>
  <c r="H33" i="42"/>
  <c r="K33" i="42"/>
  <c r="K7" i="42"/>
  <c r="K10" i="42"/>
  <c r="L11" i="42" s="1"/>
  <c r="D11" i="42"/>
  <c r="F11" i="42"/>
  <c r="H11" i="42"/>
  <c r="K18" i="42"/>
  <c r="K20" i="42"/>
  <c r="K21" i="42"/>
  <c r="J29" i="42"/>
  <c r="J7" i="42"/>
  <c r="J18" i="42"/>
  <c r="K29" i="42"/>
  <c r="K22" i="42" l="1"/>
  <c r="L22" i="42"/>
  <c r="K11" i="42"/>
  <c r="H75" i="24" l="1"/>
  <c r="V75" i="24"/>
  <c r="Y75" i="24"/>
  <c r="Z75" i="24"/>
  <c r="AC72" i="24" l="1"/>
  <c r="AC55" i="24"/>
  <c r="AC30" i="24"/>
  <c r="AC6" i="24"/>
  <c r="AC67" i="24"/>
  <c r="AC42" i="24"/>
  <c r="AC18" i="24"/>
  <c r="AJ75" i="24"/>
  <c r="AA72" i="24"/>
  <c r="AA73" i="24"/>
  <c r="AA74" i="24"/>
  <c r="AK6" i="19"/>
  <c r="AK7" i="19"/>
  <c r="AK8" i="19"/>
  <c r="AD8" i="18"/>
  <c r="AE8" i="18"/>
  <c r="AM8" i="18"/>
  <c r="AD9" i="18"/>
  <c r="AE9" i="18"/>
  <c r="AM9" i="18"/>
  <c r="AD10" i="18"/>
  <c r="AE10" i="18"/>
  <c r="AM10" i="18"/>
  <c r="AD11" i="18"/>
  <c r="AE11" i="18"/>
  <c r="AM11" i="18"/>
  <c r="AD12" i="18"/>
  <c r="AE12" i="18"/>
  <c r="AM12" i="18"/>
  <c r="AM19" i="18"/>
  <c r="AM20" i="18"/>
  <c r="AM21" i="18"/>
  <c r="AM22" i="18"/>
  <c r="AM23" i="18"/>
  <c r="AM24" i="18"/>
  <c r="Z27" i="18"/>
  <c r="L27" i="18"/>
  <c r="L28" i="18"/>
  <c r="AD42" i="18"/>
  <c r="AE42" i="18"/>
  <c r="AF42" i="18"/>
  <c r="AG42" i="18"/>
  <c r="AD43" i="18"/>
  <c r="AE43" i="18"/>
  <c r="AF43" i="18"/>
  <c r="AG43" i="18"/>
  <c r="AD44" i="18"/>
  <c r="AE44" i="18"/>
  <c r="AF44" i="18"/>
  <c r="AG44" i="18"/>
  <c r="AD45" i="18"/>
  <c r="AE45" i="18"/>
  <c r="AF45" i="18"/>
  <c r="AG45" i="18"/>
  <c r="AD46" i="18"/>
  <c r="AE46" i="18"/>
  <c r="AF46" i="18"/>
  <c r="AG46" i="18"/>
  <c r="AD47" i="18"/>
  <c r="AE47" i="18"/>
  <c r="AF47" i="18"/>
  <c r="AG47" i="18"/>
  <c r="AD48" i="18"/>
  <c r="AE48" i="18"/>
  <c r="AF48" i="18"/>
  <c r="AG48" i="18"/>
  <c r="AD49" i="18"/>
  <c r="AE49" i="18"/>
  <c r="AF49" i="18"/>
  <c r="AG49" i="18"/>
  <c r="AD50" i="18"/>
  <c r="AE50" i="18"/>
  <c r="AF50" i="18"/>
  <c r="AG50" i="18"/>
  <c r="AD51" i="18"/>
  <c r="AE51" i="18"/>
  <c r="AF51" i="18"/>
  <c r="AG51" i="18"/>
  <c r="AD52" i="18"/>
  <c r="AE52" i="18"/>
  <c r="AF52" i="18"/>
  <c r="AG52" i="18"/>
  <c r="AD53" i="18"/>
  <c r="AE53" i="18"/>
  <c r="AF53" i="18"/>
  <c r="AG53" i="18"/>
  <c r="AD54" i="18"/>
  <c r="AE54" i="18"/>
  <c r="AF54" i="18"/>
  <c r="AG54" i="18"/>
  <c r="AD55" i="18"/>
  <c r="AE55" i="18"/>
  <c r="AF55" i="18"/>
  <c r="AG55" i="18"/>
  <c r="AE56" i="18"/>
  <c r="AG56" i="18"/>
  <c r="AD57" i="18"/>
  <c r="AE57" i="18"/>
  <c r="AF57" i="18"/>
  <c r="AG57" i="18"/>
  <c r="AD58" i="18"/>
  <c r="AE58" i="18"/>
  <c r="AF58" i="18"/>
  <c r="AG58" i="18"/>
  <c r="AJ72" i="18"/>
  <c r="L49" i="18"/>
  <c r="L50" i="18"/>
  <c r="L51" i="18"/>
  <c r="L52" i="18"/>
  <c r="L53" i="18"/>
  <c r="L54" i="18"/>
  <c r="L55" i="18"/>
  <c r="L57" i="18"/>
  <c r="L58" i="18"/>
  <c r="L59" i="18"/>
  <c r="Z43" i="18"/>
  <c r="Z44" i="18"/>
  <c r="Z45" i="18"/>
  <c r="Z46" i="18"/>
  <c r="Z47" i="18"/>
  <c r="Z48" i="18"/>
  <c r="Z49" i="18"/>
  <c r="Z50" i="18"/>
  <c r="Z51" i="18"/>
  <c r="Z52" i="18"/>
  <c r="Z53" i="18"/>
  <c r="Z54" i="18"/>
  <c r="Z55" i="18"/>
  <c r="Z57" i="18"/>
  <c r="Z58" i="18"/>
  <c r="Z59" i="18"/>
  <c r="Z66" i="18"/>
  <c r="Z69" i="18"/>
  <c r="Z70" i="18"/>
  <c r="AC75" i="24" l="1"/>
  <c r="AN50" i="18"/>
  <c r="AN42" i="18"/>
  <c r="AN19" i="18"/>
  <c r="AN15" i="18"/>
  <c r="AN58" i="18"/>
  <c r="AN54" i="18"/>
  <c r="AN52" i="18"/>
  <c r="AN51" i="18"/>
  <c r="AN9" i="18"/>
  <c r="AN47" i="18"/>
  <c r="AN45" i="18"/>
  <c r="AN44" i="18"/>
  <c r="AN43" i="18"/>
  <c r="AN23" i="18"/>
  <c r="AN21" i="18"/>
  <c r="AN20" i="18"/>
  <c r="AN13" i="18"/>
  <c r="AN11" i="18"/>
  <c r="AN10" i="18"/>
  <c r="AN24" i="18"/>
  <c r="AN17" i="18"/>
  <c r="AN16" i="18"/>
  <c r="AN14" i="18"/>
  <c r="AN22" i="18"/>
  <c r="AN18" i="18"/>
  <c r="AN12" i="18"/>
  <c r="AN8" i="18"/>
  <c r="AN55" i="18"/>
  <c r="AN49" i="18"/>
  <c r="AN48" i="18"/>
  <c r="AN57" i="18"/>
  <c r="AN53" i="18"/>
  <c r="AN46" i="18"/>
  <c r="AD89" i="9" l="1"/>
  <c r="AE89" i="9"/>
  <c r="AF89" i="9"/>
  <c r="AG89" i="9"/>
  <c r="AJ89" i="9"/>
  <c r="AL89" i="9"/>
  <c r="AM89" i="9"/>
  <c r="AD90" i="9"/>
  <c r="AE90" i="9"/>
  <c r="AF90" i="9"/>
  <c r="AG90" i="9"/>
  <c r="AJ90" i="9"/>
  <c r="AL90" i="9"/>
  <c r="AM90" i="9"/>
  <c r="AL91" i="9"/>
  <c r="AM91" i="9"/>
  <c r="AE92" i="9"/>
  <c r="AJ92" i="9"/>
  <c r="AL92" i="9"/>
  <c r="AM92" i="9"/>
  <c r="AD93" i="9"/>
  <c r="AE93" i="9"/>
  <c r="AF93" i="9"/>
  <c r="AG93" i="9"/>
  <c r="AJ93" i="9"/>
  <c r="AL93" i="9"/>
  <c r="AM93" i="9"/>
  <c r="AJ68" i="9"/>
  <c r="AJ69" i="9"/>
  <c r="AJ70" i="9"/>
  <c r="AJ71" i="9"/>
  <c r="AJ72" i="9"/>
  <c r="AJ73" i="9"/>
  <c r="AJ74" i="9"/>
  <c r="AJ75" i="9"/>
  <c r="AJ76" i="9"/>
  <c r="AJ77" i="9"/>
  <c r="AJ78" i="9"/>
  <c r="AJ79" i="9"/>
  <c r="AJ80" i="9"/>
  <c r="AJ81" i="9"/>
  <c r="AJ82" i="9"/>
  <c r="AJ83" i="9"/>
  <c r="AJ84" i="9"/>
  <c r="AJ85" i="9"/>
  <c r="AJ86" i="9"/>
  <c r="AJ87" i="9"/>
  <c r="AJ88" i="9"/>
  <c r="AJ94" i="9"/>
  <c r="AJ96" i="9"/>
  <c r="V95" i="9"/>
  <c r="AJ62" i="9"/>
  <c r="AL62" i="9"/>
  <c r="AM59" i="9"/>
  <c r="AD60" i="9"/>
  <c r="AE60" i="9"/>
  <c r="AF60" i="9"/>
  <c r="AG60" i="9"/>
  <c r="AJ60" i="9"/>
  <c r="AL60" i="9"/>
  <c r="AM60" i="9"/>
  <c r="AJ39" i="9"/>
  <c r="AJ40" i="9"/>
  <c r="AJ41" i="9"/>
  <c r="AJ42" i="9"/>
  <c r="AJ43" i="9"/>
  <c r="AJ44" i="9"/>
  <c r="AJ45" i="9"/>
  <c r="AJ46" i="9"/>
  <c r="AJ47" i="9"/>
  <c r="AJ48" i="9"/>
  <c r="AJ49" i="9"/>
  <c r="AJ50" i="9"/>
  <c r="AJ51" i="9"/>
  <c r="AJ52" i="9"/>
  <c r="AJ53" i="9"/>
  <c r="AJ54" i="9"/>
  <c r="AJ55" i="9"/>
  <c r="AJ56" i="9"/>
  <c r="AJ57" i="9"/>
  <c r="AJ58" i="9"/>
  <c r="Z59" i="9"/>
  <c r="Z60" i="9"/>
  <c r="L59" i="9"/>
  <c r="L60" i="9"/>
  <c r="AN44" i="13"/>
  <c r="AN45" i="13"/>
  <c r="AN46" i="13"/>
  <c r="AN47" i="13"/>
  <c r="AN48" i="13"/>
  <c r="AN49" i="13"/>
  <c r="AN60" i="9" l="1"/>
  <c r="AN59" i="9"/>
  <c r="AN55" i="13"/>
  <c r="AD56" i="12" l="1"/>
  <c r="AE56" i="12"/>
  <c r="AF56" i="12"/>
  <c r="AL56" i="12"/>
  <c r="AM56" i="12"/>
  <c r="AD57" i="12"/>
  <c r="AE57" i="12"/>
  <c r="AF57" i="12"/>
  <c r="AL57" i="12"/>
  <c r="AM57" i="12"/>
  <c r="AD58" i="12"/>
  <c r="AE58" i="12"/>
  <c r="AF58" i="12"/>
  <c r="AG58" i="12"/>
  <c r="AL58" i="12"/>
  <c r="AM58" i="12"/>
  <c r="AD59" i="12"/>
  <c r="AE59" i="12"/>
  <c r="AF59" i="12"/>
  <c r="AG59" i="12"/>
  <c r="AL59" i="12"/>
  <c r="AM59" i="12"/>
  <c r="AD60" i="12"/>
  <c r="AE60" i="12"/>
  <c r="AF60" i="12"/>
  <c r="AG60" i="12"/>
  <c r="AL60" i="12"/>
  <c r="AM60" i="12"/>
  <c r="AE59" i="11"/>
  <c r="AF59" i="11"/>
  <c r="AG59" i="11"/>
  <c r="AE60" i="11"/>
  <c r="AF60" i="11"/>
  <c r="AG60" i="11"/>
  <c r="AF61" i="11"/>
  <c r="AG61" i="11"/>
  <c r="AJ40" i="11"/>
  <c r="AL40" i="11"/>
  <c r="AJ41" i="11"/>
  <c r="AL41" i="11"/>
  <c r="AJ42" i="11"/>
  <c r="AL42" i="11"/>
  <c r="AJ43" i="11"/>
  <c r="AL43" i="11"/>
  <c r="AJ44" i="11"/>
  <c r="AL44" i="11"/>
  <c r="AJ45" i="11"/>
  <c r="AL45" i="11"/>
  <c r="AJ46" i="11"/>
  <c r="AL46" i="11"/>
  <c r="AJ47" i="11"/>
  <c r="AL47" i="11"/>
  <c r="AJ48" i="11"/>
  <c r="AL48" i="11"/>
  <c r="AJ49" i="11"/>
  <c r="AL49" i="11"/>
  <c r="AJ50" i="11"/>
  <c r="AL50" i="11"/>
  <c r="AJ51" i="11"/>
  <c r="AL51" i="11"/>
  <c r="AJ52" i="11"/>
  <c r="AL52" i="11"/>
  <c r="AJ53" i="11"/>
  <c r="AL53" i="11"/>
  <c r="AJ54" i="11"/>
  <c r="AL54" i="11"/>
  <c r="AJ55" i="11"/>
  <c r="AL55" i="11"/>
  <c r="AJ56" i="11"/>
  <c r="AL56" i="11"/>
  <c r="AJ57" i="11"/>
  <c r="AL57" i="11"/>
  <c r="AJ58" i="11"/>
  <c r="AL58" i="11"/>
  <c r="AJ59" i="11"/>
  <c r="AL59" i="11"/>
  <c r="AJ60" i="11"/>
  <c r="AL60" i="11"/>
  <c r="AJ61" i="11"/>
  <c r="AL61" i="11"/>
  <c r="AJ63" i="11"/>
  <c r="AL63" i="11"/>
  <c r="AF4" i="19" l="1"/>
  <c r="V71" i="18"/>
  <c r="H71" i="18"/>
  <c r="AJ71" i="18" l="1"/>
  <c r="AD39" i="18"/>
  <c r="V31" i="18"/>
  <c r="H31" i="18"/>
  <c r="J31" i="18"/>
  <c r="AD5" i="18"/>
  <c r="AJ31" i="18" l="1"/>
  <c r="H95" i="9"/>
  <c r="AJ95" i="9" s="1"/>
  <c r="AD66" i="9"/>
  <c r="V61" i="9"/>
  <c r="H61" i="9"/>
  <c r="AD37" i="9"/>
  <c r="AJ7" i="9"/>
  <c r="AL7" i="9"/>
  <c r="AJ8" i="9"/>
  <c r="AL8" i="9"/>
  <c r="AJ9" i="9"/>
  <c r="AL9" i="9"/>
  <c r="AJ10" i="9"/>
  <c r="AL10" i="9"/>
  <c r="AJ11" i="9"/>
  <c r="AL11" i="9"/>
  <c r="AJ12" i="9"/>
  <c r="AL12" i="9"/>
  <c r="AJ13" i="9"/>
  <c r="AL13" i="9"/>
  <c r="AJ14" i="9"/>
  <c r="AL14" i="9"/>
  <c r="AJ15" i="9"/>
  <c r="AL15" i="9"/>
  <c r="AJ16" i="9"/>
  <c r="AL16" i="9"/>
  <c r="AJ17" i="9"/>
  <c r="AL17" i="9"/>
  <c r="AJ18" i="9"/>
  <c r="AL18" i="9"/>
  <c r="AJ19" i="9"/>
  <c r="AL19" i="9"/>
  <c r="AJ20" i="9"/>
  <c r="AL20" i="9"/>
  <c r="AJ21" i="9"/>
  <c r="AL21" i="9"/>
  <c r="AJ22" i="9"/>
  <c r="AL22" i="9"/>
  <c r="AJ23" i="9"/>
  <c r="AL23" i="9"/>
  <c r="AJ24" i="9"/>
  <c r="AL24" i="9"/>
  <c r="AJ25" i="9"/>
  <c r="AL25" i="9"/>
  <c r="AJ26" i="9"/>
  <c r="AL26" i="9"/>
  <c r="AJ27" i="9"/>
  <c r="AL27" i="9"/>
  <c r="AJ28" i="9"/>
  <c r="AL28" i="9"/>
  <c r="AJ29" i="9"/>
  <c r="AL29" i="9"/>
  <c r="AJ30" i="9"/>
  <c r="AL30" i="9"/>
  <c r="AJ31" i="9"/>
  <c r="AL31" i="9"/>
  <c r="AJ33" i="9"/>
  <c r="AL33" i="9"/>
  <c r="V32" i="9"/>
  <c r="H32" i="9"/>
  <c r="AD5" i="9"/>
  <c r="V56" i="13"/>
  <c r="H56" i="13"/>
  <c r="AJ32" i="13"/>
  <c r="AJ56" i="13" l="1"/>
  <c r="AJ61" i="9"/>
  <c r="AJ32" i="9"/>
  <c r="AD30" i="13"/>
  <c r="H23" i="13"/>
  <c r="AJ23" i="13" s="1"/>
  <c r="AD5" i="13"/>
  <c r="AJ68" i="12"/>
  <c r="AJ69" i="12"/>
  <c r="AJ70" i="12"/>
  <c r="AJ71" i="12"/>
  <c r="AJ72" i="12"/>
  <c r="AJ73" i="12"/>
  <c r="AJ74" i="12"/>
  <c r="AJ75" i="12"/>
  <c r="AJ76" i="12"/>
  <c r="AJ77" i="12"/>
  <c r="AJ78" i="12"/>
  <c r="AJ79" i="12"/>
  <c r="AJ80" i="12"/>
  <c r="AJ81" i="12"/>
  <c r="AJ82" i="12"/>
  <c r="AJ83" i="12"/>
  <c r="AJ84" i="12"/>
  <c r="AJ85" i="12"/>
  <c r="AJ86" i="12"/>
  <c r="AJ87" i="12"/>
  <c r="AJ88" i="12"/>
  <c r="AJ89" i="12"/>
  <c r="AJ90" i="12"/>
  <c r="AJ91" i="12"/>
  <c r="AJ92" i="12"/>
  <c r="AJ93" i="12"/>
  <c r="AJ94" i="12"/>
  <c r="AJ96" i="12"/>
  <c r="H95" i="12"/>
  <c r="AD66" i="12"/>
  <c r="V61" i="12"/>
  <c r="H61" i="12"/>
  <c r="AD37" i="12"/>
  <c r="AL7" i="12"/>
  <c r="AL8" i="12"/>
  <c r="AL9" i="12"/>
  <c r="AL10" i="12"/>
  <c r="AL11" i="12"/>
  <c r="AL12" i="12"/>
  <c r="AL13" i="12"/>
  <c r="AL14" i="12"/>
  <c r="AL15" i="12"/>
  <c r="AL16" i="12"/>
  <c r="AL17" i="12"/>
  <c r="AL18" i="12"/>
  <c r="AL19" i="12"/>
  <c r="AL20" i="12"/>
  <c r="AL21" i="12"/>
  <c r="AL22" i="12"/>
  <c r="AL23" i="12"/>
  <c r="AL24" i="12"/>
  <c r="AL25" i="12"/>
  <c r="AL26" i="12"/>
  <c r="AL27" i="12"/>
  <c r="AL28" i="12"/>
  <c r="AL29" i="12"/>
  <c r="AL30" i="12"/>
  <c r="AL31" i="12"/>
  <c r="AL33" i="12"/>
  <c r="V32" i="12"/>
  <c r="H32" i="12"/>
  <c r="B32" i="12"/>
  <c r="C32" i="12"/>
  <c r="D32" i="12"/>
  <c r="E32" i="12"/>
  <c r="G32" i="12"/>
  <c r="AD5" i="12"/>
  <c r="V97" i="11"/>
  <c r="H97" i="11"/>
  <c r="J97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L84" i="11"/>
  <c r="AL85" i="11"/>
  <c r="AL86" i="11"/>
  <c r="AL87" i="11"/>
  <c r="AL88" i="11"/>
  <c r="AL89" i="11"/>
  <c r="AL90" i="11"/>
  <c r="AL91" i="11"/>
  <c r="AL92" i="11"/>
  <c r="AL93" i="11"/>
  <c r="AL94" i="11"/>
  <c r="AL95" i="11"/>
  <c r="AL96" i="11"/>
  <c r="AL98" i="11"/>
  <c r="AD68" i="11"/>
  <c r="AJ61" i="12" l="1"/>
  <c r="AJ32" i="12"/>
  <c r="AJ97" i="11"/>
  <c r="AJ95" i="12"/>
  <c r="V62" i="11"/>
  <c r="H62" i="11"/>
  <c r="J62" i="11"/>
  <c r="V32" i="11"/>
  <c r="AD38" i="11"/>
  <c r="AD5" i="11"/>
  <c r="H32" i="11"/>
  <c r="AM96" i="39"/>
  <c r="AG96" i="39"/>
  <c r="AF96" i="39"/>
  <c r="AE96" i="39"/>
  <c r="AD96" i="39"/>
  <c r="Z96" i="39"/>
  <c r="L96" i="39"/>
  <c r="Y95" i="39"/>
  <c r="AB95" i="39" s="1"/>
  <c r="AB96" i="39" s="1"/>
  <c r="X95" i="39"/>
  <c r="AL95" i="39" s="1"/>
  <c r="V95" i="39"/>
  <c r="U95" i="39"/>
  <c r="S95" i="39"/>
  <c r="R95" i="39"/>
  <c r="Q95" i="39"/>
  <c r="P95" i="39"/>
  <c r="K95" i="39"/>
  <c r="N95" i="39" s="1"/>
  <c r="N96" i="39" s="1"/>
  <c r="H95" i="39"/>
  <c r="G95" i="39"/>
  <c r="AI95" i="39" s="1"/>
  <c r="E95" i="39"/>
  <c r="D95" i="39"/>
  <c r="C95" i="39"/>
  <c r="B95" i="39"/>
  <c r="AM94" i="39"/>
  <c r="AG94" i="39"/>
  <c r="AF94" i="39"/>
  <c r="AE94" i="39"/>
  <c r="AD94" i="39"/>
  <c r="Z94" i="39"/>
  <c r="L94" i="39"/>
  <c r="AM93" i="39"/>
  <c r="AG93" i="39"/>
  <c r="AF93" i="39"/>
  <c r="AE93" i="39"/>
  <c r="AD93" i="39"/>
  <c r="Z93" i="39"/>
  <c r="L93" i="39"/>
  <c r="AM92" i="39"/>
  <c r="AG92" i="39"/>
  <c r="AF92" i="39"/>
  <c r="AE92" i="39"/>
  <c r="AD92" i="39"/>
  <c r="Z92" i="39"/>
  <c r="L92" i="39"/>
  <c r="AM91" i="39"/>
  <c r="AG91" i="39"/>
  <c r="AF91" i="39"/>
  <c r="AE91" i="39"/>
  <c r="AD91" i="39"/>
  <c r="Z91" i="39"/>
  <c r="L91" i="39"/>
  <c r="AM90" i="39"/>
  <c r="AG90" i="39"/>
  <c r="AF90" i="39"/>
  <c r="AE90" i="39"/>
  <c r="AD90" i="39"/>
  <c r="Z90" i="39"/>
  <c r="L90" i="39"/>
  <c r="AM89" i="39"/>
  <c r="AG89" i="39"/>
  <c r="AF89" i="39"/>
  <c r="AE89" i="39"/>
  <c r="AD89" i="39"/>
  <c r="Z89" i="39"/>
  <c r="L89" i="39"/>
  <c r="AM88" i="39"/>
  <c r="AG88" i="39"/>
  <c r="AF88" i="39"/>
  <c r="AE88" i="39"/>
  <c r="AD88" i="39"/>
  <c r="Z88" i="39"/>
  <c r="L88" i="39"/>
  <c r="AM87" i="39"/>
  <c r="AG87" i="39"/>
  <c r="AF87" i="39"/>
  <c r="AE87" i="39"/>
  <c r="AD87" i="39"/>
  <c r="Z87" i="39"/>
  <c r="L87" i="39"/>
  <c r="AM86" i="39"/>
  <c r="AG86" i="39"/>
  <c r="AF86" i="39"/>
  <c r="AE86" i="39"/>
  <c r="AD86" i="39"/>
  <c r="Z86" i="39"/>
  <c r="L86" i="39"/>
  <c r="AM85" i="39"/>
  <c r="AG85" i="39"/>
  <c r="AF85" i="39"/>
  <c r="AE85" i="39"/>
  <c r="AD85" i="39"/>
  <c r="Z85" i="39"/>
  <c r="L85" i="39"/>
  <c r="AM84" i="39"/>
  <c r="AG84" i="39"/>
  <c r="AF84" i="39"/>
  <c r="AE84" i="39"/>
  <c r="AD84" i="39"/>
  <c r="Z84" i="39"/>
  <c r="L84" i="39"/>
  <c r="AM83" i="39"/>
  <c r="AG83" i="39"/>
  <c r="AF83" i="39"/>
  <c r="AE83" i="39"/>
  <c r="AD83" i="39"/>
  <c r="Z83" i="39"/>
  <c r="L83" i="39"/>
  <c r="AM82" i="39"/>
  <c r="AG82" i="39"/>
  <c r="AF82" i="39"/>
  <c r="AE82" i="39"/>
  <c r="AD82" i="39"/>
  <c r="Z82" i="39"/>
  <c r="L82" i="39"/>
  <c r="AM81" i="39"/>
  <c r="AG81" i="39"/>
  <c r="AF81" i="39"/>
  <c r="AE81" i="39"/>
  <c r="AD81" i="39"/>
  <c r="Z81" i="39"/>
  <c r="L81" i="39"/>
  <c r="AM80" i="39"/>
  <c r="AG80" i="39"/>
  <c r="AF80" i="39"/>
  <c r="AE80" i="39"/>
  <c r="AD80" i="39"/>
  <c r="Z80" i="39"/>
  <c r="L80" i="39"/>
  <c r="AM79" i="39"/>
  <c r="AG79" i="39"/>
  <c r="AF79" i="39"/>
  <c r="AE79" i="39"/>
  <c r="AD79" i="39"/>
  <c r="Z79" i="39"/>
  <c r="L79" i="39"/>
  <c r="AM78" i="39"/>
  <c r="AG78" i="39"/>
  <c r="AF78" i="39"/>
  <c r="AE78" i="39"/>
  <c r="AD78" i="39"/>
  <c r="Z78" i="39"/>
  <c r="L78" i="39"/>
  <c r="AM77" i="39"/>
  <c r="AG77" i="39"/>
  <c r="AF77" i="39"/>
  <c r="AE77" i="39"/>
  <c r="AD77" i="39"/>
  <c r="Z77" i="39"/>
  <c r="L77" i="39"/>
  <c r="AM76" i="39"/>
  <c r="AG76" i="39"/>
  <c r="AF76" i="39"/>
  <c r="AE76" i="39"/>
  <c r="AD76" i="39"/>
  <c r="Z76" i="39"/>
  <c r="L76" i="39"/>
  <c r="AM75" i="39"/>
  <c r="AG75" i="39"/>
  <c r="AF75" i="39"/>
  <c r="AE75" i="39"/>
  <c r="AD75" i="39"/>
  <c r="Z75" i="39"/>
  <c r="L75" i="39"/>
  <c r="AM74" i="39"/>
  <c r="AG74" i="39"/>
  <c r="AF74" i="39"/>
  <c r="AE74" i="39"/>
  <c r="AD74" i="39"/>
  <c r="Z74" i="39"/>
  <c r="L74" i="39"/>
  <c r="AM73" i="39"/>
  <c r="AG73" i="39"/>
  <c r="AF73" i="39"/>
  <c r="AE73" i="39"/>
  <c r="AD73" i="39"/>
  <c r="Z73" i="39"/>
  <c r="L73" i="39"/>
  <c r="AM72" i="39"/>
  <c r="AG72" i="39"/>
  <c r="AF72" i="39"/>
  <c r="AE72" i="39"/>
  <c r="AD72" i="39"/>
  <c r="Z72" i="39"/>
  <c r="L72" i="39"/>
  <c r="AM71" i="39"/>
  <c r="AG71" i="39"/>
  <c r="AF71" i="39"/>
  <c r="AE71" i="39"/>
  <c r="AD71" i="39"/>
  <c r="Z71" i="39"/>
  <c r="L71" i="39"/>
  <c r="AM70" i="39"/>
  <c r="AG70" i="39"/>
  <c r="AF70" i="39"/>
  <c r="AE70" i="39"/>
  <c r="AD70" i="39"/>
  <c r="Z70" i="39"/>
  <c r="L70" i="39"/>
  <c r="AM69" i="39"/>
  <c r="AG69" i="39"/>
  <c r="AF69" i="39"/>
  <c r="AE69" i="39"/>
  <c r="AD69" i="39"/>
  <c r="Z69" i="39"/>
  <c r="L69" i="39"/>
  <c r="AM68" i="39"/>
  <c r="AG68" i="39"/>
  <c r="AF68" i="39"/>
  <c r="AE68" i="39"/>
  <c r="AD68" i="39"/>
  <c r="Z68" i="39"/>
  <c r="L68" i="39"/>
  <c r="AD66" i="39"/>
  <c r="AM62" i="39"/>
  <c r="AL62" i="39"/>
  <c r="AG62" i="39"/>
  <c r="AF62" i="39"/>
  <c r="AE62" i="39"/>
  <c r="AD62" i="39"/>
  <c r="Z62" i="39"/>
  <c r="Y61" i="39"/>
  <c r="AB61" i="39" s="1"/>
  <c r="AB62" i="39" s="1"/>
  <c r="X61" i="39"/>
  <c r="V61" i="39"/>
  <c r="U61" i="39"/>
  <c r="S61" i="39"/>
  <c r="R61" i="39"/>
  <c r="Q61" i="39"/>
  <c r="P61" i="39"/>
  <c r="K61" i="39"/>
  <c r="J61" i="39"/>
  <c r="H61" i="39"/>
  <c r="AJ61" i="39" s="1"/>
  <c r="G61" i="39"/>
  <c r="AI61" i="39" s="1"/>
  <c r="E61" i="39"/>
  <c r="D61" i="39"/>
  <c r="C61" i="39"/>
  <c r="B61" i="39"/>
  <c r="AM60" i="39"/>
  <c r="AL60" i="39"/>
  <c r="AG60" i="39"/>
  <c r="AF60" i="39"/>
  <c r="AE60" i="39"/>
  <c r="AD60" i="39"/>
  <c r="Z60" i="39"/>
  <c r="AM59" i="39"/>
  <c r="AL59" i="39"/>
  <c r="AG59" i="39"/>
  <c r="AF59" i="39"/>
  <c r="AE59" i="39"/>
  <c r="AD59" i="39"/>
  <c r="Z59" i="39"/>
  <c r="AM58" i="39"/>
  <c r="AL58" i="39"/>
  <c r="AG58" i="39"/>
  <c r="AF58" i="39"/>
  <c r="AE58" i="39"/>
  <c r="AD58" i="39"/>
  <c r="Z58" i="39"/>
  <c r="AM57" i="39"/>
  <c r="AL57" i="39"/>
  <c r="AG57" i="39"/>
  <c r="AF57" i="39"/>
  <c r="AE57" i="39"/>
  <c r="AD57" i="39"/>
  <c r="Z57" i="39"/>
  <c r="AM56" i="39"/>
  <c r="AL56" i="39"/>
  <c r="AG56" i="39"/>
  <c r="AF56" i="39"/>
  <c r="AE56" i="39"/>
  <c r="AD56" i="39"/>
  <c r="Z56" i="39"/>
  <c r="AM55" i="39"/>
  <c r="AL55" i="39"/>
  <c r="AG55" i="39"/>
  <c r="AF55" i="39"/>
  <c r="AE55" i="39"/>
  <c r="AD55" i="39"/>
  <c r="Z55" i="39"/>
  <c r="AM54" i="39"/>
  <c r="AL54" i="39"/>
  <c r="AG54" i="39"/>
  <c r="AF54" i="39"/>
  <c r="AE54" i="39"/>
  <c r="AD54" i="39"/>
  <c r="Z54" i="39"/>
  <c r="AM53" i="39"/>
  <c r="AL53" i="39"/>
  <c r="AG53" i="39"/>
  <c r="AF53" i="39"/>
  <c r="AE53" i="39"/>
  <c r="AD53" i="39"/>
  <c r="Z53" i="39"/>
  <c r="AM52" i="39"/>
  <c r="AL52" i="39"/>
  <c r="AG52" i="39"/>
  <c r="AF52" i="39"/>
  <c r="AE52" i="39"/>
  <c r="AD52" i="39"/>
  <c r="Z52" i="39"/>
  <c r="AM51" i="39"/>
  <c r="AL51" i="39"/>
  <c r="AG51" i="39"/>
  <c r="AF51" i="39"/>
  <c r="AE51" i="39"/>
  <c r="AD51" i="39"/>
  <c r="Z51" i="39"/>
  <c r="AM50" i="39"/>
  <c r="AL50" i="39"/>
  <c r="AG50" i="39"/>
  <c r="AF50" i="39"/>
  <c r="AE50" i="39"/>
  <c r="AD50" i="39"/>
  <c r="Z50" i="39"/>
  <c r="AM49" i="39"/>
  <c r="AL49" i="39"/>
  <c r="AG49" i="39"/>
  <c r="AF49" i="39"/>
  <c r="AE49" i="39"/>
  <c r="AD49" i="39"/>
  <c r="Z49" i="39"/>
  <c r="AM48" i="39"/>
  <c r="AL48" i="39"/>
  <c r="AG48" i="39"/>
  <c r="AF48" i="39"/>
  <c r="AE48" i="39"/>
  <c r="AD48" i="39"/>
  <c r="Z48" i="39"/>
  <c r="AM47" i="39"/>
  <c r="AL47" i="39"/>
  <c r="AG47" i="39"/>
  <c r="AF47" i="39"/>
  <c r="AE47" i="39"/>
  <c r="AD47" i="39"/>
  <c r="Z47" i="39"/>
  <c r="AM46" i="39"/>
  <c r="AL46" i="39"/>
  <c r="AG46" i="39"/>
  <c r="AF46" i="39"/>
  <c r="AE46" i="39"/>
  <c r="AD46" i="39"/>
  <c r="Z46" i="39"/>
  <c r="AM45" i="39"/>
  <c r="AL45" i="39"/>
  <c r="AG45" i="39"/>
  <c r="AF45" i="39"/>
  <c r="AE45" i="39"/>
  <c r="AD45" i="39"/>
  <c r="Z45" i="39"/>
  <c r="AM44" i="39"/>
  <c r="AL44" i="39"/>
  <c r="AG44" i="39"/>
  <c r="AF44" i="39"/>
  <c r="AE44" i="39"/>
  <c r="AD44" i="39"/>
  <c r="Z44" i="39"/>
  <c r="AM43" i="39"/>
  <c r="AL43" i="39"/>
  <c r="AG43" i="39"/>
  <c r="AF43" i="39"/>
  <c r="AE43" i="39"/>
  <c r="AD43" i="39"/>
  <c r="Z43" i="39"/>
  <c r="AM42" i="39"/>
  <c r="AL42" i="39"/>
  <c r="AG42" i="39"/>
  <c r="AF42" i="39"/>
  <c r="AE42" i="39"/>
  <c r="AD42" i="39"/>
  <c r="Z42" i="39"/>
  <c r="AM41" i="39"/>
  <c r="AL41" i="39"/>
  <c r="AG41" i="39"/>
  <c r="AF41" i="39"/>
  <c r="AE41" i="39"/>
  <c r="AD41" i="39"/>
  <c r="Z41" i="39"/>
  <c r="AM40" i="39"/>
  <c r="AL40" i="39"/>
  <c r="AG40" i="39"/>
  <c r="AF40" i="39"/>
  <c r="AE40" i="39"/>
  <c r="AD40" i="39"/>
  <c r="Z40" i="39"/>
  <c r="AM39" i="39"/>
  <c r="AL39" i="39"/>
  <c r="AG39" i="39"/>
  <c r="AF39" i="39"/>
  <c r="AE39" i="39"/>
  <c r="AD39" i="39"/>
  <c r="Z39" i="39"/>
  <c r="AD37" i="39"/>
  <c r="AM33" i="39"/>
  <c r="AL33" i="39"/>
  <c r="AG33" i="39"/>
  <c r="AF33" i="39"/>
  <c r="AE33" i="39"/>
  <c r="AD33" i="39"/>
  <c r="Z33" i="39"/>
  <c r="L33" i="39"/>
  <c r="Y32" i="39"/>
  <c r="AB32" i="39" s="1"/>
  <c r="AB33" i="39" s="1"/>
  <c r="X32" i="39"/>
  <c r="V32" i="39"/>
  <c r="AJ32" i="39" s="1"/>
  <c r="U32" i="39"/>
  <c r="S32" i="39"/>
  <c r="R32" i="39"/>
  <c r="Q32" i="39"/>
  <c r="P32" i="39"/>
  <c r="N32" i="39"/>
  <c r="N33" i="39" s="1"/>
  <c r="AI32" i="39"/>
  <c r="AM31" i="39"/>
  <c r="AL31" i="39"/>
  <c r="AG31" i="39"/>
  <c r="AF31" i="39"/>
  <c r="AE31" i="39"/>
  <c r="AD31" i="39"/>
  <c r="Z31" i="39"/>
  <c r="L31" i="39"/>
  <c r="AM30" i="39"/>
  <c r="AL30" i="39"/>
  <c r="AG30" i="39"/>
  <c r="AF30" i="39"/>
  <c r="AE30" i="39"/>
  <c r="AD30" i="39"/>
  <c r="Z30" i="39"/>
  <c r="L30" i="39"/>
  <c r="AM29" i="39"/>
  <c r="AL29" i="39"/>
  <c r="AG29" i="39"/>
  <c r="AF29" i="39"/>
  <c r="AE29" i="39"/>
  <c r="AD29" i="39"/>
  <c r="Z29" i="39"/>
  <c r="L29" i="39"/>
  <c r="AM28" i="39"/>
  <c r="AL28" i="39"/>
  <c r="AG28" i="39"/>
  <c r="AF28" i="39"/>
  <c r="AE28" i="39"/>
  <c r="AD28" i="39"/>
  <c r="Z28" i="39"/>
  <c r="L28" i="39"/>
  <c r="AM27" i="39"/>
  <c r="AL27" i="39"/>
  <c r="AG27" i="39"/>
  <c r="AF27" i="39"/>
  <c r="AE27" i="39"/>
  <c r="AD27" i="39"/>
  <c r="Z27" i="39"/>
  <c r="L27" i="39"/>
  <c r="AM26" i="39"/>
  <c r="AL26" i="39"/>
  <c r="AG26" i="39"/>
  <c r="AF26" i="39"/>
  <c r="AE26" i="39"/>
  <c r="AD26" i="39"/>
  <c r="Z26" i="39"/>
  <c r="L26" i="39"/>
  <c r="AM25" i="39"/>
  <c r="AL25" i="39"/>
  <c r="AG25" i="39"/>
  <c r="AF25" i="39"/>
  <c r="AE25" i="39"/>
  <c r="AD25" i="39"/>
  <c r="Z25" i="39"/>
  <c r="L25" i="39"/>
  <c r="AM24" i="39"/>
  <c r="AL24" i="39"/>
  <c r="AG24" i="39"/>
  <c r="AF24" i="39"/>
  <c r="AE24" i="39"/>
  <c r="AD24" i="39"/>
  <c r="Z24" i="39"/>
  <c r="L24" i="39"/>
  <c r="AM23" i="39"/>
  <c r="AL23" i="39"/>
  <c r="AG23" i="39"/>
  <c r="AF23" i="39"/>
  <c r="AE23" i="39"/>
  <c r="AD23" i="39"/>
  <c r="Z23" i="39"/>
  <c r="L23" i="39"/>
  <c r="AM22" i="39"/>
  <c r="AL22" i="39"/>
  <c r="AG22" i="39"/>
  <c r="AF22" i="39"/>
  <c r="AE22" i="39"/>
  <c r="AD22" i="39"/>
  <c r="Z22" i="39"/>
  <c r="L22" i="39"/>
  <c r="AM21" i="39"/>
  <c r="AL21" i="39"/>
  <c r="AG21" i="39"/>
  <c r="AF21" i="39"/>
  <c r="AE21" i="39"/>
  <c r="AD21" i="39"/>
  <c r="Z21" i="39"/>
  <c r="L21" i="39"/>
  <c r="AM20" i="39"/>
  <c r="AL20" i="39"/>
  <c r="AG20" i="39"/>
  <c r="AF20" i="39"/>
  <c r="AE20" i="39"/>
  <c r="AD20" i="39"/>
  <c r="Z20" i="39"/>
  <c r="L20" i="39"/>
  <c r="AM19" i="39"/>
  <c r="AL19" i="39"/>
  <c r="AG19" i="39"/>
  <c r="AF19" i="39"/>
  <c r="AE19" i="39"/>
  <c r="AD19" i="39"/>
  <c r="Z19" i="39"/>
  <c r="L19" i="39"/>
  <c r="AM18" i="39"/>
  <c r="AL18" i="39"/>
  <c r="AG18" i="39"/>
  <c r="AF18" i="39"/>
  <c r="AE18" i="39"/>
  <c r="AD18" i="39"/>
  <c r="Z18" i="39"/>
  <c r="L18" i="39"/>
  <c r="AM17" i="39"/>
  <c r="AL17" i="39"/>
  <c r="AG17" i="39"/>
  <c r="AF17" i="39"/>
  <c r="AE17" i="39"/>
  <c r="AD17" i="39"/>
  <c r="Z17" i="39"/>
  <c r="L17" i="39"/>
  <c r="AM16" i="39"/>
  <c r="AL16" i="39"/>
  <c r="AG16" i="39"/>
  <c r="AF16" i="39"/>
  <c r="AE16" i="39"/>
  <c r="AD16" i="39"/>
  <c r="Z16" i="39"/>
  <c r="L16" i="39"/>
  <c r="AM15" i="39"/>
  <c r="AL15" i="39"/>
  <c r="AG15" i="39"/>
  <c r="AF15" i="39"/>
  <c r="AE15" i="39"/>
  <c r="AD15" i="39"/>
  <c r="Z15" i="39"/>
  <c r="L15" i="39"/>
  <c r="AM14" i="39"/>
  <c r="AL14" i="39"/>
  <c r="AG14" i="39"/>
  <c r="AF14" i="39"/>
  <c r="AE14" i="39"/>
  <c r="AD14" i="39"/>
  <c r="Z14" i="39"/>
  <c r="L14" i="39"/>
  <c r="AM13" i="39"/>
  <c r="AL13" i="39"/>
  <c r="AG13" i="39"/>
  <c r="AF13" i="39"/>
  <c r="AE13" i="39"/>
  <c r="AD13" i="39"/>
  <c r="Z13" i="39"/>
  <c r="L13" i="39"/>
  <c r="AM12" i="39"/>
  <c r="AL12" i="39"/>
  <c r="AG12" i="39"/>
  <c r="AF12" i="39"/>
  <c r="AE12" i="39"/>
  <c r="AD12" i="39"/>
  <c r="Z12" i="39"/>
  <c r="L12" i="39"/>
  <c r="AM11" i="39"/>
  <c r="AL11" i="39"/>
  <c r="AG11" i="39"/>
  <c r="AF11" i="39"/>
  <c r="AE11" i="39"/>
  <c r="AD11" i="39"/>
  <c r="Z11" i="39"/>
  <c r="L11" i="39"/>
  <c r="AM10" i="39"/>
  <c r="AL10" i="39"/>
  <c r="AG10" i="39"/>
  <c r="AF10" i="39"/>
  <c r="AE10" i="39"/>
  <c r="AD10" i="39"/>
  <c r="Z10" i="39"/>
  <c r="L10" i="39"/>
  <c r="AM9" i="39"/>
  <c r="AL9" i="39"/>
  <c r="AG9" i="39"/>
  <c r="AF9" i="39"/>
  <c r="AE9" i="39"/>
  <c r="AD9" i="39"/>
  <c r="Z9" i="39"/>
  <c r="L9" i="39"/>
  <c r="AM8" i="39"/>
  <c r="AL8" i="39"/>
  <c r="AG8" i="39"/>
  <c r="AF8" i="39"/>
  <c r="AE8" i="39"/>
  <c r="AD8" i="39"/>
  <c r="Z8" i="39"/>
  <c r="L8" i="39"/>
  <c r="AM7" i="39"/>
  <c r="AL7" i="39"/>
  <c r="AG7" i="39"/>
  <c r="AF7" i="39"/>
  <c r="AE7" i="39"/>
  <c r="AD7" i="39"/>
  <c r="Z7" i="39"/>
  <c r="AD5" i="39"/>
  <c r="AM100" i="38"/>
  <c r="AN100" i="38" s="1"/>
  <c r="AH100" i="38"/>
  <c r="AG100" i="38"/>
  <c r="AF100" i="38"/>
  <c r="AE100" i="38"/>
  <c r="AD100" i="38"/>
  <c r="Z100" i="38"/>
  <c r="L100" i="38"/>
  <c r="Y99" i="38"/>
  <c r="AB99" i="38" s="1"/>
  <c r="AB100" i="38" s="1"/>
  <c r="V99" i="38"/>
  <c r="T99" i="38"/>
  <c r="S99" i="38"/>
  <c r="R99" i="38"/>
  <c r="Q99" i="38"/>
  <c r="P99" i="38"/>
  <c r="K99" i="38"/>
  <c r="N99" i="38" s="1"/>
  <c r="N100" i="38" s="1"/>
  <c r="J99" i="38"/>
  <c r="AL99" i="38" s="1"/>
  <c r="H99" i="38"/>
  <c r="AJ99" i="38" s="1"/>
  <c r="F99" i="38"/>
  <c r="E99" i="38"/>
  <c r="D99" i="38"/>
  <c r="C99" i="38"/>
  <c r="AE99" i="38" s="1"/>
  <c r="B99" i="38"/>
  <c r="AM98" i="38"/>
  <c r="AH98" i="38"/>
  <c r="AG98" i="38"/>
  <c r="AF98" i="38"/>
  <c r="AE98" i="38"/>
  <c r="AD98" i="38"/>
  <c r="Z98" i="38"/>
  <c r="L98" i="38"/>
  <c r="AM97" i="38"/>
  <c r="AH97" i="38"/>
  <c r="AG97" i="38"/>
  <c r="AF97" i="38"/>
  <c r="AE97" i="38"/>
  <c r="AD97" i="38"/>
  <c r="Z97" i="38"/>
  <c r="L97" i="38"/>
  <c r="AM96" i="38"/>
  <c r="AH96" i="38"/>
  <c r="AG96" i="38"/>
  <c r="AF96" i="38"/>
  <c r="AE96" i="38"/>
  <c r="AD96" i="38"/>
  <c r="Z96" i="38"/>
  <c r="L96" i="38"/>
  <c r="AM95" i="38"/>
  <c r="AH95" i="38"/>
  <c r="AG95" i="38"/>
  <c r="AF95" i="38"/>
  <c r="AE95" i="38"/>
  <c r="AD95" i="38"/>
  <c r="Z95" i="38"/>
  <c r="L95" i="38"/>
  <c r="AM94" i="38"/>
  <c r="AH94" i="38"/>
  <c r="AG94" i="38"/>
  <c r="AF94" i="38"/>
  <c r="AE94" i="38"/>
  <c r="AD94" i="38"/>
  <c r="Z94" i="38"/>
  <c r="L94" i="38"/>
  <c r="AM93" i="38"/>
  <c r="AH93" i="38"/>
  <c r="AG93" i="38"/>
  <c r="AF93" i="38"/>
  <c r="AE93" i="38"/>
  <c r="AD93" i="38"/>
  <c r="Z93" i="38"/>
  <c r="L93" i="38"/>
  <c r="AM92" i="38"/>
  <c r="AH92" i="38"/>
  <c r="AG92" i="38"/>
  <c r="AF92" i="38"/>
  <c r="AE92" i="38"/>
  <c r="AD92" i="38"/>
  <c r="Z92" i="38"/>
  <c r="L92" i="38"/>
  <c r="AM91" i="38"/>
  <c r="AH91" i="38"/>
  <c r="AG91" i="38"/>
  <c r="AF91" i="38"/>
  <c r="AE91" i="38"/>
  <c r="AD91" i="38"/>
  <c r="Z91" i="38"/>
  <c r="L91" i="38"/>
  <c r="AM90" i="38"/>
  <c r="AH90" i="38"/>
  <c r="AG90" i="38"/>
  <c r="AF90" i="38"/>
  <c r="AE90" i="38"/>
  <c r="AD90" i="38"/>
  <c r="Z90" i="38"/>
  <c r="L90" i="38"/>
  <c r="AM89" i="38"/>
  <c r="AH89" i="38"/>
  <c r="AG89" i="38"/>
  <c r="AF89" i="38"/>
  <c r="AE89" i="38"/>
  <c r="AD89" i="38"/>
  <c r="Z89" i="38"/>
  <c r="L89" i="38"/>
  <c r="AM88" i="38"/>
  <c r="AH88" i="38"/>
  <c r="AG88" i="38"/>
  <c r="AF88" i="38"/>
  <c r="AE88" i="38"/>
  <c r="AD88" i="38"/>
  <c r="Z88" i="38"/>
  <c r="L88" i="38"/>
  <c r="AM87" i="38"/>
  <c r="AH87" i="38"/>
  <c r="AG87" i="38"/>
  <c r="AF87" i="38"/>
  <c r="AE87" i="38"/>
  <c r="AD87" i="38"/>
  <c r="Z87" i="38"/>
  <c r="L87" i="38"/>
  <c r="AM86" i="38"/>
  <c r="AH86" i="38"/>
  <c r="AG86" i="38"/>
  <c r="AF86" i="38"/>
  <c r="AE86" i="38"/>
  <c r="AD86" i="38"/>
  <c r="Z86" i="38"/>
  <c r="L86" i="38"/>
  <c r="AM85" i="38"/>
  <c r="AH85" i="38"/>
  <c r="AG85" i="38"/>
  <c r="AF85" i="38"/>
  <c r="AE85" i="38"/>
  <c r="AD85" i="38"/>
  <c r="Z85" i="38"/>
  <c r="L85" i="38"/>
  <c r="AM84" i="38"/>
  <c r="AH84" i="38"/>
  <c r="AG84" i="38"/>
  <c r="AF84" i="38"/>
  <c r="AE84" i="38"/>
  <c r="AD84" i="38"/>
  <c r="Z84" i="38"/>
  <c r="L84" i="38"/>
  <c r="AM83" i="38"/>
  <c r="AH83" i="38"/>
  <c r="AG83" i="38"/>
  <c r="AF83" i="38"/>
  <c r="AE83" i="38"/>
  <c r="AD83" i="38"/>
  <c r="Z83" i="38"/>
  <c r="L83" i="38"/>
  <c r="AM82" i="38"/>
  <c r="AH82" i="38"/>
  <c r="AG82" i="38"/>
  <c r="AF82" i="38"/>
  <c r="AE82" i="38"/>
  <c r="AD82" i="38"/>
  <c r="Z82" i="38"/>
  <c r="L82" i="38"/>
  <c r="AM81" i="38"/>
  <c r="AH81" i="38"/>
  <c r="AG81" i="38"/>
  <c r="AF81" i="38"/>
  <c r="AE81" i="38"/>
  <c r="AD81" i="38"/>
  <c r="Z81" i="38"/>
  <c r="L81" i="38"/>
  <c r="AM80" i="38"/>
  <c r="AH80" i="38"/>
  <c r="AG80" i="38"/>
  <c r="AF80" i="38"/>
  <c r="AE80" i="38"/>
  <c r="AD80" i="38"/>
  <c r="Z80" i="38"/>
  <c r="L80" i="38"/>
  <c r="AM79" i="38"/>
  <c r="AH79" i="38"/>
  <c r="AG79" i="38"/>
  <c r="AF79" i="38"/>
  <c r="AE79" i="38"/>
  <c r="AD79" i="38"/>
  <c r="Z79" i="38"/>
  <c r="L79" i="38"/>
  <c r="AM78" i="38"/>
  <c r="AH78" i="38"/>
  <c r="AG78" i="38"/>
  <c r="AF78" i="38"/>
  <c r="AE78" i="38"/>
  <c r="AD78" i="38"/>
  <c r="Z78" i="38"/>
  <c r="L78" i="38"/>
  <c r="AM77" i="38"/>
  <c r="AH77" i="38"/>
  <c r="AG77" i="38"/>
  <c r="AF77" i="38"/>
  <c r="AE77" i="38"/>
  <c r="AD77" i="38"/>
  <c r="Z77" i="38"/>
  <c r="L77" i="38"/>
  <c r="AM76" i="38"/>
  <c r="AH76" i="38"/>
  <c r="AG76" i="38"/>
  <c r="AF76" i="38"/>
  <c r="AE76" i="38"/>
  <c r="AD76" i="38"/>
  <c r="Z76" i="38"/>
  <c r="L76" i="38"/>
  <c r="AM75" i="38"/>
  <c r="AH75" i="38"/>
  <c r="AG75" i="38"/>
  <c r="AF75" i="38"/>
  <c r="AE75" i="38"/>
  <c r="AD75" i="38"/>
  <c r="Z75" i="38"/>
  <c r="L75" i="38"/>
  <c r="AM74" i="38"/>
  <c r="AH74" i="38"/>
  <c r="AG74" i="38"/>
  <c r="AF74" i="38"/>
  <c r="AE74" i="38"/>
  <c r="AD74" i="38"/>
  <c r="Z74" i="38"/>
  <c r="L74" i="38"/>
  <c r="AM73" i="38"/>
  <c r="AH73" i="38"/>
  <c r="AG73" i="38"/>
  <c r="AF73" i="38"/>
  <c r="AE73" i="38"/>
  <c r="AD73" i="38"/>
  <c r="Z73" i="38"/>
  <c r="L73" i="38"/>
  <c r="AM72" i="38"/>
  <c r="AH72" i="38"/>
  <c r="AG72" i="38"/>
  <c r="AF72" i="38"/>
  <c r="AE72" i="38"/>
  <c r="AD72" i="38"/>
  <c r="Z72" i="38"/>
  <c r="L72" i="38"/>
  <c r="AD70" i="38"/>
  <c r="AM66" i="38"/>
  <c r="AH66" i="38"/>
  <c r="AG66" i="38"/>
  <c r="AF66" i="38"/>
  <c r="AE66" i="38"/>
  <c r="AD66" i="38"/>
  <c r="Z66" i="38"/>
  <c r="Y65" i="38"/>
  <c r="AB65" i="38" s="1"/>
  <c r="AB66" i="38" s="1"/>
  <c r="X65" i="38"/>
  <c r="AL65" i="38" s="1"/>
  <c r="V65" i="38"/>
  <c r="AJ65" i="38" s="1"/>
  <c r="T65" i="38"/>
  <c r="S65" i="38"/>
  <c r="R65" i="38"/>
  <c r="Q65" i="38"/>
  <c r="P65" i="38"/>
  <c r="AM64" i="38"/>
  <c r="AH64" i="38"/>
  <c r="AG64" i="38"/>
  <c r="AF64" i="38"/>
  <c r="AE64" i="38"/>
  <c r="AD64" i="38"/>
  <c r="Z64" i="38"/>
  <c r="AM63" i="38"/>
  <c r="AH63" i="38"/>
  <c r="AG63" i="38"/>
  <c r="AF63" i="38"/>
  <c r="AE63" i="38"/>
  <c r="AD63" i="38"/>
  <c r="Z63" i="38"/>
  <c r="AM62" i="38"/>
  <c r="AH62" i="38"/>
  <c r="AG62" i="38"/>
  <c r="AF62" i="38"/>
  <c r="AE62" i="38"/>
  <c r="AD62" i="38"/>
  <c r="Z62" i="38"/>
  <c r="AM61" i="38"/>
  <c r="AH61" i="38"/>
  <c r="AG61" i="38"/>
  <c r="AF61" i="38"/>
  <c r="AE61" i="38"/>
  <c r="AD61" i="38"/>
  <c r="Z61" i="38"/>
  <c r="AM60" i="38"/>
  <c r="AH60" i="38"/>
  <c r="AG60" i="38"/>
  <c r="AF60" i="38"/>
  <c r="AE60" i="38"/>
  <c r="AD60" i="38"/>
  <c r="Z60" i="38"/>
  <c r="AM59" i="38"/>
  <c r="AH59" i="38"/>
  <c r="AG59" i="38"/>
  <c r="AF59" i="38"/>
  <c r="AE59" i="38"/>
  <c r="AD59" i="38"/>
  <c r="Z59" i="38"/>
  <c r="AM58" i="38"/>
  <c r="AH58" i="38"/>
  <c r="AG58" i="38"/>
  <c r="AF58" i="38"/>
  <c r="AE58" i="38"/>
  <c r="AD58" i="38"/>
  <c r="Z58" i="38"/>
  <c r="AM57" i="38"/>
  <c r="AH57" i="38"/>
  <c r="AG57" i="38"/>
  <c r="AF57" i="38"/>
  <c r="AE57" i="38"/>
  <c r="AD57" i="38"/>
  <c r="Z57" i="38"/>
  <c r="AM56" i="38"/>
  <c r="AH56" i="38"/>
  <c r="AG56" i="38"/>
  <c r="AF56" i="38"/>
  <c r="AE56" i="38"/>
  <c r="AD56" i="38"/>
  <c r="Z56" i="38"/>
  <c r="AM55" i="38"/>
  <c r="AH55" i="38"/>
  <c r="AG55" i="38"/>
  <c r="AF55" i="38"/>
  <c r="AE55" i="38"/>
  <c r="AD55" i="38"/>
  <c r="Z55" i="38"/>
  <c r="AM54" i="38"/>
  <c r="AH54" i="38"/>
  <c r="AG54" i="38"/>
  <c r="AF54" i="38"/>
  <c r="AE54" i="38"/>
  <c r="AD54" i="38"/>
  <c r="Z54" i="38"/>
  <c r="AM53" i="38"/>
  <c r="AH53" i="38"/>
  <c r="AG53" i="38"/>
  <c r="AF53" i="38"/>
  <c r="AE53" i="38"/>
  <c r="AD53" i="38"/>
  <c r="Z53" i="38"/>
  <c r="AM52" i="38"/>
  <c r="AH52" i="38"/>
  <c r="AG52" i="38"/>
  <c r="AF52" i="38"/>
  <c r="AE52" i="38"/>
  <c r="AD52" i="38"/>
  <c r="Z52" i="38"/>
  <c r="AM51" i="38"/>
  <c r="AH51" i="38"/>
  <c r="AG51" i="38"/>
  <c r="AF51" i="38"/>
  <c r="AE51" i="38"/>
  <c r="AD51" i="38"/>
  <c r="Z51" i="38"/>
  <c r="AM50" i="38"/>
  <c r="AH50" i="38"/>
  <c r="AG50" i="38"/>
  <c r="AF50" i="38"/>
  <c r="AE50" i="38"/>
  <c r="AD50" i="38"/>
  <c r="Z50" i="38"/>
  <c r="AM49" i="38"/>
  <c r="AH49" i="38"/>
  <c r="AG49" i="38"/>
  <c r="AF49" i="38"/>
  <c r="AE49" i="38"/>
  <c r="AD49" i="38"/>
  <c r="Z49" i="38"/>
  <c r="AM48" i="38"/>
  <c r="AH48" i="38"/>
  <c r="AG48" i="38"/>
  <c r="AF48" i="38"/>
  <c r="AE48" i="38"/>
  <c r="AD48" i="38"/>
  <c r="Z48" i="38"/>
  <c r="AM47" i="38"/>
  <c r="AH47" i="38"/>
  <c r="AG47" i="38"/>
  <c r="AF47" i="38"/>
  <c r="AE47" i="38"/>
  <c r="AD47" i="38"/>
  <c r="Z47" i="38"/>
  <c r="AM46" i="38"/>
  <c r="AH46" i="38"/>
  <c r="AG46" i="38"/>
  <c r="AF46" i="38"/>
  <c r="AE46" i="38"/>
  <c r="AD46" i="38"/>
  <c r="Z46" i="38"/>
  <c r="AM45" i="38"/>
  <c r="AH45" i="38"/>
  <c r="AG45" i="38"/>
  <c r="AF45" i="38"/>
  <c r="AE45" i="38"/>
  <c r="AD45" i="38"/>
  <c r="Z45" i="38"/>
  <c r="AM44" i="38"/>
  <c r="AH44" i="38"/>
  <c r="AG44" i="38"/>
  <c r="AF44" i="38"/>
  <c r="AE44" i="38"/>
  <c r="AD44" i="38"/>
  <c r="Z44" i="38"/>
  <c r="AM43" i="38"/>
  <c r="AH43" i="38"/>
  <c r="AG43" i="38"/>
  <c r="AF43" i="38"/>
  <c r="AE43" i="38"/>
  <c r="AD43" i="38"/>
  <c r="Z43" i="38"/>
  <c r="AM42" i="38"/>
  <c r="AH42" i="38"/>
  <c r="AG42" i="38"/>
  <c r="AF42" i="38"/>
  <c r="AE42" i="38"/>
  <c r="AD42" i="38"/>
  <c r="Z42" i="38"/>
  <c r="AM41" i="38"/>
  <c r="AH41" i="38"/>
  <c r="AG41" i="38"/>
  <c r="AF41" i="38"/>
  <c r="AE41" i="38"/>
  <c r="AD41" i="38"/>
  <c r="Z41" i="38"/>
  <c r="AM40" i="38"/>
  <c r="AH40" i="38"/>
  <c r="AG40" i="38"/>
  <c r="AF40" i="38"/>
  <c r="AE40" i="38"/>
  <c r="AD40" i="38"/>
  <c r="Z40" i="38"/>
  <c r="AM39" i="38"/>
  <c r="AH39" i="38"/>
  <c r="AG39" i="38"/>
  <c r="AF39" i="38"/>
  <c r="AE39" i="38"/>
  <c r="AD39" i="38"/>
  <c r="Z39" i="38"/>
  <c r="AD37" i="38"/>
  <c r="AM33" i="38"/>
  <c r="AL33" i="38"/>
  <c r="AH33" i="38"/>
  <c r="AG33" i="38"/>
  <c r="AF33" i="38"/>
  <c r="AE33" i="38"/>
  <c r="AD33" i="38"/>
  <c r="Z33" i="38"/>
  <c r="L33" i="38"/>
  <c r="Y32" i="38"/>
  <c r="AB32" i="38" s="1"/>
  <c r="AB33" i="38" s="1"/>
  <c r="X32" i="38"/>
  <c r="V32" i="38"/>
  <c r="T32" i="38"/>
  <c r="S32" i="38"/>
  <c r="R32" i="38"/>
  <c r="Q32" i="38"/>
  <c r="P32" i="38"/>
  <c r="K32" i="38"/>
  <c r="N32" i="38" s="1"/>
  <c r="N33" i="38" s="1"/>
  <c r="J32" i="38"/>
  <c r="H32" i="38"/>
  <c r="AJ32" i="38" s="1"/>
  <c r="F32" i="38"/>
  <c r="E32" i="38"/>
  <c r="D32" i="38"/>
  <c r="C32" i="38"/>
  <c r="B32" i="38"/>
  <c r="AM31" i="38"/>
  <c r="AL31" i="38"/>
  <c r="AH31" i="38"/>
  <c r="AG31" i="38"/>
  <c r="AF31" i="38"/>
  <c r="AE31" i="38"/>
  <c r="AD31" i="38"/>
  <c r="Z31" i="38"/>
  <c r="L31" i="38"/>
  <c r="AM30" i="38"/>
  <c r="AL30" i="38"/>
  <c r="AH30" i="38"/>
  <c r="AG30" i="38"/>
  <c r="AF30" i="38"/>
  <c r="AE30" i="38"/>
  <c r="AD30" i="38"/>
  <c r="Z30" i="38"/>
  <c r="L30" i="38"/>
  <c r="AM29" i="38"/>
  <c r="AL29" i="38"/>
  <c r="AH29" i="38"/>
  <c r="AG29" i="38"/>
  <c r="AF29" i="38"/>
  <c r="AE29" i="38"/>
  <c r="AD29" i="38"/>
  <c r="Z29" i="38"/>
  <c r="L29" i="38"/>
  <c r="AM28" i="38"/>
  <c r="AL28" i="38"/>
  <c r="AH28" i="38"/>
  <c r="AG28" i="38"/>
  <c r="AF28" i="38"/>
  <c r="AE28" i="38"/>
  <c r="AD28" i="38"/>
  <c r="Z28" i="38"/>
  <c r="L28" i="38"/>
  <c r="AM27" i="38"/>
  <c r="AL27" i="38"/>
  <c r="AH27" i="38"/>
  <c r="AG27" i="38"/>
  <c r="AF27" i="38"/>
  <c r="AE27" i="38"/>
  <c r="AD27" i="38"/>
  <c r="Z27" i="38"/>
  <c r="L27" i="38"/>
  <c r="AM26" i="38"/>
  <c r="AL26" i="38"/>
  <c r="AH26" i="38"/>
  <c r="AG26" i="38"/>
  <c r="AF26" i="38"/>
  <c r="AE26" i="38"/>
  <c r="AD26" i="38"/>
  <c r="Z26" i="38"/>
  <c r="L26" i="38"/>
  <c r="AM25" i="38"/>
  <c r="AL25" i="38"/>
  <c r="AH25" i="38"/>
  <c r="AG25" i="38"/>
  <c r="AF25" i="38"/>
  <c r="AE25" i="38"/>
  <c r="AD25" i="38"/>
  <c r="Z25" i="38"/>
  <c r="L25" i="38"/>
  <c r="AM24" i="38"/>
  <c r="AL24" i="38"/>
  <c r="AH24" i="38"/>
  <c r="AG24" i="38"/>
  <c r="AF24" i="38"/>
  <c r="AE24" i="38"/>
  <c r="AD24" i="38"/>
  <c r="Z24" i="38"/>
  <c r="L24" i="38"/>
  <c r="AM23" i="38"/>
  <c r="AL23" i="38"/>
  <c r="AH23" i="38"/>
  <c r="AG23" i="38"/>
  <c r="AF23" i="38"/>
  <c r="AE23" i="38"/>
  <c r="AD23" i="38"/>
  <c r="Z23" i="38"/>
  <c r="L23" i="38"/>
  <c r="AM22" i="38"/>
  <c r="AL22" i="38"/>
  <c r="AH22" i="38"/>
  <c r="AG22" i="38"/>
  <c r="AF22" i="38"/>
  <c r="AE22" i="38"/>
  <c r="AD22" i="38"/>
  <c r="Z22" i="38"/>
  <c r="L22" i="38"/>
  <c r="AM21" i="38"/>
  <c r="AL21" i="38"/>
  <c r="AH21" i="38"/>
  <c r="AG21" i="38"/>
  <c r="AF21" i="38"/>
  <c r="AE21" i="38"/>
  <c r="AD21" i="38"/>
  <c r="Z21" i="38"/>
  <c r="L21" i="38"/>
  <c r="AM20" i="38"/>
  <c r="AL20" i="38"/>
  <c r="AH20" i="38"/>
  <c r="AG20" i="38"/>
  <c r="AF20" i="38"/>
  <c r="AE20" i="38"/>
  <c r="AD20" i="38"/>
  <c r="Z20" i="38"/>
  <c r="L20" i="38"/>
  <c r="AM19" i="38"/>
  <c r="AL19" i="38"/>
  <c r="AH19" i="38"/>
  <c r="AG19" i="38"/>
  <c r="AF19" i="38"/>
  <c r="AE19" i="38"/>
  <c r="AD19" i="38"/>
  <c r="Z19" i="38"/>
  <c r="L19" i="38"/>
  <c r="AM18" i="38"/>
  <c r="AL18" i="38"/>
  <c r="AH18" i="38"/>
  <c r="AG18" i="38"/>
  <c r="AF18" i="38"/>
  <c r="AE18" i="38"/>
  <c r="AD18" i="38"/>
  <c r="Z18" i="38"/>
  <c r="L18" i="38"/>
  <c r="AM17" i="38"/>
  <c r="AL17" i="38"/>
  <c r="AH17" i="38"/>
  <c r="AG17" i="38"/>
  <c r="AF17" i="38"/>
  <c r="AE17" i="38"/>
  <c r="AD17" i="38"/>
  <c r="Z17" i="38"/>
  <c r="L17" i="38"/>
  <c r="AM16" i="38"/>
  <c r="AL16" i="38"/>
  <c r="AH16" i="38"/>
  <c r="AG16" i="38"/>
  <c r="AF16" i="38"/>
  <c r="AE16" i="38"/>
  <c r="AD16" i="38"/>
  <c r="Z16" i="38"/>
  <c r="L16" i="38"/>
  <c r="AM15" i="38"/>
  <c r="AL15" i="38"/>
  <c r="AH15" i="38"/>
  <c r="AG15" i="38"/>
  <c r="AF15" i="38"/>
  <c r="AE15" i="38"/>
  <c r="AD15" i="38"/>
  <c r="Z15" i="38"/>
  <c r="L15" i="38"/>
  <c r="AM14" i="38"/>
  <c r="AL14" i="38"/>
  <c r="AH14" i="38"/>
  <c r="AG14" i="38"/>
  <c r="AF14" i="38"/>
  <c r="AE14" i="38"/>
  <c r="AD14" i="38"/>
  <c r="Z14" i="38"/>
  <c r="L14" i="38"/>
  <c r="AM13" i="38"/>
  <c r="AL13" i="38"/>
  <c r="AH13" i="38"/>
  <c r="AG13" i="38"/>
  <c r="AF13" i="38"/>
  <c r="AE13" i="38"/>
  <c r="AD13" i="38"/>
  <c r="Z13" i="38"/>
  <c r="L13" i="38"/>
  <c r="AM12" i="38"/>
  <c r="AL12" i="38"/>
  <c r="AH12" i="38"/>
  <c r="AG12" i="38"/>
  <c r="AF12" i="38"/>
  <c r="AE12" i="38"/>
  <c r="AD12" i="38"/>
  <c r="Z12" i="38"/>
  <c r="L12" i="38"/>
  <c r="AM11" i="38"/>
  <c r="AL11" i="38"/>
  <c r="AH11" i="38"/>
  <c r="AG11" i="38"/>
  <c r="AF11" i="38"/>
  <c r="AE11" i="38"/>
  <c r="AD11" i="38"/>
  <c r="Z11" i="38"/>
  <c r="L11" i="38"/>
  <c r="AM10" i="38"/>
  <c r="AL10" i="38"/>
  <c r="AH10" i="38"/>
  <c r="AG10" i="38"/>
  <c r="AF10" i="38"/>
  <c r="AE10" i="38"/>
  <c r="AD10" i="38"/>
  <c r="Z10" i="38"/>
  <c r="L10" i="38"/>
  <c r="AM9" i="38"/>
  <c r="AL9" i="38"/>
  <c r="AH9" i="38"/>
  <c r="AG9" i="38"/>
  <c r="AF9" i="38"/>
  <c r="AE9" i="38"/>
  <c r="AD9" i="38"/>
  <c r="Z9" i="38"/>
  <c r="L9" i="38"/>
  <c r="AM8" i="38"/>
  <c r="AL8" i="38"/>
  <c r="AH8" i="38"/>
  <c r="AG8" i="38"/>
  <c r="AF8" i="38"/>
  <c r="AE8" i="38"/>
  <c r="AD8" i="38"/>
  <c r="Z8" i="38"/>
  <c r="L8" i="38"/>
  <c r="AM7" i="38"/>
  <c r="AL7" i="38"/>
  <c r="AH7" i="38"/>
  <c r="AG7" i="38"/>
  <c r="AF7" i="38"/>
  <c r="AE7" i="38"/>
  <c r="AD7" i="38"/>
  <c r="Z7" i="38"/>
  <c r="L7" i="38"/>
  <c r="AD5" i="38"/>
  <c r="AJ95" i="39" l="1"/>
  <c r="AJ32" i="11"/>
  <c r="L61" i="39"/>
  <c r="N61" i="39"/>
  <c r="N62" i="39" s="1"/>
  <c r="AN7" i="39"/>
  <c r="N65" i="38"/>
  <c r="N66" i="38" s="1"/>
  <c r="L65" i="38"/>
  <c r="AJ62" i="11"/>
  <c r="AE61" i="39"/>
  <c r="AG61" i="39"/>
  <c r="AM61" i="39"/>
  <c r="AN8" i="39"/>
  <c r="AN10" i="39"/>
  <c r="AN12" i="39"/>
  <c r="AN14" i="39"/>
  <c r="AN16" i="39"/>
  <c r="AN18" i="39"/>
  <c r="AN20" i="39"/>
  <c r="AN22" i="39"/>
  <c r="AN24" i="39"/>
  <c r="AN26" i="39"/>
  <c r="AN28" i="39"/>
  <c r="AN30" i="39"/>
  <c r="AN72" i="38"/>
  <c r="AN74" i="38"/>
  <c r="AN76" i="38"/>
  <c r="AN78" i="38"/>
  <c r="AN80" i="38"/>
  <c r="AN82" i="38"/>
  <c r="AN84" i="38"/>
  <c r="AN86" i="38"/>
  <c r="AN88" i="38"/>
  <c r="AN90" i="38"/>
  <c r="AN73" i="38"/>
  <c r="AN75" i="38"/>
  <c r="AN77" i="38"/>
  <c r="AN79" i="38"/>
  <c r="AN81" i="38"/>
  <c r="AN83" i="38"/>
  <c r="AN85" i="38"/>
  <c r="AN87" i="38"/>
  <c r="AN89" i="38"/>
  <c r="AN91" i="38"/>
  <c r="AN92" i="38"/>
  <c r="AN93" i="38"/>
  <c r="AN94" i="38"/>
  <c r="AN96" i="38"/>
  <c r="AN97" i="38"/>
  <c r="AN40" i="38"/>
  <c r="AN42" i="38"/>
  <c r="AN44" i="38"/>
  <c r="AN46" i="38"/>
  <c r="AN48" i="38"/>
  <c r="AN50" i="38"/>
  <c r="AN52" i="38"/>
  <c r="AN54" i="38"/>
  <c r="AN56" i="38"/>
  <c r="AN58" i="38"/>
  <c r="AN60" i="38"/>
  <c r="AN62" i="38"/>
  <c r="AN64" i="38"/>
  <c r="L32" i="38"/>
  <c r="AN95" i="38"/>
  <c r="AN98" i="38"/>
  <c r="AN96" i="39"/>
  <c r="AE95" i="39"/>
  <c r="AG95" i="39"/>
  <c r="AM95" i="39"/>
  <c r="AN69" i="39"/>
  <c r="AN71" i="39"/>
  <c r="AN73" i="39"/>
  <c r="AN75" i="39"/>
  <c r="AN77" i="39"/>
  <c r="AN79" i="39"/>
  <c r="AN81" i="39"/>
  <c r="AN83" i="39"/>
  <c r="AN85" i="39"/>
  <c r="AN87" i="39"/>
  <c r="AN89" i="39"/>
  <c r="AN91" i="39"/>
  <c r="AN93" i="39"/>
  <c r="AN68" i="39"/>
  <c r="AN70" i="39"/>
  <c r="AN72" i="39"/>
  <c r="AN74" i="39"/>
  <c r="AN76" i="39"/>
  <c r="AN78" i="39"/>
  <c r="AN80" i="39"/>
  <c r="AN82" i="39"/>
  <c r="AN84" i="39"/>
  <c r="AN86" i="39"/>
  <c r="AN88" i="39"/>
  <c r="AN90" i="39"/>
  <c r="AN92" i="39"/>
  <c r="AN94" i="39"/>
  <c r="AF95" i="39"/>
  <c r="AD95" i="39"/>
  <c r="AN62" i="39"/>
  <c r="AN39" i="39"/>
  <c r="AN40" i="39"/>
  <c r="AN43" i="39"/>
  <c r="AN44" i="39"/>
  <c r="AN47" i="39"/>
  <c r="AN48" i="39"/>
  <c r="AN51" i="39"/>
  <c r="AN52" i="39"/>
  <c r="AN55" i="39"/>
  <c r="AN56" i="39"/>
  <c r="AN59" i="39"/>
  <c r="AN60" i="39"/>
  <c r="AN41" i="39"/>
  <c r="AN42" i="39"/>
  <c r="AN45" i="39"/>
  <c r="AN46" i="39"/>
  <c r="AN49" i="39"/>
  <c r="AN50" i="39"/>
  <c r="AN53" i="39"/>
  <c r="AN54" i="39"/>
  <c r="AN57" i="39"/>
  <c r="AN58" i="39"/>
  <c r="AF61" i="39"/>
  <c r="AL61" i="39"/>
  <c r="AD61" i="39"/>
  <c r="L32" i="39"/>
  <c r="AN33" i="39"/>
  <c r="AD32" i="39"/>
  <c r="AL32" i="39"/>
  <c r="AN9" i="39"/>
  <c r="AN11" i="39"/>
  <c r="AN13" i="39"/>
  <c r="AN15" i="39"/>
  <c r="AN17" i="39"/>
  <c r="AN19" i="39"/>
  <c r="AN21" i="39"/>
  <c r="AN23" i="39"/>
  <c r="AN25" i="39"/>
  <c r="AN27" i="39"/>
  <c r="AN29" i="39"/>
  <c r="AN31" i="39"/>
  <c r="AE32" i="39"/>
  <c r="AG32" i="39"/>
  <c r="AM32" i="39"/>
  <c r="AD99" i="38"/>
  <c r="AF99" i="38"/>
  <c r="AH99" i="38"/>
  <c r="L99" i="38"/>
  <c r="AG99" i="38"/>
  <c r="AN66" i="38"/>
  <c r="AE65" i="38"/>
  <c r="AG65" i="38"/>
  <c r="AM65" i="38"/>
  <c r="AN39" i="38"/>
  <c r="AN41" i="38"/>
  <c r="AN43" i="38"/>
  <c r="AN45" i="38"/>
  <c r="AN47" i="38"/>
  <c r="AN49" i="38"/>
  <c r="AN51" i="38"/>
  <c r="AN53" i="38"/>
  <c r="AN55" i="38"/>
  <c r="AN57" i="38"/>
  <c r="AN59" i="38"/>
  <c r="AN61" i="38"/>
  <c r="AN63" i="38"/>
  <c r="AD65" i="38"/>
  <c r="AH65" i="38"/>
  <c r="AN33" i="38"/>
  <c r="AN8" i="38"/>
  <c r="AN10" i="38"/>
  <c r="AN12" i="38"/>
  <c r="AN14" i="38"/>
  <c r="AN16" i="38"/>
  <c r="AN18" i="38"/>
  <c r="AN20" i="38"/>
  <c r="AN22" i="38"/>
  <c r="AN24" i="38"/>
  <c r="AN26" i="38"/>
  <c r="AN28" i="38"/>
  <c r="AN30" i="38"/>
  <c r="AG32" i="38"/>
  <c r="AN7" i="38"/>
  <c r="AN9" i="38"/>
  <c r="AN11" i="38"/>
  <c r="AN13" i="38"/>
  <c r="AN15" i="38"/>
  <c r="AN17" i="38"/>
  <c r="AN19" i="38"/>
  <c r="AN21" i="38"/>
  <c r="AN23" i="38"/>
  <c r="AN25" i="38"/>
  <c r="AN27" i="38"/>
  <c r="AN29" i="38"/>
  <c r="AN31" i="38"/>
  <c r="AE32" i="38"/>
  <c r="AM32" i="38"/>
  <c r="AF32" i="39"/>
  <c r="L95" i="39"/>
  <c r="Z32" i="39"/>
  <c r="Z61" i="39"/>
  <c r="Z95" i="39"/>
  <c r="AD32" i="38"/>
  <c r="AF32" i="38"/>
  <c r="AH32" i="38"/>
  <c r="AL32" i="38"/>
  <c r="Z65" i="38"/>
  <c r="AF65" i="38"/>
  <c r="AN65" i="38"/>
  <c r="Z32" i="38"/>
  <c r="Z99" i="38"/>
  <c r="AM99" i="38"/>
  <c r="AN99" i="38" s="1"/>
  <c r="U95" i="3"/>
  <c r="G95" i="3"/>
  <c r="U61" i="3"/>
  <c r="AI95" i="3" l="1"/>
  <c r="AN61" i="39"/>
  <c r="AN32" i="38"/>
  <c r="AN95" i="39"/>
  <c r="AN32" i="39"/>
  <c r="G61" i="3"/>
  <c r="AI61" i="3" s="1"/>
  <c r="G32" i="3"/>
  <c r="AI32" i="3" s="1"/>
  <c r="V12" i="2"/>
  <c r="Y12" i="2"/>
  <c r="AM12" i="2" s="1"/>
  <c r="Z12" i="2"/>
  <c r="Y19" i="2" l="1"/>
  <c r="AM19" i="2" s="1"/>
  <c r="Z19" i="2"/>
  <c r="V19" i="2"/>
  <c r="AA12" i="2"/>
  <c r="H12" i="2"/>
  <c r="H19" i="2" s="1"/>
  <c r="I12" i="2"/>
  <c r="L12" i="2"/>
  <c r="AJ57" i="2"/>
  <c r="AN12" i="2" l="1"/>
  <c r="AO12" i="2" s="1"/>
  <c r="AJ19" i="2"/>
  <c r="I19" i="2"/>
  <c r="AK19" i="2" s="1"/>
  <c r="AK12" i="2"/>
  <c r="AJ12" i="2"/>
  <c r="AA19" i="2"/>
  <c r="AC8" i="2"/>
  <c r="AC10" i="2"/>
  <c r="AC14" i="2"/>
  <c r="AC16" i="2"/>
  <c r="AC18" i="2"/>
  <c r="AC7" i="2"/>
  <c r="AC9" i="2"/>
  <c r="AC11" i="2"/>
  <c r="AC13" i="2"/>
  <c r="AC15" i="2"/>
  <c r="AC17" i="2"/>
  <c r="AC19" i="2"/>
  <c r="AC12" i="2"/>
  <c r="L19" i="2"/>
  <c r="M12" i="2"/>
  <c r="AH72" i="24"/>
  <c r="AH73" i="24"/>
  <c r="AH74" i="24"/>
  <c r="AH67" i="24"/>
  <c r="AH68" i="24"/>
  <c r="AN68" i="24"/>
  <c r="AH69" i="24"/>
  <c r="AN69" i="24"/>
  <c r="AH70" i="24"/>
  <c r="AN70" i="24"/>
  <c r="AH56" i="24"/>
  <c r="AH57" i="24"/>
  <c r="AH58" i="24"/>
  <c r="AH59" i="24"/>
  <c r="AH60" i="24"/>
  <c r="AH61" i="24"/>
  <c r="AH62" i="24"/>
  <c r="AH63" i="24"/>
  <c r="AH64" i="24"/>
  <c r="AH65" i="24"/>
  <c r="AH55" i="24"/>
  <c r="AH43" i="24"/>
  <c r="AH44" i="24"/>
  <c r="AH45" i="24"/>
  <c r="AH46" i="24"/>
  <c r="AH47" i="24"/>
  <c r="AH48" i="24"/>
  <c r="AH49" i="24"/>
  <c r="AH50" i="24"/>
  <c r="AH51" i="24"/>
  <c r="AH52" i="24"/>
  <c r="AH53" i="24"/>
  <c r="AH42" i="24"/>
  <c r="AH31" i="24"/>
  <c r="AH32" i="24"/>
  <c r="AH33" i="24"/>
  <c r="AH34" i="24"/>
  <c r="AH35" i="24"/>
  <c r="AH36" i="24"/>
  <c r="AH37" i="24"/>
  <c r="AH38" i="24"/>
  <c r="AH39" i="24"/>
  <c r="AH40" i="24"/>
  <c r="AH19" i="24"/>
  <c r="AH20" i="24"/>
  <c r="AH21" i="24"/>
  <c r="AH22" i="24"/>
  <c r="AH23" i="24"/>
  <c r="AH24" i="24"/>
  <c r="AH25" i="24"/>
  <c r="AH30" i="24"/>
  <c r="AH7" i="24"/>
  <c r="AH8" i="24"/>
  <c r="AH9" i="24"/>
  <c r="AH10" i="24"/>
  <c r="AH11" i="24"/>
  <c r="AH12" i="24"/>
  <c r="AH13" i="24"/>
  <c r="AH14" i="24"/>
  <c r="AH15" i="24"/>
  <c r="AH16" i="24"/>
  <c r="AH18" i="24"/>
  <c r="T75" i="24"/>
  <c r="U75" i="24"/>
  <c r="D75" i="24"/>
  <c r="E75" i="24"/>
  <c r="F75" i="24"/>
  <c r="G75" i="24"/>
  <c r="K75" i="24"/>
  <c r="AM75" i="24" s="1"/>
  <c r="L75" i="24"/>
  <c r="AG71" i="24"/>
  <c r="AI75" i="24" l="1"/>
  <c r="O67" i="24"/>
  <c r="O55" i="24"/>
  <c r="O30" i="24"/>
  <c r="O72" i="24"/>
  <c r="O42" i="24"/>
  <c r="O18" i="24"/>
  <c r="O12" i="2"/>
  <c r="AN19" i="2"/>
  <c r="AO19" i="2" s="1"/>
  <c r="AN75" i="24"/>
  <c r="O6" i="24"/>
  <c r="O8" i="2"/>
  <c r="O10" i="2"/>
  <c r="O14" i="2"/>
  <c r="O16" i="2"/>
  <c r="O18" i="2"/>
  <c r="O7" i="2"/>
  <c r="M19" i="2"/>
  <c r="O9" i="2"/>
  <c r="O11" i="2"/>
  <c r="O13" i="2"/>
  <c r="O15" i="2"/>
  <c r="O17" i="2"/>
  <c r="O19" i="2"/>
  <c r="AO71" i="24"/>
  <c r="AF71" i="24"/>
  <c r="AA71" i="24"/>
  <c r="AH66" i="24"/>
  <c r="M75" i="24"/>
  <c r="AH41" i="24"/>
  <c r="AH75" i="24"/>
  <c r="AH54" i="24"/>
  <c r="AI6" i="19"/>
  <c r="AJ6" i="19"/>
  <c r="AI7" i="19"/>
  <c r="AJ7" i="19"/>
  <c r="AI8" i="19"/>
  <c r="AJ8" i="19"/>
  <c r="AG41" i="18"/>
  <c r="AG72" i="18"/>
  <c r="Z26" i="18"/>
  <c r="Z28" i="18"/>
  <c r="S71" i="18"/>
  <c r="U71" i="18"/>
  <c r="E71" i="18"/>
  <c r="G71" i="18"/>
  <c r="E31" i="18"/>
  <c r="G31" i="18"/>
  <c r="S31" i="18"/>
  <c r="U31" i="18"/>
  <c r="L26" i="18"/>
  <c r="L30" i="18"/>
  <c r="O75" i="24" l="1"/>
  <c r="AG71" i="18"/>
  <c r="AI71" i="18"/>
  <c r="AI31" i="18"/>
  <c r="AG31" i="18"/>
  <c r="AH17" i="24"/>
  <c r="AD94" i="9"/>
  <c r="AE94" i="9"/>
  <c r="AF94" i="9"/>
  <c r="AG94" i="9"/>
  <c r="AL94" i="9"/>
  <c r="AM94" i="9"/>
  <c r="AG96" i="9"/>
  <c r="AL96" i="9"/>
  <c r="AM96" i="9"/>
  <c r="AG68" i="9"/>
  <c r="AL68" i="9"/>
  <c r="AM68" i="9"/>
  <c r="AG69" i="9"/>
  <c r="AL69" i="9"/>
  <c r="AM69" i="9"/>
  <c r="AG70" i="9"/>
  <c r="AL70" i="9"/>
  <c r="AM70" i="9"/>
  <c r="AG71" i="9"/>
  <c r="AL71" i="9"/>
  <c r="AM71" i="9"/>
  <c r="AG72" i="9"/>
  <c r="AL72" i="9"/>
  <c r="AM72" i="9"/>
  <c r="AG73" i="9"/>
  <c r="AL73" i="9"/>
  <c r="AM73" i="9"/>
  <c r="AG74" i="9"/>
  <c r="AL74" i="9"/>
  <c r="AM74" i="9"/>
  <c r="AG75" i="9"/>
  <c r="AL75" i="9"/>
  <c r="AM75" i="9"/>
  <c r="AG76" i="9"/>
  <c r="AL76" i="9"/>
  <c r="AM76" i="9"/>
  <c r="AG77" i="9"/>
  <c r="AL77" i="9"/>
  <c r="AM77" i="9"/>
  <c r="AG78" i="9"/>
  <c r="AL78" i="9"/>
  <c r="AM78" i="9"/>
  <c r="AG79" i="9"/>
  <c r="AL79" i="9"/>
  <c r="AM79" i="9"/>
  <c r="AG80" i="9"/>
  <c r="AL80" i="9"/>
  <c r="AM80" i="9"/>
  <c r="AG81" i="9"/>
  <c r="AL81" i="9"/>
  <c r="AM81" i="9"/>
  <c r="AG82" i="9"/>
  <c r="AL82" i="9"/>
  <c r="AM82" i="9"/>
  <c r="AG83" i="9"/>
  <c r="AL83" i="9"/>
  <c r="AM83" i="9"/>
  <c r="AG84" i="9"/>
  <c r="AL84" i="9"/>
  <c r="AM84" i="9"/>
  <c r="AG85" i="9"/>
  <c r="AL85" i="9"/>
  <c r="AM85" i="9"/>
  <c r="AG86" i="9"/>
  <c r="AL86" i="9"/>
  <c r="AM86" i="9"/>
  <c r="AG87" i="9"/>
  <c r="AL87" i="9"/>
  <c r="AM87" i="9"/>
  <c r="AG88" i="9"/>
  <c r="AL88" i="9"/>
  <c r="AM88" i="9"/>
  <c r="Z94" i="9"/>
  <c r="AG39" i="9"/>
  <c r="AG40" i="9"/>
  <c r="AG41" i="9"/>
  <c r="AG42" i="9"/>
  <c r="AG43" i="9"/>
  <c r="AG44" i="9"/>
  <c r="AG45" i="9"/>
  <c r="AG46" i="9"/>
  <c r="AG47" i="9"/>
  <c r="AG48" i="9"/>
  <c r="AG49" i="9"/>
  <c r="AG50" i="9"/>
  <c r="AG51" i="9"/>
  <c r="AG52" i="9"/>
  <c r="AG53" i="9"/>
  <c r="AG54" i="9"/>
  <c r="AG55" i="9"/>
  <c r="AG56" i="9"/>
  <c r="AG57" i="9"/>
  <c r="AG58" i="9"/>
  <c r="AG62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3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3" i="9"/>
  <c r="Z7" i="9"/>
  <c r="L94" i="9"/>
  <c r="E95" i="9"/>
  <c r="G95" i="9"/>
  <c r="S95" i="9"/>
  <c r="AG95" i="9" s="1"/>
  <c r="U95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62" i="9"/>
  <c r="L39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3" i="9"/>
  <c r="E61" i="9"/>
  <c r="G61" i="9"/>
  <c r="S61" i="9"/>
  <c r="U61" i="9"/>
  <c r="E32" i="9"/>
  <c r="G32" i="9"/>
  <c r="S32" i="9"/>
  <c r="AG32" i="9" s="1"/>
  <c r="U32" i="9"/>
  <c r="AI32" i="9" s="1"/>
  <c r="AG32" i="13"/>
  <c r="AG57" i="13"/>
  <c r="S56" i="13"/>
  <c r="U56" i="13"/>
  <c r="E56" i="13"/>
  <c r="G56" i="13"/>
  <c r="AI56" i="13" s="1"/>
  <c r="S23" i="13"/>
  <c r="U23" i="13"/>
  <c r="E23" i="13"/>
  <c r="AG23" i="13" s="1"/>
  <c r="G23" i="13"/>
  <c r="AI23" i="13" s="1"/>
  <c r="AG68" i="12"/>
  <c r="AL68" i="12"/>
  <c r="AG69" i="12"/>
  <c r="AL69" i="12"/>
  <c r="AG70" i="12"/>
  <c r="AL70" i="12"/>
  <c r="AG71" i="12"/>
  <c r="AL71" i="12"/>
  <c r="AG72" i="12"/>
  <c r="AL72" i="12"/>
  <c r="AG73" i="12"/>
  <c r="AL73" i="12"/>
  <c r="AG74" i="12"/>
  <c r="AL74" i="12"/>
  <c r="AG75" i="12"/>
  <c r="AL75" i="12"/>
  <c r="AG76" i="12"/>
  <c r="AL76" i="12"/>
  <c r="AG77" i="12"/>
  <c r="AL77" i="12"/>
  <c r="AG78" i="12"/>
  <c r="AL78" i="12"/>
  <c r="AG79" i="12"/>
  <c r="AL79" i="12"/>
  <c r="AG80" i="12"/>
  <c r="AL80" i="12"/>
  <c r="AG81" i="12"/>
  <c r="AL81" i="12"/>
  <c r="AG82" i="12"/>
  <c r="AL82" i="12"/>
  <c r="AG83" i="12"/>
  <c r="AL83" i="12"/>
  <c r="AG84" i="12"/>
  <c r="AL84" i="12"/>
  <c r="AG85" i="12"/>
  <c r="AL85" i="12"/>
  <c r="AG86" i="12"/>
  <c r="AL86" i="12"/>
  <c r="AG87" i="12"/>
  <c r="AL87" i="12"/>
  <c r="AG88" i="12"/>
  <c r="AL88" i="12"/>
  <c r="AG89" i="12"/>
  <c r="AL89" i="12"/>
  <c r="AG90" i="12"/>
  <c r="AL90" i="12"/>
  <c r="AG91" i="12"/>
  <c r="AL91" i="12"/>
  <c r="AG92" i="12"/>
  <c r="AL92" i="12"/>
  <c r="AG93" i="12"/>
  <c r="AL93" i="12"/>
  <c r="AG94" i="12"/>
  <c r="AL94" i="12"/>
  <c r="AG96" i="12"/>
  <c r="AL96" i="12"/>
  <c r="AG39" i="12"/>
  <c r="AL39" i="12"/>
  <c r="AG40" i="12"/>
  <c r="AL40" i="12"/>
  <c r="AG41" i="12"/>
  <c r="AL41" i="12"/>
  <c r="AG42" i="12"/>
  <c r="AL42" i="12"/>
  <c r="AG43" i="12"/>
  <c r="AL43" i="12"/>
  <c r="AG44" i="12"/>
  <c r="AL44" i="12"/>
  <c r="AG45" i="12"/>
  <c r="AL45" i="12"/>
  <c r="AG46" i="12"/>
  <c r="AL46" i="12"/>
  <c r="AG47" i="12"/>
  <c r="AL47" i="12"/>
  <c r="AG48" i="12"/>
  <c r="AL48" i="12"/>
  <c r="AG49" i="12"/>
  <c r="AL49" i="12"/>
  <c r="AG50" i="12"/>
  <c r="AL50" i="12"/>
  <c r="AG51" i="12"/>
  <c r="AL51" i="12"/>
  <c r="AG52" i="12"/>
  <c r="AL52" i="12"/>
  <c r="AG53" i="12"/>
  <c r="AL53" i="12"/>
  <c r="AG54" i="12"/>
  <c r="AL54" i="12"/>
  <c r="AL55" i="12"/>
  <c r="AG62" i="12"/>
  <c r="AL62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3" i="12"/>
  <c r="E95" i="12"/>
  <c r="AI95" i="12"/>
  <c r="S61" i="12"/>
  <c r="U61" i="12"/>
  <c r="S32" i="12"/>
  <c r="U32" i="12"/>
  <c r="AI32" i="12" s="1"/>
  <c r="AG70" i="11"/>
  <c r="AG71" i="11"/>
  <c r="AG72" i="11"/>
  <c r="AG73" i="11"/>
  <c r="AG74" i="11"/>
  <c r="AG75" i="11"/>
  <c r="AG76" i="11"/>
  <c r="AG77" i="11"/>
  <c r="AG78" i="11"/>
  <c r="AG79" i="11"/>
  <c r="AG80" i="11"/>
  <c r="AG81" i="11"/>
  <c r="AG82" i="11"/>
  <c r="AG83" i="11"/>
  <c r="AG84" i="11"/>
  <c r="AG85" i="11"/>
  <c r="AG86" i="11"/>
  <c r="AG87" i="11"/>
  <c r="AG88" i="11"/>
  <c r="AG89" i="11"/>
  <c r="AG90" i="11"/>
  <c r="AG91" i="11"/>
  <c r="AG92" i="11"/>
  <c r="AG93" i="11"/>
  <c r="AG94" i="11"/>
  <c r="AG95" i="11"/>
  <c r="AG96" i="11"/>
  <c r="AG98" i="11"/>
  <c r="S97" i="11"/>
  <c r="E97" i="11"/>
  <c r="AG40" i="11"/>
  <c r="AG41" i="11"/>
  <c r="AG42" i="11"/>
  <c r="AG43" i="11"/>
  <c r="AG44" i="11"/>
  <c r="AG45" i="1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63" i="11"/>
  <c r="S62" i="11"/>
  <c r="U62" i="11"/>
  <c r="AI62" i="11" s="1"/>
  <c r="E62" i="11"/>
  <c r="AG7" i="11"/>
  <c r="AL7" i="11"/>
  <c r="AG8" i="11"/>
  <c r="AL8" i="11"/>
  <c r="AG9" i="11"/>
  <c r="AL9" i="11"/>
  <c r="AG10" i="11"/>
  <c r="AL10" i="11"/>
  <c r="AG11" i="11"/>
  <c r="AL11" i="11"/>
  <c r="AG12" i="11"/>
  <c r="AL12" i="11"/>
  <c r="AG13" i="11"/>
  <c r="AL13" i="11"/>
  <c r="AG14" i="11"/>
  <c r="AL14" i="11"/>
  <c r="AG15" i="11"/>
  <c r="AL15" i="11"/>
  <c r="AG16" i="11"/>
  <c r="AL16" i="11"/>
  <c r="AG17" i="11"/>
  <c r="AL17" i="11"/>
  <c r="AG18" i="11"/>
  <c r="AL18" i="11"/>
  <c r="AG19" i="11"/>
  <c r="AL19" i="11"/>
  <c r="AG20" i="11"/>
  <c r="AL20" i="11"/>
  <c r="AG21" i="11"/>
  <c r="AL21" i="11"/>
  <c r="AG22" i="11"/>
  <c r="AL22" i="11"/>
  <c r="AG23" i="11"/>
  <c r="AL23" i="11"/>
  <c r="AG24" i="11"/>
  <c r="AL24" i="11"/>
  <c r="AG25" i="11"/>
  <c r="AL25" i="11"/>
  <c r="AG26" i="11"/>
  <c r="AL26" i="11"/>
  <c r="AG27" i="11"/>
  <c r="AL27" i="11"/>
  <c r="AG28" i="11"/>
  <c r="AL28" i="11"/>
  <c r="AG29" i="11"/>
  <c r="AL29" i="11"/>
  <c r="AG30" i="11"/>
  <c r="AL30" i="11"/>
  <c r="AG31" i="11"/>
  <c r="AL31" i="11"/>
  <c r="AG33" i="11"/>
  <c r="AL33" i="11"/>
  <c r="S32" i="11"/>
  <c r="E32" i="11"/>
  <c r="AM96" i="3"/>
  <c r="AM62" i="3"/>
  <c r="S95" i="3"/>
  <c r="E95" i="3"/>
  <c r="S61" i="3"/>
  <c r="E61" i="3"/>
  <c r="F61" i="3"/>
  <c r="E32" i="3"/>
  <c r="AG32" i="3" s="1"/>
  <c r="AH57" i="2"/>
  <c r="AI57" i="2"/>
  <c r="AG56" i="13" l="1"/>
  <c r="AI95" i="9"/>
  <c r="AI61" i="9"/>
  <c r="AG95" i="12"/>
  <c r="AG95" i="3"/>
  <c r="AG61" i="3"/>
  <c r="AG61" i="9"/>
  <c r="AG62" i="11"/>
  <c r="AN94" i="9"/>
  <c r="AG32" i="12"/>
  <c r="AG97" i="11"/>
  <c r="AG32" i="11"/>
  <c r="T12" i="2"/>
  <c r="U12" i="2"/>
  <c r="F12" i="2"/>
  <c r="F19" i="2" s="1"/>
  <c r="G12" i="2"/>
  <c r="G19" i="2" s="1"/>
  <c r="E61" i="12"/>
  <c r="AG61" i="12" s="1"/>
  <c r="G61" i="12"/>
  <c r="AI61" i="12" s="1"/>
  <c r="AH6" i="24"/>
  <c r="AH12" i="2" l="1"/>
  <c r="T19" i="2"/>
  <c r="AH19" i="2" s="1"/>
  <c r="AI12" i="2"/>
  <c r="U19" i="2"/>
  <c r="AI19" i="2" s="1"/>
  <c r="U32" i="11"/>
  <c r="G32" i="11"/>
  <c r="T95" i="3"/>
  <c r="F95" i="3"/>
  <c r="T61" i="3"/>
  <c r="AH61" i="3" s="1"/>
  <c r="P61" i="3"/>
  <c r="Q61" i="3"/>
  <c r="R61" i="3"/>
  <c r="X61" i="3"/>
  <c r="Y61" i="3"/>
  <c r="AB61" i="3" s="1"/>
  <c r="AB62" i="3" s="1"/>
  <c r="F32" i="3"/>
  <c r="AH32" i="3" s="1"/>
  <c r="AI32" i="11" l="1"/>
  <c r="AH95" i="3"/>
  <c r="D12" i="2"/>
  <c r="D19" i="2" s="1"/>
  <c r="E12" i="2"/>
  <c r="E19" i="2" s="1"/>
  <c r="AE61" i="24" l="1"/>
  <c r="AF61" i="24"/>
  <c r="AG61" i="24"/>
  <c r="AN61" i="24"/>
  <c r="AE62" i="24"/>
  <c r="AF62" i="24"/>
  <c r="AG62" i="24"/>
  <c r="AN62" i="24"/>
  <c r="AE63" i="24"/>
  <c r="AF63" i="24"/>
  <c r="AG63" i="24"/>
  <c r="AN63" i="24"/>
  <c r="AN6" i="24"/>
  <c r="AN7" i="24"/>
  <c r="AN8" i="24"/>
  <c r="AN9" i="24"/>
  <c r="AN10" i="24"/>
  <c r="AN11" i="24"/>
  <c r="AN12" i="24"/>
  <c r="AN13" i="24"/>
  <c r="AN14" i="24"/>
  <c r="AN15" i="24"/>
  <c r="AN16" i="24"/>
  <c r="AN18" i="24"/>
  <c r="AN19" i="24"/>
  <c r="AN20" i="24"/>
  <c r="AN21" i="24"/>
  <c r="AN22" i="24"/>
  <c r="AN23" i="24"/>
  <c r="AN24" i="24"/>
  <c r="AN25" i="24"/>
  <c r="AN30" i="24"/>
  <c r="AN31" i="24"/>
  <c r="AN32" i="24"/>
  <c r="AN33" i="24"/>
  <c r="AN34" i="24"/>
  <c r="AN35" i="24"/>
  <c r="AN36" i="24"/>
  <c r="AN37" i="24"/>
  <c r="AN38" i="24"/>
  <c r="AN39" i="24"/>
  <c r="AN40" i="24"/>
  <c r="AN42" i="24"/>
  <c r="AN43" i="24"/>
  <c r="AN44" i="24"/>
  <c r="AN45" i="24"/>
  <c r="AN46" i="24"/>
  <c r="AN47" i="24"/>
  <c r="AN48" i="24"/>
  <c r="AN49" i="24"/>
  <c r="AN50" i="24"/>
  <c r="AN51" i="24"/>
  <c r="AN52" i="24"/>
  <c r="AN53" i="24"/>
  <c r="AN55" i="24"/>
  <c r="AN56" i="24"/>
  <c r="AN57" i="24"/>
  <c r="AN58" i="24"/>
  <c r="AN59" i="24"/>
  <c r="AN60" i="24"/>
  <c r="AN64" i="24"/>
  <c r="AN65" i="24"/>
  <c r="AN67" i="24"/>
  <c r="AN72" i="24"/>
  <c r="AN73" i="24"/>
  <c r="AN74" i="24"/>
  <c r="AA7" i="24"/>
  <c r="AA8" i="24"/>
  <c r="AA9" i="24"/>
  <c r="AA10" i="24"/>
  <c r="AA11" i="24"/>
  <c r="AA12" i="24"/>
  <c r="AA13" i="24"/>
  <c r="AA14" i="24"/>
  <c r="AA15" i="24"/>
  <c r="AA16" i="24"/>
  <c r="AA18" i="24"/>
  <c r="AA19" i="24"/>
  <c r="AA20" i="24"/>
  <c r="AA21" i="24"/>
  <c r="AA22" i="24"/>
  <c r="AA23" i="24"/>
  <c r="AA24" i="24"/>
  <c r="AA25" i="24"/>
  <c r="AA26" i="24"/>
  <c r="AA27" i="24"/>
  <c r="AA28" i="24"/>
  <c r="AA30" i="24"/>
  <c r="AA31" i="24"/>
  <c r="AA32" i="24"/>
  <c r="AA33" i="24"/>
  <c r="AA34" i="24"/>
  <c r="AA35" i="24"/>
  <c r="AA36" i="24"/>
  <c r="AA37" i="24"/>
  <c r="AA38" i="24"/>
  <c r="AA39" i="24"/>
  <c r="AA40" i="24"/>
  <c r="AA42" i="24"/>
  <c r="AA43" i="24"/>
  <c r="AA44" i="24"/>
  <c r="AA45" i="24"/>
  <c r="AA46" i="24"/>
  <c r="AA47" i="24"/>
  <c r="AA48" i="24"/>
  <c r="AA49" i="24"/>
  <c r="AA50" i="24"/>
  <c r="AA51" i="24"/>
  <c r="AA52" i="24"/>
  <c r="AA53" i="24"/>
  <c r="AA55" i="24"/>
  <c r="AA56" i="24"/>
  <c r="AA57" i="24"/>
  <c r="AA58" i="24"/>
  <c r="AA59" i="24"/>
  <c r="AA60" i="24"/>
  <c r="AA61" i="24"/>
  <c r="AA62" i="24"/>
  <c r="AA63" i="24"/>
  <c r="AA64" i="24"/>
  <c r="AA65" i="24"/>
  <c r="AA67" i="24"/>
  <c r="AA68" i="24"/>
  <c r="AA69" i="24"/>
  <c r="AA70" i="24"/>
  <c r="AA6" i="24"/>
  <c r="AA41" i="24"/>
  <c r="M18" i="24"/>
  <c r="M19" i="24"/>
  <c r="M20" i="24"/>
  <c r="M21" i="24"/>
  <c r="M22" i="24"/>
  <c r="M23" i="24"/>
  <c r="M24" i="24"/>
  <c r="M25" i="24"/>
  <c r="M26" i="24"/>
  <c r="M27" i="24"/>
  <c r="M28" i="24"/>
  <c r="M30" i="24"/>
  <c r="M31" i="24"/>
  <c r="M32" i="24"/>
  <c r="M33" i="24"/>
  <c r="M34" i="24"/>
  <c r="M35" i="24"/>
  <c r="M36" i="24"/>
  <c r="M37" i="24"/>
  <c r="M38" i="24"/>
  <c r="M39" i="24"/>
  <c r="M40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5" i="24"/>
  <c r="M56" i="24"/>
  <c r="M57" i="24"/>
  <c r="M58" i="24"/>
  <c r="M59" i="24"/>
  <c r="M60" i="24"/>
  <c r="M61" i="24"/>
  <c r="M62" i="24"/>
  <c r="M63" i="24"/>
  <c r="M64" i="24"/>
  <c r="M65" i="24"/>
  <c r="M67" i="24"/>
  <c r="M68" i="24"/>
  <c r="M69" i="24"/>
  <c r="M70" i="24"/>
  <c r="M72" i="24"/>
  <c r="M73" i="24"/>
  <c r="M74" i="24"/>
  <c r="M6" i="24"/>
  <c r="AN66" i="24"/>
  <c r="AN41" i="24"/>
  <c r="AN17" i="24"/>
  <c r="AO29" i="24" l="1"/>
  <c r="AO41" i="24"/>
  <c r="AO66" i="24"/>
  <c r="AA54" i="24"/>
  <c r="AO60" i="24"/>
  <c r="AO59" i="24"/>
  <c r="AO58" i="24"/>
  <c r="AO57" i="24"/>
  <c r="AO55" i="24"/>
  <c r="AO42" i="24"/>
  <c r="AO40" i="24"/>
  <c r="AO39" i="24"/>
  <c r="AO38" i="24"/>
  <c r="AO37" i="24"/>
  <c r="AO36" i="24"/>
  <c r="AO35" i="24"/>
  <c r="AO34" i="24"/>
  <c r="AO33" i="24"/>
  <c r="AO32" i="24"/>
  <c r="AO31" i="24"/>
  <c r="AO30" i="24"/>
  <c r="AO28" i="24"/>
  <c r="AO27" i="24"/>
  <c r="AO26" i="24"/>
  <c r="AO25" i="24"/>
  <c r="AO24" i="24"/>
  <c r="AO23" i="24"/>
  <c r="AO22" i="24"/>
  <c r="AO21" i="24"/>
  <c r="AO20" i="24"/>
  <c r="AO19" i="24"/>
  <c r="AO18" i="24"/>
  <c r="AO6" i="24"/>
  <c r="AO63" i="24"/>
  <c r="AO61" i="24"/>
  <c r="AO56" i="24"/>
  <c r="AN54" i="24"/>
  <c r="AO53" i="24"/>
  <c r="AO52" i="24"/>
  <c r="AO51" i="24"/>
  <c r="AO50" i="24"/>
  <c r="AO49" i="24"/>
  <c r="AO48" i="24"/>
  <c r="AO47" i="24"/>
  <c r="AO46" i="24"/>
  <c r="AO45" i="24"/>
  <c r="AO44" i="24"/>
  <c r="AO43" i="24"/>
  <c r="AO16" i="24"/>
  <c r="AO15" i="24"/>
  <c r="AO14" i="24"/>
  <c r="AO13" i="24"/>
  <c r="AO12" i="24"/>
  <c r="AO11" i="24"/>
  <c r="AO10" i="24"/>
  <c r="AO9" i="24"/>
  <c r="AO8" i="24"/>
  <c r="AO7" i="24"/>
  <c r="AA66" i="24"/>
  <c r="AO70" i="24"/>
  <c r="AO69" i="24"/>
  <c r="AO68" i="24"/>
  <c r="AO67" i="24"/>
  <c r="AO65" i="24"/>
  <c r="AO64" i="24"/>
  <c r="AO62" i="24"/>
  <c r="AA29" i="24"/>
  <c r="AA75" i="24"/>
  <c r="AA17" i="24"/>
  <c r="AO74" i="24"/>
  <c r="AO73" i="24"/>
  <c r="AO72" i="24"/>
  <c r="AO17" i="24"/>
  <c r="M66" i="24"/>
  <c r="M54" i="24"/>
  <c r="M41" i="24"/>
  <c r="M29" i="24"/>
  <c r="AO54" i="24" l="1"/>
  <c r="AO75" i="24"/>
  <c r="J95" i="12" l="1"/>
  <c r="K95" i="12"/>
  <c r="N95" i="12" s="1"/>
  <c r="N96" i="12" s="1"/>
  <c r="AF6" i="19" l="1"/>
  <c r="AG6" i="19"/>
  <c r="AF7" i="19"/>
  <c r="AG7" i="19"/>
  <c r="AF8" i="19"/>
  <c r="AG8" i="19"/>
  <c r="P71" i="18"/>
  <c r="Q71" i="18"/>
  <c r="AD32" i="18"/>
  <c r="AD41" i="18"/>
  <c r="AE41" i="18"/>
  <c r="AD72" i="18"/>
  <c r="AE72" i="18"/>
  <c r="B71" i="18"/>
  <c r="C71" i="18"/>
  <c r="AD7" i="18"/>
  <c r="AE7" i="18"/>
  <c r="P31" i="18"/>
  <c r="Q31" i="18"/>
  <c r="B31" i="18"/>
  <c r="AD31" i="18" s="1"/>
  <c r="C31" i="18"/>
  <c r="AD71" i="18" l="1"/>
  <c r="AE31" i="18"/>
  <c r="AE71" i="18"/>
  <c r="AN68" i="9"/>
  <c r="AN69" i="9"/>
  <c r="AN70" i="9"/>
  <c r="AN71" i="9"/>
  <c r="AN72" i="9"/>
  <c r="AN73" i="9"/>
  <c r="AN74" i="9"/>
  <c r="AN75" i="9"/>
  <c r="AN76" i="9"/>
  <c r="AN77" i="9"/>
  <c r="AN78" i="9"/>
  <c r="AN79" i="9"/>
  <c r="AN80" i="9"/>
  <c r="AN81" i="9"/>
  <c r="AN82" i="9"/>
  <c r="AN83" i="9"/>
  <c r="AN84" i="9"/>
  <c r="AN85" i="9"/>
  <c r="AN86" i="9"/>
  <c r="AN87" i="9"/>
  <c r="AN88" i="9"/>
  <c r="AN89" i="9"/>
  <c r="AN90" i="9"/>
  <c r="AN91" i="9"/>
  <c r="AN92" i="9"/>
  <c r="AN93" i="9"/>
  <c r="AN96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6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L50" i="9"/>
  <c r="AM50" i="9"/>
  <c r="AL51" i="9"/>
  <c r="AM51" i="9"/>
  <c r="AL52" i="9"/>
  <c r="AM52" i="9"/>
  <c r="AL53" i="9"/>
  <c r="AM53" i="9"/>
  <c r="AL54" i="9"/>
  <c r="AM54" i="9"/>
  <c r="AL55" i="9"/>
  <c r="AM55" i="9"/>
  <c r="AL56" i="9"/>
  <c r="AM56" i="9"/>
  <c r="AL57" i="9"/>
  <c r="AM57" i="9"/>
  <c r="AL58" i="9"/>
  <c r="AM58" i="9"/>
  <c r="AM62" i="9"/>
  <c r="Z68" i="9"/>
  <c r="X95" i="9"/>
  <c r="Y95" i="9"/>
  <c r="AB95" i="9" s="1"/>
  <c r="AB96" i="9" s="1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6" i="9"/>
  <c r="L68" i="9"/>
  <c r="J95" i="9"/>
  <c r="K95" i="9"/>
  <c r="N95" i="9" s="1"/>
  <c r="N96" i="9" s="1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62" i="9"/>
  <c r="Z39" i="9"/>
  <c r="X61" i="9"/>
  <c r="Y61" i="9"/>
  <c r="AB61" i="9" s="1"/>
  <c r="AB62" i="9" s="1"/>
  <c r="J61" i="9"/>
  <c r="K61" i="9"/>
  <c r="N61" i="9" s="1"/>
  <c r="N62" i="9" s="1"/>
  <c r="Z61" i="9" l="1"/>
  <c r="AM61" i="9"/>
  <c r="AL61" i="9"/>
  <c r="L61" i="9"/>
  <c r="AN44" i="9"/>
  <c r="AN52" i="9"/>
  <c r="AN56" i="9"/>
  <c r="AN48" i="9"/>
  <c r="AN40" i="9"/>
  <c r="AN62" i="9"/>
  <c r="AN58" i="9"/>
  <c r="AN57" i="9"/>
  <c r="AN55" i="9"/>
  <c r="AN54" i="9"/>
  <c r="AN50" i="9"/>
  <c r="AN46" i="9"/>
  <c r="AN42" i="9"/>
  <c r="AM95" i="9"/>
  <c r="Z95" i="9"/>
  <c r="AL95" i="9"/>
  <c r="AN53" i="9"/>
  <c r="AN51" i="9"/>
  <c r="AN49" i="9"/>
  <c r="AN47" i="9"/>
  <c r="AN45" i="9"/>
  <c r="AN43" i="9"/>
  <c r="AN41" i="9"/>
  <c r="AN39" i="9"/>
  <c r="L95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3" i="9"/>
  <c r="X32" i="9"/>
  <c r="Y32" i="9"/>
  <c r="AB32" i="9" s="1"/>
  <c r="AB33" i="9" s="1"/>
  <c r="J32" i="9"/>
  <c r="AL32" i="9" s="1"/>
  <c r="K32" i="9"/>
  <c r="N32" i="9" s="1"/>
  <c r="N33" i="9" s="1"/>
  <c r="AM32" i="13"/>
  <c r="AM33" i="13"/>
  <c r="AN43" i="13"/>
  <c r="AM57" i="13"/>
  <c r="AN57" i="13" s="1"/>
  <c r="Z33" i="13"/>
  <c r="Z34" i="13"/>
  <c r="Z35" i="13"/>
  <c r="Z36" i="13"/>
  <c r="Z37" i="13"/>
  <c r="Z38" i="13"/>
  <c r="Z39" i="13"/>
  <c r="Z40" i="13"/>
  <c r="Z41" i="13"/>
  <c r="Z42" i="13"/>
  <c r="Z54" i="13"/>
  <c r="Z55" i="13"/>
  <c r="Z57" i="13"/>
  <c r="Z32" i="13"/>
  <c r="P56" i="13"/>
  <c r="X56" i="13"/>
  <c r="Y56" i="13"/>
  <c r="AB56" i="13" s="1"/>
  <c r="AB57" i="13" s="1"/>
  <c r="L33" i="13"/>
  <c r="L34" i="13"/>
  <c r="L35" i="13"/>
  <c r="L36" i="13"/>
  <c r="L37" i="13"/>
  <c r="L38" i="13"/>
  <c r="L39" i="13"/>
  <c r="L40" i="13"/>
  <c r="L41" i="13"/>
  <c r="L42" i="13"/>
  <c r="L57" i="13"/>
  <c r="L32" i="13"/>
  <c r="J56" i="13"/>
  <c r="AL56" i="13" s="1"/>
  <c r="K56" i="13"/>
  <c r="N56" i="13" s="1"/>
  <c r="N57" i="13" s="1"/>
  <c r="Z7" i="13"/>
  <c r="Y23" i="13"/>
  <c r="L24" i="13"/>
  <c r="L7" i="13"/>
  <c r="J23" i="13"/>
  <c r="AL23" i="13" s="1"/>
  <c r="K23" i="13"/>
  <c r="AM68" i="12"/>
  <c r="AN68" i="12" s="1"/>
  <c r="AM69" i="12"/>
  <c r="AN69" i="12" s="1"/>
  <c r="AM70" i="12"/>
  <c r="AN70" i="12" s="1"/>
  <c r="AM71" i="12"/>
  <c r="AN71" i="12" s="1"/>
  <c r="AM72" i="12"/>
  <c r="AN72" i="12" s="1"/>
  <c r="AM73" i="12"/>
  <c r="AN73" i="12" s="1"/>
  <c r="AM74" i="12"/>
  <c r="AN74" i="12" s="1"/>
  <c r="AM75" i="12"/>
  <c r="AN75" i="12" s="1"/>
  <c r="AM76" i="12"/>
  <c r="AN76" i="12" s="1"/>
  <c r="AM77" i="12"/>
  <c r="AN77" i="12" s="1"/>
  <c r="AM78" i="12"/>
  <c r="AN78" i="12" s="1"/>
  <c r="AM79" i="12"/>
  <c r="AN79" i="12" s="1"/>
  <c r="AM80" i="12"/>
  <c r="AN80" i="12" s="1"/>
  <c r="AM81" i="12"/>
  <c r="AN81" i="12" s="1"/>
  <c r="AM82" i="12"/>
  <c r="AN82" i="12" s="1"/>
  <c r="AM83" i="12"/>
  <c r="AN83" i="12" s="1"/>
  <c r="AM84" i="12"/>
  <c r="AN84" i="12" s="1"/>
  <c r="AM85" i="12"/>
  <c r="AN85" i="12" s="1"/>
  <c r="AM86" i="12"/>
  <c r="AN86" i="12" s="1"/>
  <c r="AM87" i="12"/>
  <c r="AN87" i="12" s="1"/>
  <c r="AM88" i="12"/>
  <c r="AN88" i="12" s="1"/>
  <c r="AM89" i="12"/>
  <c r="AN89" i="12" s="1"/>
  <c r="AM90" i="12"/>
  <c r="AN90" i="12" s="1"/>
  <c r="AM91" i="12"/>
  <c r="AN91" i="12" s="1"/>
  <c r="AM92" i="12"/>
  <c r="AN92" i="12" s="1"/>
  <c r="AM93" i="12"/>
  <c r="AN93" i="12" s="1"/>
  <c r="AM94" i="12"/>
  <c r="AN94" i="12" s="1"/>
  <c r="AM96" i="12"/>
  <c r="AN96" i="12" s="1"/>
  <c r="Z69" i="12"/>
  <c r="Z70" i="12"/>
  <c r="Z71" i="12"/>
  <c r="Z72" i="12"/>
  <c r="Z73" i="12"/>
  <c r="Z74" i="12"/>
  <c r="Z75" i="12"/>
  <c r="Z76" i="12"/>
  <c r="Z77" i="12"/>
  <c r="Z78" i="12"/>
  <c r="Z79" i="12"/>
  <c r="Z80" i="12"/>
  <c r="Z81" i="12"/>
  <c r="Z82" i="12"/>
  <c r="Z83" i="12"/>
  <c r="Z84" i="12"/>
  <c r="Z85" i="12"/>
  <c r="Z86" i="12"/>
  <c r="Z87" i="12"/>
  <c r="Z88" i="12"/>
  <c r="Z89" i="12"/>
  <c r="Z90" i="12"/>
  <c r="Z91" i="12"/>
  <c r="Z92" i="12"/>
  <c r="Z93" i="12"/>
  <c r="Z94" i="12"/>
  <c r="Z96" i="12"/>
  <c r="Z68" i="12"/>
  <c r="AL95" i="12"/>
  <c r="AB95" i="12"/>
  <c r="AB96" i="12" s="1"/>
  <c r="L96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68" i="12"/>
  <c r="L23" i="13" l="1"/>
  <c r="AB23" i="13"/>
  <c r="AB24" i="13" s="1"/>
  <c r="Z23" i="13"/>
  <c r="N23" i="13"/>
  <c r="N24" i="13" s="1"/>
  <c r="AN61" i="9"/>
  <c r="AM56" i="13"/>
  <c r="AN56" i="13" s="1"/>
  <c r="AN95" i="9"/>
  <c r="AN33" i="9"/>
  <c r="AN31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N7" i="9"/>
  <c r="AN7" i="13"/>
  <c r="AM32" i="9"/>
  <c r="AN32" i="9" s="1"/>
  <c r="L32" i="9"/>
  <c r="Z32" i="9"/>
  <c r="AN42" i="13"/>
  <c r="AN41" i="13"/>
  <c r="AN40" i="13"/>
  <c r="AN39" i="13"/>
  <c r="AN38" i="13"/>
  <c r="AN37" i="13"/>
  <c r="AN36" i="13"/>
  <c r="AN35" i="13"/>
  <c r="AN34" i="13"/>
  <c r="AN33" i="13"/>
  <c r="AN32" i="13"/>
  <c r="Z56" i="13"/>
  <c r="Z95" i="12"/>
  <c r="L56" i="13"/>
  <c r="AM95" i="12"/>
  <c r="AN95" i="12" s="1"/>
  <c r="AM39" i="12"/>
  <c r="AN39" i="12" s="1"/>
  <c r="AM40" i="12"/>
  <c r="AM41" i="12"/>
  <c r="AM42" i="12"/>
  <c r="AN42" i="12" s="1"/>
  <c r="AM43" i="12"/>
  <c r="AM44" i="12"/>
  <c r="AN44" i="12" s="1"/>
  <c r="AM45" i="12"/>
  <c r="AM46" i="12"/>
  <c r="AN46" i="12" s="1"/>
  <c r="AM47" i="12"/>
  <c r="AM48" i="12"/>
  <c r="AN48" i="12" s="1"/>
  <c r="AM49" i="12"/>
  <c r="AM50" i="12"/>
  <c r="AN50" i="12" s="1"/>
  <c r="AM51" i="12"/>
  <c r="AM52" i="12"/>
  <c r="AN52" i="12" s="1"/>
  <c r="AM53" i="12"/>
  <c r="AM54" i="12"/>
  <c r="AN54" i="12" s="1"/>
  <c r="AM55" i="12"/>
  <c r="AN56" i="12"/>
  <c r="AN58" i="12"/>
  <c r="AN60" i="12"/>
  <c r="AM62" i="12"/>
  <c r="AN62" i="12" s="1"/>
  <c r="AN40" i="12"/>
  <c r="AN59" i="12" l="1"/>
  <c r="AN57" i="12"/>
  <c r="AN55" i="12"/>
  <c r="AN53" i="12"/>
  <c r="AN51" i="12"/>
  <c r="AN49" i="12"/>
  <c r="AN47" i="12"/>
  <c r="AN45" i="12"/>
  <c r="AN43" i="12"/>
  <c r="AN41" i="12"/>
  <c r="Z40" i="12"/>
  <c r="Z41" i="12"/>
  <c r="Z42" i="12"/>
  <c r="Z43" i="12"/>
  <c r="Z44" i="12"/>
  <c r="Z45" i="12"/>
  <c r="Z46" i="12"/>
  <c r="Z47" i="12"/>
  <c r="Z48" i="12"/>
  <c r="Z49" i="12"/>
  <c r="Z50" i="12"/>
  <c r="Z51" i="12"/>
  <c r="Z52" i="12"/>
  <c r="Z53" i="12"/>
  <c r="Z54" i="12"/>
  <c r="Z55" i="12"/>
  <c r="Z56" i="12"/>
  <c r="Z57" i="12"/>
  <c r="Z58" i="12"/>
  <c r="Z59" i="12"/>
  <c r="Z60" i="12"/>
  <c r="Z62" i="12"/>
  <c r="Z39" i="12"/>
  <c r="X61" i="12"/>
  <c r="Y61" i="12"/>
  <c r="AB61" i="12" s="1"/>
  <c r="AB62" i="12" s="1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2" i="12"/>
  <c r="L39" i="12"/>
  <c r="J61" i="12"/>
  <c r="K61" i="12"/>
  <c r="N61" i="12" s="1"/>
  <c r="N62" i="12" s="1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3" i="12"/>
  <c r="Z7" i="12"/>
  <c r="AM33" i="12"/>
  <c r="AM7" i="12"/>
  <c r="AM8" i="12"/>
  <c r="AM9" i="12"/>
  <c r="AM10" i="12"/>
  <c r="AM11" i="12"/>
  <c r="AM12" i="12"/>
  <c r="AM13" i="12"/>
  <c r="AM14" i="12"/>
  <c r="AM15" i="12"/>
  <c r="AM16" i="12"/>
  <c r="AM17" i="12"/>
  <c r="AM18" i="12"/>
  <c r="AM19" i="12"/>
  <c r="AM20" i="12"/>
  <c r="AM21" i="12"/>
  <c r="AM22" i="12"/>
  <c r="AM23" i="12"/>
  <c r="AM24" i="12"/>
  <c r="AM25" i="12"/>
  <c r="AM26" i="12"/>
  <c r="AM27" i="12"/>
  <c r="AM28" i="12"/>
  <c r="AM29" i="12"/>
  <c r="AM30" i="12"/>
  <c r="AM31" i="12"/>
  <c r="Y32" i="12"/>
  <c r="AB32" i="12" s="1"/>
  <c r="AB33" i="12" s="1"/>
  <c r="J32" i="12"/>
  <c r="K32" i="12"/>
  <c r="N32" i="12" s="1"/>
  <c r="N33" i="12" s="1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3" i="12"/>
  <c r="L7" i="12"/>
  <c r="X95" i="3"/>
  <c r="Y95" i="3"/>
  <c r="AB95" i="3" s="1"/>
  <c r="AB96" i="3" s="1"/>
  <c r="C61" i="3"/>
  <c r="AE61" i="3" s="1"/>
  <c r="D61" i="3"/>
  <c r="AF61" i="3" s="1"/>
  <c r="J61" i="3"/>
  <c r="AL61" i="3" s="1"/>
  <c r="K61" i="3"/>
  <c r="B61" i="3"/>
  <c r="J32" i="3"/>
  <c r="AL32" i="3" s="1"/>
  <c r="K32" i="3"/>
  <c r="AM32" i="3" s="1"/>
  <c r="AK57" i="2"/>
  <c r="AN57" i="2"/>
  <c r="AO57" i="2" s="1"/>
  <c r="M38" i="2"/>
  <c r="N32" i="3" l="1"/>
  <c r="N33" i="3" s="1"/>
  <c r="L61" i="3"/>
  <c r="N61" i="3"/>
  <c r="N62" i="3" s="1"/>
  <c r="AL61" i="12"/>
  <c r="AM61" i="12"/>
  <c r="AL32" i="12"/>
  <c r="AN31" i="12"/>
  <c r="AN30" i="12"/>
  <c r="AN29" i="12"/>
  <c r="AN28" i="12"/>
  <c r="AN27" i="12"/>
  <c r="AN26" i="12"/>
  <c r="AN25" i="12"/>
  <c r="AN24" i="12"/>
  <c r="AN23" i="12"/>
  <c r="AN22" i="12"/>
  <c r="AN21" i="12"/>
  <c r="AN20" i="12"/>
  <c r="AN19" i="12"/>
  <c r="AN18" i="12"/>
  <c r="AN17" i="12"/>
  <c r="AN16" i="12"/>
  <c r="AN15" i="12"/>
  <c r="AN14" i="12"/>
  <c r="AN13" i="12"/>
  <c r="AN12" i="12"/>
  <c r="AN11" i="12"/>
  <c r="AN10" i="12"/>
  <c r="AN9" i="12"/>
  <c r="AN8" i="12"/>
  <c r="AN7" i="12"/>
  <c r="L32" i="12"/>
  <c r="Z32" i="12"/>
  <c r="Z61" i="12"/>
  <c r="L61" i="12"/>
  <c r="AN33" i="12"/>
  <c r="AM32" i="12"/>
  <c r="AM70" i="11"/>
  <c r="AM71" i="11"/>
  <c r="AM72" i="11"/>
  <c r="AN72" i="11" s="1"/>
  <c r="AM73" i="11"/>
  <c r="AN73" i="11" s="1"/>
  <c r="AM74" i="11"/>
  <c r="AN74" i="11" s="1"/>
  <c r="AM75" i="11"/>
  <c r="AN75" i="11" s="1"/>
  <c r="AM76" i="11"/>
  <c r="AN76" i="11" s="1"/>
  <c r="AM77" i="11"/>
  <c r="AN77" i="11" s="1"/>
  <c r="AM78" i="11"/>
  <c r="AN78" i="11" s="1"/>
  <c r="AM79" i="11"/>
  <c r="AN79" i="11" s="1"/>
  <c r="AM80" i="11"/>
  <c r="AN80" i="11" s="1"/>
  <c r="AM81" i="11"/>
  <c r="AN81" i="11" s="1"/>
  <c r="AM82" i="11"/>
  <c r="AN82" i="11" s="1"/>
  <c r="AM83" i="11"/>
  <c r="AN83" i="11" s="1"/>
  <c r="AM84" i="11"/>
  <c r="AN84" i="11" s="1"/>
  <c r="AM85" i="11"/>
  <c r="AN85" i="11" s="1"/>
  <c r="AM86" i="11"/>
  <c r="AN86" i="11" s="1"/>
  <c r="AM87" i="11"/>
  <c r="AN87" i="11" s="1"/>
  <c r="AM88" i="11"/>
  <c r="AN88" i="11" s="1"/>
  <c r="AM89" i="11"/>
  <c r="AN89" i="11" s="1"/>
  <c r="AM90" i="11"/>
  <c r="AN90" i="11" s="1"/>
  <c r="AM91" i="11"/>
  <c r="AN91" i="11" s="1"/>
  <c r="AM92" i="11"/>
  <c r="AN92" i="11" s="1"/>
  <c r="AM93" i="11"/>
  <c r="AN93" i="11" s="1"/>
  <c r="AM94" i="11"/>
  <c r="AN94" i="11" s="1"/>
  <c r="AM95" i="11"/>
  <c r="AN95" i="11" s="1"/>
  <c r="AM96" i="11"/>
  <c r="AN96" i="11" s="1"/>
  <c r="AM98" i="11"/>
  <c r="Z71" i="11"/>
  <c r="Z72" i="11"/>
  <c r="Z73" i="11"/>
  <c r="Z74" i="11"/>
  <c r="Z75" i="11"/>
  <c r="Z76" i="11"/>
  <c r="Z77" i="11"/>
  <c r="Z78" i="11"/>
  <c r="Z79" i="11"/>
  <c r="Z80" i="11"/>
  <c r="Z81" i="11"/>
  <c r="Z82" i="11"/>
  <c r="Z83" i="11"/>
  <c r="Z84" i="11"/>
  <c r="Z85" i="11"/>
  <c r="Z86" i="11"/>
  <c r="Z87" i="11"/>
  <c r="Z88" i="11"/>
  <c r="Z89" i="11"/>
  <c r="Z90" i="11"/>
  <c r="Z91" i="11"/>
  <c r="Z92" i="11"/>
  <c r="Z93" i="11"/>
  <c r="Z94" i="11"/>
  <c r="Z95" i="11"/>
  <c r="Z96" i="11"/>
  <c r="Z98" i="11"/>
  <c r="Z70" i="11"/>
  <c r="X97" i="11"/>
  <c r="Y97" i="11"/>
  <c r="AB97" i="11" s="1"/>
  <c r="AB98" i="11" s="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8" i="11"/>
  <c r="L70" i="11"/>
  <c r="K97" i="11"/>
  <c r="AM40" i="11"/>
  <c r="AM41" i="11"/>
  <c r="AM42" i="11"/>
  <c r="AM43" i="11"/>
  <c r="AM44" i="11"/>
  <c r="AM45" i="11"/>
  <c r="AM46" i="11"/>
  <c r="AM47" i="11"/>
  <c r="AM48" i="11"/>
  <c r="AM49" i="11"/>
  <c r="AM50" i="11"/>
  <c r="AM51" i="11"/>
  <c r="AM52" i="11"/>
  <c r="AM53" i="11"/>
  <c r="AM54" i="11"/>
  <c r="AM55" i="11"/>
  <c r="AM56" i="11"/>
  <c r="AM57" i="11"/>
  <c r="AM58" i="11"/>
  <c r="AM59" i="11"/>
  <c r="AM60" i="11"/>
  <c r="AM61" i="11"/>
  <c r="AM63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3" i="11"/>
  <c r="Z40" i="11"/>
  <c r="X62" i="11"/>
  <c r="AL62" i="11" s="1"/>
  <c r="Y62" i="11"/>
  <c r="AB62" i="11" s="1"/>
  <c r="AB63" i="11" s="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3" i="11"/>
  <c r="L40" i="11"/>
  <c r="K62" i="11"/>
  <c r="N62" i="11" s="1"/>
  <c r="N63" i="11" s="1"/>
  <c r="AM7" i="11"/>
  <c r="AM8" i="11"/>
  <c r="AM9" i="11"/>
  <c r="AM10" i="11"/>
  <c r="AM11" i="11"/>
  <c r="AM12" i="11"/>
  <c r="AM13" i="11"/>
  <c r="AM14" i="11"/>
  <c r="AM15" i="11"/>
  <c r="AM16" i="11"/>
  <c r="AM17" i="11"/>
  <c r="AM18" i="11"/>
  <c r="AM19" i="11"/>
  <c r="AM20" i="11"/>
  <c r="AM21" i="11"/>
  <c r="AM22" i="11"/>
  <c r="AM23" i="11"/>
  <c r="AM24" i="11"/>
  <c r="AM25" i="11"/>
  <c r="AM26" i="11"/>
  <c r="AM27" i="11"/>
  <c r="AM28" i="11"/>
  <c r="AM29" i="11"/>
  <c r="AM30" i="11"/>
  <c r="AM31" i="11"/>
  <c r="AM33" i="11"/>
  <c r="Z8" i="11"/>
  <c r="Z9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3" i="11"/>
  <c r="Z7" i="11"/>
  <c r="X32" i="11"/>
  <c r="Y32" i="11"/>
  <c r="AB32" i="11" s="1"/>
  <c r="AB33" i="11" s="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3" i="11"/>
  <c r="L7" i="11"/>
  <c r="J32" i="11"/>
  <c r="K32" i="11"/>
  <c r="N32" i="11" s="1"/>
  <c r="N33" i="11" s="1"/>
  <c r="L97" i="11" l="1"/>
  <c r="N97" i="11"/>
  <c r="N98" i="11" s="1"/>
  <c r="AA57" i="2"/>
  <c r="Z97" i="11"/>
  <c r="AL97" i="11"/>
  <c r="AL32" i="11"/>
  <c r="AN71" i="11"/>
  <c r="AN98" i="11"/>
  <c r="AN70" i="11"/>
  <c r="AN33" i="11"/>
  <c r="AN31" i="11"/>
  <c r="AN30" i="11"/>
  <c r="AN29" i="11"/>
  <c r="AN28" i="11"/>
  <c r="AN27" i="11"/>
  <c r="AN26" i="11"/>
  <c r="AN25" i="11"/>
  <c r="AN2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N8" i="11"/>
  <c r="AN7" i="11"/>
  <c r="L62" i="11"/>
  <c r="AN63" i="11"/>
  <c r="AN61" i="11"/>
  <c r="AN60" i="11"/>
  <c r="AN59" i="11"/>
  <c r="AN58" i="11"/>
  <c r="AN57" i="11"/>
  <c r="AN56" i="11"/>
  <c r="AN55" i="11"/>
  <c r="AN54" i="11"/>
  <c r="AN53" i="11"/>
  <c r="AN52" i="11"/>
  <c r="AN51" i="11"/>
  <c r="AN50" i="11"/>
  <c r="AN49" i="11"/>
  <c r="AN48" i="11"/>
  <c r="AN47" i="11"/>
  <c r="AN46" i="11"/>
  <c r="AN45" i="11"/>
  <c r="AN44" i="11"/>
  <c r="AN43" i="11"/>
  <c r="AN42" i="11"/>
  <c r="AN41" i="11"/>
  <c r="AN40" i="11"/>
  <c r="AN61" i="12"/>
  <c r="AN32" i="12"/>
  <c r="AM97" i="11"/>
  <c r="AM62" i="11"/>
  <c r="AM32" i="11"/>
  <c r="Z32" i="11"/>
  <c r="Z62" i="11"/>
  <c r="L32" i="11"/>
  <c r="AN62" i="11" l="1"/>
  <c r="AN32" i="11"/>
  <c r="AN97" i="11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Z96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J95" i="3"/>
  <c r="K95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6" i="3"/>
  <c r="AM40" i="3"/>
  <c r="AN40" i="3" s="1"/>
  <c r="AM41" i="3"/>
  <c r="AN41" i="3" s="1"/>
  <c r="AM42" i="3"/>
  <c r="AN42" i="3" s="1"/>
  <c r="AM43" i="3"/>
  <c r="AN43" i="3" s="1"/>
  <c r="AM44" i="3"/>
  <c r="AN44" i="3" s="1"/>
  <c r="AM45" i="3"/>
  <c r="AN45" i="3" s="1"/>
  <c r="AM46" i="3"/>
  <c r="AN46" i="3" s="1"/>
  <c r="AM47" i="3"/>
  <c r="AN47" i="3" s="1"/>
  <c r="AM48" i="3"/>
  <c r="AN48" i="3" s="1"/>
  <c r="AM49" i="3"/>
  <c r="AN49" i="3" s="1"/>
  <c r="AM50" i="3"/>
  <c r="AN50" i="3" s="1"/>
  <c r="AM51" i="3"/>
  <c r="AN51" i="3" s="1"/>
  <c r="AM52" i="3"/>
  <c r="AN52" i="3" s="1"/>
  <c r="AM53" i="3"/>
  <c r="AN53" i="3" s="1"/>
  <c r="AM54" i="3"/>
  <c r="AN54" i="3" s="1"/>
  <c r="AM55" i="3"/>
  <c r="AN55" i="3" s="1"/>
  <c r="AM56" i="3"/>
  <c r="AN56" i="3" s="1"/>
  <c r="AM57" i="3"/>
  <c r="AN57" i="3" s="1"/>
  <c r="AM58" i="3"/>
  <c r="AN58" i="3" s="1"/>
  <c r="AM59" i="3"/>
  <c r="AN59" i="3" s="1"/>
  <c r="AM60" i="3"/>
  <c r="AN60" i="3" s="1"/>
  <c r="AM61" i="3"/>
  <c r="AN62" i="3"/>
  <c r="AM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39" i="3"/>
  <c r="AM95" i="3" l="1"/>
  <c r="AN95" i="3" s="1"/>
  <c r="N95" i="3"/>
  <c r="N96" i="3" s="1"/>
  <c r="AN94" i="3"/>
  <c r="AN93" i="3"/>
  <c r="AN92" i="3"/>
  <c r="AN91" i="3"/>
  <c r="AN90" i="3"/>
  <c r="AN89" i="3"/>
  <c r="AN88" i="3"/>
  <c r="AN87" i="3"/>
  <c r="AN86" i="3"/>
  <c r="AN85" i="3"/>
  <c r="AN84" i="3"/>
  <c r="AN83" i="3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39" i="3"/>
  <c r="L95" i="3"/>
  <c r="AN96" i="3"/>
  <c r="AN61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3" i="3"/>
  <c r="Z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7" i="3"/>
  <c r="AO45" i="2"/>
  <c r="AA45" i="2"/>
  <c r="AA26" i="2"/>
  <c r="AF66" i="24"/>
  <c r="AF54" i="24"/>
  <c r="AG54" i="24"/>
  <c r="Q75" i="24"/>
  <c r="R75" i="24"/>
  <c r="S75" i="24"/>
  <c r="C75" i="24"/>
  <c r="AH6" i="19"/>
  <c r="AH7" i="19"/>
  <c r="AH8" i="19"/>
  <c r="AF41" i="18"/>
  <c r="AF72" i="18"/>
  <c r="R71" i="18"/>
  <c r="D71" i="18"/>
  <c r="R31" i="18"/>
  <c r="D31" i="18"/>
  <c r="Q61" i="9"/>
  <c r="R61" i="9"/>
  <c r="P61" i="9"/>
  <c r="C61" i="9"/>
  <c r="D61" i="9"/>
  <c r="B61" i="9"/>
  <c r="Q23" i="13"/>
  <c r="R23" i="13"/>
  <c r="P23" i="13"/>
  <c r="C23" i="13"/>
  <c r="D23" i="13"/>
  <c r="AF23" i="13" s="1"/>
  <c r="B23" i="13"/>
  <c r="Q61" i="12"/>
  <c r="R61" i="12"/>
  <c r="P61" i="12"/>
  <c r="C61" i="12"/>
  <c r="D61" i="12"/>
  <c r="B61" i="12"/>
  <c r="Q62" i="11"/>
  <c r="R62" i="11"/>
  <c r="P62" i="11"/>
  <c r="C62" i="11"/>
  <c r="D62" i="11"/>
  <c r="B62" i="11"/>
  <c r="P32" i="11"/>
  <c r="Q32" i="11"/>
  <c r="R32" i="11"/>
  <c r="P95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6" i="3"/>
  <c r="AD57" i="3"/>
  <c r="AD58" i="3"/>
  <c r="AD59" i="3"/>
  <c r="AD60" i="3"/>
  <c r="AE45" i="2"/>
  <c r="Q50" i="2"/>
  <c r="AE26" i="2"/>
  <c r="AE7" i="2"/>
  <c r="Q12" i="2"/>
  <c r="C12" i="2"/>
  <c r="C19" i="2" s="1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96" i="9"/>
  <c r="AD68" i="9"/>
  <c r="P95" i="9"/>
  <c r="B95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4" i="9"/>
  <c r="AD55" i="9"/>
  <c r="AD56" i="9"/>
  <c r="AD57" i="9"/>
  <c r="AD58" i="9"/>
  <c r="AD62" i="9"/>
  <c r="AD39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3" i="9"/>
  <c r="AD7" i="9"/>
  <c r="P32" i="9"/>
  <c r="B32" i="9"/>
  <c r="AD33" i="13"/>
  <c r="AD57" i="13"/>
  <c r="AD32" i="13"/>
  <c r="B56" i="13"/>
  <c r="AD56" i="13" s="1"/>
  <c r="AD7" i="13"/>
  <c r="AD69" i="12"/>
  <c r="AD70" i="12"/>
  <c r="AD71" i="12"/>
  <c r="AD72" i="12"/>
  <c r="AD73" i="12"/>
  <c r="AD74" i="12"/>
  <c r="AD75" i="12"/>
  <c r="AD76" i="12"/>
  <c r="AD77" i="12"/>
  <c r="AD78" i="12"/>
  <c r="AD79" i="12"/>
  <c r="AD80" i="12"/>
  <c r="AD81" i="12"/>
  <c r="AD82" i="12"/>
  <c r="AD83" i="12"/>
  <c r="AD84" i="12"/>
  <c r="AD85" i="12"/>
  <c r="AD86" i="12"/>
  <c r="AD87" i="12"/>
  <c r="AD88" i="12"/>
  <c r="AD89" i="12"/>
  <c r="AD90" i="12"/>
  <c r="AD91" i="12"/>
  <c r="AD92" i="12"/>
  <c r="AD93" i="12"/>
  <c r="AD94" i="12"/>
  <c r="AD96" i="12"/>
  <c r="AD68" i="12"/>
  <c r="B95" i="12"/>
  <c r="AD40" i="12"/>
  <c r="AD41" i="12"/>
  <c r="AD42" i="12"/>
  <c r="AD43" i="12"/>
  <c r="AD44" i="12"/>
  <c r="AD45" i="12"/>
  <c r="AD46" i="12"/>
  <c r="AD47" i="12"/>
  <c r="AD48" i="12"/>
  <c r="AD49" i="12"/>
  <c r="AD50" i="12"/>
  <c r="AD51" i="12"/>
  <c r="AD52" i="12"/>
  <c r="AD53" i="12"/>
  <c r="AD54" i="12"/>
  <c r="AD55" i="12"/>
  <c r="AD62" i="12"/>
  <c r="AD39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3" i="12"/>
  <c r="AD7" i="12"/>
  <c r="P32" i="12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2" i="11"/>
  <c r="AD93" i="11"/>
  <c r="AD94" i="11"/>
  <c r="AD96" i="11"/>
  <c r="AD98" i="11"/>
  <c r="AD70" i="11"/>
  <c r="P97" i="11"/>
  <c r="B97" i="11"/>
  <c r="AD63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40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3" i="11"/>
  <c r="AD7" i="11"/>
  <c r="B32" i="11"/>
  <c r="AE7" i="24"/>
  <c r="AE8" i="24"/>
  <c r="AE9" i="24"/>
  <c r="AE10" i="24"/>
  <c r="AE11" i="24"/>
  <c r="AE12" i="24"/>
  <c r="AE13" i="24"/>
  <c r="AE14" i="24"/>
  <c r="AE15" i="24"/>
  <c r="AE16" i="24"/>
  <c r="AE17" i="24"/>
  <c r="AE18" i="24"/>
  <c r="AE19" i="24"/>
  <c r="AE20" i="24"/>
  <c r="AE21" i="24"/>
  <c r="AE22" i="24"/>
  <c r="AE23" i="24"/>
  <c r="AE24" i="24"/>
  <c r="AE25" i="24"/>
  <c r="AE30" i="24"/>
  <c r="AE31" i="24"/>
  <c r="AE32" i="24"/>
  <c r="AE33" i="24"/>
  <c r="AE34" i="24"/>
  <c r="AE35" i="24"/>
  <c r="AE36" i="24"/>
  <c r="AE37" i="24"/>
  <c r="AE38" i="24"/>
  <c r="AE39" i="24"/>
  <c r="AE40" i="24"/>
  <c r="AE41" i="24"/>
  <c r="AE42" i="24"/>
  <c r="AE43" i="24"/>
  <c r="AE44" i="24"/>
  <c r="AE45" i="24"/>
  <c r="AE46" i="24"/>
  <c r="AE47" i="24"/>
  <c r="AE48" i="24"/>
  <c r="AE49" i="24"/>
  <c r="AE50" i="24"/>
  <c r="AE51" i="24"/>
  <c r="AE52" i="24"/>
  <c r="AE53" i="24"/>
  <c r="AE54" i="24"/>
  <c r="AE55" i="24"/>
  <c r="AE56" i="24"/>
  <c r="AE57" i="24"/>
  <c r="AE58" i="24"/>
  <c r="AE59" i="24"/>
  <c r="AE60" i="24"/>
  <c r="AE64" i="24"/>
  <c r="AE66" i="24"/>
  <c r="AE67" i="24"/>
  <c r="AE68" i="24"/>
  <c r="AE69" i="24"/>
  <c r="AE70" i="24"/>
  <c r="AE72" i="24"/>
  <c r="AE73" i="24"/>
  <c r="AE74" i="24"/>
  <c r="AE6" i="24"/>
  <c r="B95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61" i="3"/>
  <c r="AD62" i="3"/>
  <c r="AD39" i="3"/>
  <c r="AD7" i="3"/>
  <c r="B32" i="3"/>
  <c r="AD32" i="3" s="1"/>
  <c r="AE5" i="2"/>
  <c r="Q5" i="2"/>
  <c r="AF7" i="24"/>
  <c r="AG7" i="24"/>
  <c r="AF8" i="24"/>
  <c r="AG8" i="24"/>
  <c r="AF9" i="24"/>
  <c r="AG9" i="24"/>
  <c r="AF10" i="24"/>
  <c r="AG10" i="24"/>
  <c r="AF11" i="24"/>
  <c r="AG11" i="24"/>
  <c r="AF12" i="24"/>
  <c r="AG12" i="24"/>
  <c r="AF13" i="24"/>
  <c r="AG13" i="24"/>
  <c r="AF14" i="24"/>
  <c r="AG14" i="24"/>
  <c r="AF15" i="24"/>
  <c r="AG15" i="24"/>
  <c r="AF16" i="24"/>
  <c r="AG16" i="24"/>
  <c r="AF17" i="24"/>
  <c r="AG17" i="24"/>
  <c r="AF18" i="24"/>
  <c r="AG18" i="24"/>
  <c r="AF19" i="24"/>
  <c r="AG19" i="24"/>
  <c r="AF20" i="24"/>
  <c r="AG20" i="24"/>
  <c r="AF21" i="24"/>
  <c r="AG21" i="24"/>
  <c r="AF22" i="24"/>
  <c r="AG22" i="24"/>
  <c r="AF23" i="24"/>
  <c r="AG23" i="24"/>
  <c r="AF24" i="24"/>
  <c r="AG24" i="24"/>
  <c r="AF25" i="24"/>
  <c r="AG25" i="24"/>
  <c r="AF30" i="24"/>
  <c r="AG30" i="24"/>
  <c r="AF31" i="24"/>
  <c r="AG31" i="24"/>
  <c r="AF32" i="24"/>
  <c r="AG32" i="24"/>
  <c r="AF33" i="24"/>
  <c r="AG33" i="24"/>
  <c r="AF34" i="24"/>
  <c r="AG34" i="24"/>
  <c r="AF35" i="24"/>
  <c r="AG35" i="24"/>
  <c r="AF36" i="24"/>
  <c r="AG36" i="24"/>
  <c r="AF37" i="24"/>
  <c r="AG37" i="24"/>
  <c r="AF38" i="24"/>
  <c r="AG38" i="24"/>
  <c r="AF39" i="24"/>
  <c r="AG39" i="24"/>
  <c r="AF40" i="24"/>
  <c r="AG40" i="24"/>
  <c r="AF41" i="24"/>
  <c r="AG41" i="24"/>
  <c r="AF42" i="24"/>
  <c r="AG42" i="24"/>
  <c r="AF43" i="24"/>
  <c r="AG43" i="24"/>
  <c r="AF44" i="24"/>
  <c r="AG44" i="24"/>
  <c r="AF45" i="24"/>
  <c r="AG45" i="24"/>
  <c r="AF46" i="24"/>
  <c r="AG46" i="24"/>
  <c r="AF47" i="24"/>
  <c r="AG47" i="24"/>
  <c r="AF48" i="24"/>
  <c r="AG48" i="24"/>
  <c r="AF49" i="24"/>
  <c r="AG49" i="24"/>
  <c r="AF50" i="24"/>
  <c r="AG50" i="24"/>
  <c r="AF51" i="24"/>
  <c r="AG51" i="24"/>
  <c r="AF52" i="24"/>
  <c r="AG52" i="24"/>
  <c r="AF53" i="24"/>
  <c r="AG53" i="24"/>
  <c r="AF55" i="24"/>
  <c r="AG55" i="24"/>
  <c r="AF56" i="24"/>
  <c r="AG56" i="24"/>
  <c r="AF57" i="24"/>
  <c r="AG57" i="24"/>
  <c r="AF58" i="24"/>
  <c r="AG58" i="24"/>
  <c r="AF59" i="24"/>
  <c r="AG59" i="24"/>
  <c r="AF60" i="24"/>
  <c r="AG60" i="24"/>
  <c r="AF64" i="24"/>
  <c r="AG64" i="24"/>
  <c r="AG66" i="24"/>
  <c r="AF67" i="24"/>
  <c r="AG67" i="24"/>
  <c r="AF68" i="24"/>
  <c r="AG68" i="24"/>
  <c r="AF69" i="24"/>
  <c r="AG69" i="24"/>
  <c r="AF70" i="24"/>
  <c r="AG70" i="24"/>
  <c r="AF72" i="24"/>
  <c r="AG72" i="24"/>
  <c r="AF73" i="24"/>
  <c r="AG73" i="24"/>
  <c r="AF74" i="24"/>
  <c r="AG74" i="24"/>
  <c r="AG6" i="24"/>
  <c r="AF6" i="24"/>
  <c r="AF75" i="24"/>
  <c r="AN7" i="19"/>
  <c r="AO7" i="19" s="1"/>
  <c r="AN8" i="19"/>
  <c r="AN6" i="19"/>
  <c r="AM32" i="18"/>
  <c r="AM72" i="18"/>
  <c r="AM7" i="18"/>
  <c r="AN7" i="18" s="1"/>
  <c r="AE8" i="9"/>
  <c r="AF8" i="9"/>
  <c r="AE9" i="9"/>
  <c r="AF9" i="9"/>
  <c r="AE10" i="9"/>
  <c r="AF10" i="9"/>
  <c r="AE11" i="9"/>
  <c r="AF11" i="9"/>
  <c r="AE12" i="9"/>
  <c r="AF12" i="9"/>
  <c r="AE13" i="9"/>
  <c r="AF13" i="9"/>
  <c r="AE14" i="9"/>
  <c r="AF14" i="9"/>
  <c r="AE15" i="9"/>
  <c r="AF15" i="9"/>
  <c r="AE16" i="9"/>
  <c r="AF16" i="9"/>
  <c r="AE17" i="9"/>
  <c r="AF17" i="9"/>
  <c r="AE18" i="9"/>
  <c r="AF18" i="9"/>
  <c r="AE19" i="9"/>
  <c r="AF19" i="9"/>
  <c r="AE20" i="9"/>
  <c r="AF20" i="9"/>
  <c r="AE21" i="9"/>
  <c r="AF21" i="9"/>
  <c r="AE22" i="9"/>
  <c r="AF22" i="9"/>
  <c r="AE23" i="9"/>
  <c r="AF23" i="9"/>
  <c r="AE24" i="9"/>
  <c r="AF24" i="9"/>
  <c r="AE25" i="9"/>
  <c r="AF25" i="9"/>
  <c r="AE26" i="9"/>
  <c r="AF26" i="9"/>
  <c r="AE27" i="9"/>
  <c r="AF27" i="9"/>
  <c r="AE28" i="9"/>
  <c r="AF28" i="9"/>
  <c r="AE29" i="9"/>
  <c r="AF29" i="9"/>
  <c r="AE30" i="9"/>
  <c r="AF30" i="9"/>
  <c r="AE31" i="9"/>
  <c r="AF31" i="9"/>
  <c r="AE33" i="9"/>
  <c r="AF33" i="9"/>
  <c r="AE39" i="9"/>
  <c r="AF39" i="9"/>
  <c r="AE40" i="9"/>
  <c r="AF40" i="9"/>
  <c r="AE41" i="9"/>
  <c r="AF41" i="9"/>
  <c r="AE42" i="9"/>
  <c r="AF42" i="9"/>
  <c r="AE43" i="9"/>
  <c r="AF43" i="9"/>
  <c r="AE44" i="9"/>
  <c r="AF44" i="9"/>
  <c r="AE45" i="9"/>
  <c r="AF45" i="9"/>
  <c r="AE46" i="9"/>
  <c r="AF46" i="9"/>
  <c r="AE47" i="9"/>
  <c r="AF47" i="9"/>
  <c r="AE48" i="9"/>
  <c r="AF48" i="9"/>
  <c r="AE49" i="9"/>
  <c r="AF49" i="9"/>
  <c r="AE50" i="9"/>
  <c r="AF50" i="9"/>
  <c r="AE51" i="9"/>
  <c r="AF51" i="9"/>
  <c r="AE52" i="9"/>
  <c r="AF52" i="9"/>
  <c r="AE53" i="9"/>
  <c r="AF53" i="9"/>
  <c r="AE54" i="9"/>
  <c r="AF54" i="9"/>
  <c r="AE55" i="9"/>
  <c r="AF55" i="9"/>
  <c r="AE56" i="9"/>
  <c r="AF56" i="9"/>
  <c r="AE57" i="9"/>
  <c r="AF57" i="9"/>
  <c r="AE58" i="9"/>
  <c r="AF58" i="9"/>
  <c r="AE62" i="9"/>
  <c r="AF62" i="9"/>
  <c r="AE68" i="9"/>
  <c r="AF68" i="9"/>
  <c r="AE69" i="9"/>
  <c r="AF69" i="9"/>
  <c r="AE70" i="9"/>
  <c r="AF70" i="9"/>
  <c r="AE71" i="9"/>
  <c r="AF71" i="9"/>
  <c r="AE72" i="9"/>
  <c r="AF72" i="9"/>
  <c r="AE73" i="9"/>
  <c r="AF73" i="9"/>
  <c r="AE74" i="9"/>
  <c r="AF74" i="9"/>
  <c r="AE75" i="9"/>
  <c r="AF75" i="9"/>
  <c r="AE76" i="9"/>
  <c r="AF76" i="9"/>
  <c r="AE77" i="9"/>
  <c r="AF77" i="9"/>
  <c r="AE78" i="9"/>
  <c r="AF78" i="9"/>
  <c r="AE79" i="9"/>
  <c r="AF79" i="9"/>
  <c r="AE80" i="9"/>
  <c r="AF80" i="9"/>
  <c r="AE81" i="9"/>
  <c r="AF81" i="9"/>
  <c r="AE82" i="9"/>
  <c r="AF82" i="9"/>
  <c r="AE83" i="9"/>
  <c r="AF83" i="9"/>
  <c r="AE84" i="9"/>
  <c r="AF84" i="9"/>
  <c r="AE85" i="9"/>
  <c r="AF85" i="9"/>
  <c r="AE86" i="9"/>
  <c r="AF86" i="9"/>
  <c r="AE87" i="9"/>
  <c r="AF87" i="9"/>
  <c r="AE88" i="9"/>
  <c r="AF88" i="9"/>
  <c r="AE96" i="9"/>
  <c r="AF96" i="9"/>
  <c r="AF7" i="9"/>
  <c r="AE7" i="9"/>
  <c r="AE57" i="13"/>
  <c r="AF57" i="13"/>
  <c r="AF32" i="13"/>
  <c r="AE32" i="13"/>
  <c r="AE69" i="12"/>
  <c r="AF69" i="12"/>
  <c r="AE70" i="12"/>
  <c r="AF70" i="12"/>
  <c r="AE71" i="12"/>
  <c r="AF71" i="12"/>
  <c r="AE72" i="12"/>
  <c r="AF72" i="12"/>
  <c r="AE73" i="12"/>
  <c r="AF73" i="12"/>
  <c r="AE74" i="12"/>
  <c r="AF74" i="12"/>
  <c r="AE75" i="12"/>
  <c r="AF75" i="12"/>
  <c r="AE76" i="12"/>
  <c r="AF76" i="12"/>
  <c r="AE77" i="12"/>
  <c r="AF77" i="12"/>
  <c r="AE78" i="12"/>
  <c r="AF78" i="12"/>
  <c r="AE79" i="12"/>
  <c r="AF79" i="12"/>
  <c r="AE80" i="12"/>
  <c r="AF80" i="12"/>
  <c r="AE81" i="12"/>
  <c r="AF81" i="12"/>
  <c r="AE82" i="12"/>
  <c r="AF82" i="12"/>
  <c r="AE83" i="12"/>
  <c r="AF83" i="12"/>
  <c r="AE84" i="12"/>
  <c r="AF84" i="12"/>
  <c r="AE85" i="12"/>
  <c r="AF85" i="12"/>
  <c r="AE86" i="12"/>
  <c r="AF86" i="12"/>
  <c r="AE87" i="12"/>
  <c r="AF87" i="12"/>
  <c r="AE88" i="12"/>
  <c r="AF88" i="12"/>
  <c r="AE89" i="12"/>
  <c r="AF89" i="12"/>
  <c r="AE90" i="12"/>
  <c r="AF90" i="12"/>
  <c r="AE91" i="12"/>
  <c r="AF91" i="12"/>
  <c r="AE92" i="12"/>
  <c r="AF92" i="12"/>
  <c r="AE93" i="12"/>
  <c r="AF93" i="12"/>
  <c r="AE94" i="12"/>
  <c r="AF94" i="12"/>
  <c r="AE96" i="12"/>
  <c r="AF96" i="12"/>
  <c r="AF68" i="12"/>
  <c r="AE68" i="12"/>
  <c r="AE40" i="12"/>
  <c r="AF40" i="12"/>
  <c r="AE41" i="12"/>
  <c r="AF41" i="12"/>
  <c r="AE42" i="12"/>
  <c r="AF42" i="12"/>
  <c r="AE43" i="12"/>
  <c r="AF43" i="12"/>
  <c r="AE44" i="12"/>
  <c r="AF44" i="12"/>
  <c r="AE45" i="12"/>
  <c r="AF45" i="12"/>
  <c r="AE46" i="12"/>
  <c r="AF46" i="12"/>
  <c r="AE47" i="12"/>
  <c r="AF47" i="12"/>
  <c r="AE48" i="12"/>
  <c r="AF48" i="12"/>
  <c r="AE49" i="12"/>
  <c r="AF49" i="12"/>
  <c r="AE50" i="12"/>
  <c r="AF50" i="12"/>
  <c r="AE51" i="12"/>
  <c r="AF51" i="12"/>
  <c r="AE52" i="12"/>
  <c r="AF52" i="12"/>
  <c r="AE53" i="12"/>
  <c r="AF53" i="12"/>
  <c r="AE54" i="12"/>
  <c r="AF54" i="12"/>
  <c r="AE55" i="12"/>
  <c r="AF55" i="12"/>
  <c r="AE62" i="12"/>
  <c r="AF62" i="12"/>
  <c r="AF39" i="12"/>
  <c r="AE39" i="12"/>
  <c r="AE8" i="12"/>
  <c r="AF8" i="12"/>
  <c r="AE9" i="12"/>
  <c r="AF9" i="12"/>
  <c r="AE10" i="12"/>
  <c r="AF10" i="12"/>
  <c r="AE11" i="12"/>
  <c r="AF11" i="12"/>
  <c r="AE12" i="12"/>
  <c r="AF12" i="12"/>
  <c r="AE13" i="12"/>
  <c r="AF13" i="12"/>
  <c r="AE14" i="12"/>
  <c r="AF14" i="12"/>
  <c r="AE15" i="12"/>
  <c r="AF15" i="12"/>
  <c r="AE16" i="12"/>
  <c r="AF16" i="12"/>
  <c r="AE17" i="12"/>
  <c r="AF17" i="12"/>
  <c r="AE18" i="12"/>
  <c r="AF18" i="12"/>
  <c r="AE19" i="12"/>
  <c r="AF19" i="12"/>
  <c r="AE20" i="12"/>
  <c r="AF20" i="12"/>
  <c r="AE21" i="12"/>
  <c r="AF21" i="12"/>
  <c r="AE22" i="12"/>
  <c r="AF22" i="12"/>
  <c r="AE23" i="12"/>
  <c r="AF23" i="12"/>
  <c r="AE24" i="12"/>
  <c r="AF24" i="12"/>
  <c r="AE25" i="12"/>
  <c r="AF25" i="12"/>
  <c r="AE26" i="12"/>
  <c r="AF26" i="12"/>
  <c r="AE27" i="12"/>
  <c r="AF27" i="12"/>
  <c r="AE28" i="12"/>
  <c r="AF28" i="12"/>
  <c r="AE29" i="12"/>
  <c r="AF29" i="12"/>
  <c r="AE30" i="12"/>
  <c r="AF30" i="12"/>
  <c r="AE31" i="12"/>
  <c r="AF31" i="12"/>
  <c r="AE33" i="12"/>
  <c r="AF33" i="12"/>
  <c r="AF7" i="12"/>
  <c r="AE7" i="12"/>
  <c r="AE71" i="11"/>
  <c r="AF71" i="11"/>
  <c r="AE72" i="11"/>
  <c r="AF72" i="11"/>
  <c r="AE73" i="11"/>
  <c r="AF73" i="11"/>
  <c r="AE74" i="11"/>
  <c r="AF74" i="11"/>
  <c r="AE75" i="11"/>
  <c r="AF75" i="11"/>
  <c r="AE76" i="11"/>
  <c r="AF76" i="11"/>
  <c r="AE77" i="11"/>
  <c r="AF77" i="11"/>
  <c r="AE78" i="11"/>
  <c r="AF78" i="11"/>
  <c r="AE79" i="11"/>
  <c r="AF79" i="11"/>
  <c r="AE80" i="11"/>
  <c r="AF80" i="11"/>
  <c r="AE81" i="11"/>
  <c r="AF81" i="11"/>
  <c r="AE82" i="11"/>
  <c r="AF82" i="11"/>
  <c r="AE83" i="11"/>
  <c r="AF83" i="11"/>
  <c r="AE84" i="11"/>
  <c r="AF84" i="11"/>
  <c r="AE85" i="11"/>
  <c r="AF85" i="11"/>
  <c r="AE86" i="11"/>
  <c r="AF86" i="11"/>
  <c r="AE87" i="11"/>
  <c r="AF87" i="11"/>
  <c r="AE88" i="11"/>
  <c r="AF88" i="11"/>
  <c r="AE89" i="11"/>
  <c r="AF89" i="11"/>
  <c r="AE90" i="11"/>
  <c r="AF90" i="11"/>
  <c r="AE91" i="11"/>
  <c r="AF91" i="11"/>
  <c r="AE92" i="11"/>
  <c r="AF92" i="11"/>
  <c r="AE93" i="11"/>
  <c r="AF93" i="11"/>
  <c r="AE94" i="11"/>
  <c r="AF94" i="11"/>
  <c r="AE95" i="11"/>
  <c r="AF95" i="11"/>
  <c r="AE96" i="11"/>
  <c r="AF96" i="11"/>
  <c r="AE98" i="11"/>
  <c r="AF98" i="11"/>
  <c r="AF70" i="11"/>
  <c r="AE70" i="11"/>
  <c r="AE41" i="11"/>
  <c r="AF41" i="11"/>
  <c r="AE42" i="11"/>
  <c r="AF42" i="11"/>
  <c r="AE43" i="11"/>
  <c r="AF43" i="11"/>
  <c r="AE44" i="11"/>
  <c r="AF44" i="11"/>
  <c r="AE45" i="11"/>
  <c r="AF45" i="11"/>
  <c r="AE46" i="11"/>
  <c r="AF46" i="11"/>
  <c r="AE47" i="11"/>
  <c r="AF47" i="11"/>
  <c r="AE48" i="11"/>
  <c r="AF48" i="11"/>
  <c r="AE49" i="11"/>
  <c r="AF49" i="11"/>
  <c r="AE50" i="11"/>
  <c r="AF50" i="11"/>
  <c r="AE51" i="11"/>
  <c r="AF51" i="11"/>
  <c r="AE52" i="11"/>
  <c r="AF52" i="11"/>
  <c r="AE53" i="11"/>
  <c r="AF53" i="11"/>
  <c r="AE54" i="11"/>
  <c r="AF54" i="11"/>
  <c r="AE55" i="11"/>
  <c r="AF55" i="11"/>
  <c r="AE56" i="11"/>
  <c r="AF56" i="11"/>
  <c r="AE57" i="11"/>
  <c r="AF57" i="11"/>
  <c r="AE58" i="11"/>
  <c r="AF58" i="11"/>
  <c r="AE63" i="11"/>
  <c r="AF63" i="11"/>
  <c r="AF40" i="11"/>
  <c r="AE40" i="11"/>
  <c r="AE8" i="11"/>
  <c r="AF8" i="11"/>
  <c r="AE9" i="11"/>
  <c r="AF9" i="11"/>
  <c r="AE10" i="11"/>
  <c r="AF10" i="11"/>
  <c r="AE11" i="11"/>
  <c r="AF11" i="11"/>
  <c r="AE12" i="11"/>
  <c r="AF12" i="11"/>
  <c r="AE13" i="11"/>
  <c r="AF13" i="11"/>
  <c r="AE14" i="11"/>
  <c r="AF14" i="11"/>
  <c r="AE15" i="11"/>
  <c r="AF15" i="11"/>
  <c r="AE16" i="11"/>
  <c r="AF16" i="11"/>
  <c r="AE17" i="11"/>
  <c r="AF17" i="11"/>
  <c r="AE18" i="11"/>
  <c r="AF18" i="11"/>
  <c r="AE19" i="11"/>
  <c r="AF19" i="11"/>
  <c r="AE20" i="11"/>
  <c r="AF20" i="11"/>
  <c r="AE21" i="11"/>
  <c r="AF21" i="11"/>
  <c r="AE22" i="11"/>
  <c r="AF22" i="11"/>
  <c r="AE23" i="11"/>
  <c r="AF23" i="11"/>
  <c r="AE24" i="11"/>
  <c r="AF24" i="11"/>
  <c r="AE25" i="11"/>
  <c r="AF25" i="11"/>
  <c r="AE26" i="11"/>
  <c r="AF26" i="11"/>
  <c r="AE27" i="11"/>
  <c r="AF27" i="11"/>
  <c r="AE28" i="11"/>
  <c r="AF28" i="11"/>
  <c r="AE29" i="11"/>
  <c r="AF29" i="11"/>
  <c r="AE30" i="11"/>
  <c r="AF30" i="11"/>
  <c r="AE31" i="11"/>
  <c r="AF31" i="11"/>
  <c r="AE33" i="11"/>
  <c r="AF33" i="11"/>
  <c r="AF7" i="11"/>
  <c r="AE7" i="11"/>
  <c r="AN41" i="18"/>
  <c r="AB7" i="19"/>
  <c r="AB8" i="19"/>
  <c r="N7" i="19"/>
  <c r="N8" i="19"/>
  <c r="AB6" i="19"/>
  <c r="N6" i="19"/>
  <c r="Z72" i="18"/>
  <c r="L72" i="18"/>
  <c r="Y71" i="18"/>
  <c r="AB71" i="18" s="1"/>
  <c r="AB72" i="18" s="1"/>
  <c r="X71" i="18"/>
  <c r="K71" i="18"/>
  <c r="J71" i="18"/>
  <c r="AL71" i="18" s="1"/>
  <c r="L48" i="18"/>
  <c r="L47" i="18"/>
  <c r="L46" i="18"/>
  <c r="L45" i="18"/>
  <c r="L44" i="18"/>
  <c r="L43" i="18"/>
  <c r="Z42" i="18"/>
  <c r="L42" i="18"/>
  <c r="Z41" i="18"/>
  <c r="L41" i="18"/>
  <c r="Z32" i="18"/>
  <c r="L32" i="18"/>
  <c r="Y31" i="18"/>
  <c r="X31" i="18"/>
  <c r="AL31" i="18" s="1"/>
  <c r="K31" i="18"/>
  <c r="N31" i="18" s="1"/>
  <c r="N32" i="18" s="1"/>
  <c r="Z24" i="18"/>
  <c r="L24" i="18"/>
  <c r="Z23" i="18"/>
  <c r="L23" i="18"/>
  <c r="Z22" i="18"/>
  <c r="L22" i="18"/>
  <c r="Z21" i="18"/>
  <c r="L21" i="18"/>
  <c r="Z20" i="18"/>
  <c r="L20" i="18"/>
  <c r="Z19" i="18"/>
  <c r="L19" i="18"/>
  <c r="Z18" i="18"/>
  <c r="L18" i="18"/>
  <c r="Z17" i="18"/>
  <c r="L17" i="18"/>
  <c r="Z16" i="18"/>
  <c r="L16" i="18"/>
  <c r="Z15" i="18"/>
  <c r="L15" i="18"/>
  <c r="Z14" i="18"/>
  <c r="L14" i="18"/>
  <c r="Z13" i="18"/>
  <c r="L13" i="18"/>
  <c r="Z12" i="18"/>
  <c r="L12" i="18"/>
  <c r="Z11" i="18"/>
  <c r="L11" i="18"/>
  <c r="Z10" i="18"/>
  <c r="L10" i="18"/>
  <c r="Z9" i="18"/>
  <c r="L9" i="18"/>
  <c r="Z8" i="18"/>
  <c r="L8" i="18"/>
  <c r="Z7" i="18"/>
  <c r="L7" i="18"/>
  <c r="R56" i="13"/>
  <c r="Q56" i="13"/>
  <c r="D56" i="13"/>
  <c r="AF56" i="13" s="1"/>
  <c r="C56" i="13"/>
  <c r="D95" i="12"/>
  <c r="C95" i="12"/>
  <c r="R32" i="12"/>
  <c r="Q32" i="12"/>
  <c r="R97" i="11"/>
  <c r="Q97" i="11"/>
  <c r="D97" i="11"/>
  <c r="C97" i="11"/>
  <c r="D32" i="11"/>
  <c r="C32" i="11"/>
  <c r="R95" i="9"/>
  <c r="Q95" i="9"/>
  <c r="D95" i="9"/>
  <c r="C95" i="9"/>
  <c r="R32" i="9"/>
  <c r="Q32" i="9"/>
  <c r="D32" i="9"/>
  <c r="C32" i="9"/>
  <c r="R95" i="3"/>
  <c r="Q95" i="3"/>
  <c r="D95" i="3"/>
  <c r="AF95" i="3" s="1"/>
  <c r="C95" i="3"/>
  <c r="AE95" i="3" s="1"/>
  <c r="D32" i="3"/>
  <c r="AF32" i="3" s="1"/>
  <c r="C32" i="3"/>
  <c r="AE32" i="3" s="1"/>
  <c r="AG57" i="2"/>
  <c r="AF57" i="2"/>
  <c r="S12" i="2"/>
  <c r="R12" i="2"/>
  <c r="AE56" i="13" l="1"/>
  <c r="AD23" i="13"/>
  <c r="AE23" i="13"/>
  <c r="AE95" i="9"/>
  <c r="AD62" i="11"/>
  <c r="AE62" i="11"/>
  <c r="AF71" i="18"/>
  <c r="N71" i="18"/>
  <c r="N72" i="18" s="1"/>
  <c r="AM71" i="18"/>
  <c r="AN71" i="18" s="1"/>
  <c r="AB31" i="18"/>
  <c r="Z31" i="18"/>
  <c r="AF31" i="18"/>
  <c r="Z71" i="18"/>
  <c r="AM31" i="18"/>
  <c r="AD95" i="12"/>
  <c r="AE32" i="11"/>
  <c r="AD61" i="9"/>
  <c r="AE61" i="9"/>
  <c r="AF61" i="9"/>
  <c r="AD61" i="12"/>
  <c r="AE61" i="12"/>
  <c r="AF61" i="12"/>
  <c r="AD97" i="11"/>
  <c r="AF62" i="11"/>
  <c r="AF12" i="2"/>
  <c r="R19" i="2"/>
  <c r="AF19" i="2" s="1"/>
  <c r="Q19" i="2"/>
  <c r="AE19" i="2" s="1"/>
  <c r="AE12" i="2"/>
  <c r="AG12" i="2"/>
  <c r="S19" i="2"/>
  <c r="AG19" i="2" s="1"/>
  <c r="AE50" i="2"/>
  <c r="Q57" i="2"/>
  <c r="AE57" i="2" s="1"/>
  <c r="AE75" i="24"/>
  <c r="AE97" i="11"/>
  <c r="AF95" i="9"/>
  <c r="AD95" i="9"/>
  <c r="AF95" i="12"/>
  <c r="AE95" i="12"/>
  <c r="AF97" i="11"/>
  <c r="AD32" i="11"/>
  <c r="AF32" i="11"/>
  <c r="AN72" i="18"/>
  <c r="L31" i="18"/>
  <c r="AO26" i="2"/>
  <c r="AO7" i="2"/>
  <c r="AF32" i="9"/>
  <c r="AE32" i="9"/>
  <c r="AE32" i="12"/>
  <c r="AD32" i="12"/>
  <c r="AN7" i="3"/>
  <c r="AN33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G75" i="24"/>
  <c r="AN32" i="18"/>
  <c r="AO8" i="19"/>
  <c r="AO6" i="19"/>
  <c r="L71" i="18"/>
  <c r="AD32" i="9"/>
  <c r="AF32" i="12"/>
  <c r="AN32" i="3"/>
  <c r="Z32" i="3"/>
  <c r="AD95" i="3"/>
  <c r="AN31" i="18" l="1"/>
</calcChain>
</file>

<file path=xl/sharedStrings.xml><?xml version="1.0" encoding="utf-8"?>
<sst xmlns="http://schemas.openxmlformats.org/spreadsheetml/2006/main" count="2502" uniqueCount="258">
  <si>
    <t>Importação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</si>
  <si>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</si>
  <si>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</si>
  <si>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</si>
  <si>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</si>
  <si>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</si>
  <si>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</si>
  <si>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</si>
  <si>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</si>
  <si>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</si>
  <si>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</si>
  <si>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</si>
  <si>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</si>
  <si>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Exportação</t>
  </si>
  <si>
    <t>D</t>
  </si>
  <si>
    <t>1ª Trim</t>
  </si>
  <si>
    <t>2º Trim</t>
  </si>
  <si>
    <t>3º Trim</t>
  </si>
  <si>
    <t>4º Trim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</si>
  <si>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</si>
  <si>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</si>
  <si>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</si>
  <si>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</si>
  <si>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</si>
  <si>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</si>
  <si>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</si>
  <si>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</si>
  <si>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</si>
  <si>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</si>
  <si>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</si>
  <si>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</si>
  <si>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Extra UE</t>
  </si>
  <si>
    <t>Destino</t>
  </si>
  <si>
    <t>OUTROS DESTINOS</t>
  </si>
  <si>
    <t>TOTAL</t>
  </si>
  <si>
    <t>1.000 €</t>
  </si>
  <si>
    <t>Europa Comunitária</t>
  </si>
  <si>
    <t>Branco</t>
  </si>
  <si>
    <t>Tinto</t>
  </si>
  <si>
    <t>Países Terceiros</t>
  </si>
  <si>
    <t>Evolução das Exportações de Espumantes e Espumosos</t>
  </si>
  <si>
    <t>Evolução das Exportações do Vinho Licoroso DOP Porto</t>
  </si>
  <si>
    <t>Preço Médio (€ / l)</t>
  </si>
  <si>
    <t>%</t>
  </si>
  <si>
    <t>€ / Litro</t>
  </si>
  <si>
    <t>Exportações (1)</t>
  </si>
  <si>
    <t>TVH</t>
  </si>
  <si>
    <t>Importações (2)</t>
  </si>
  <si>
    <t>Saldo [ (1)-(2) ]</t>
  </si>
  <si>
    <t>Cobertura [ (1) / (2) ]</t>
  </si>
  <si>
    <t xml:space="preserve">Evolução anual </t>
  </si>
  <si>
    <t>ÁFRICA</t>
  </si>
  <si>
    <t>AMÉRICA</t>
  </si>
  <si>
    <t>ÁSIA</t>
  </si>
  <si>
    <t>OCEANIA</t>
  </si>
  <si>
    <t>EUROPA NÃO COMUNITÁRIA</t>
  </si>
  <si>
    <t>EUROPA COMUNITÁRIA</t>
  </si>
  <si>
    <t>Evolução das Exportações do Vinho Licoroso DOP Madeira</t>
  </si>
  <si>
    <t>1 - Evolução Recente da Balança Comercial</t>
  </si>
  <si>
    <t>Evolução das Exportações por Continente</t>
  </si>
  <si>
    <t>Evolução das Exportações de Vinho com IGP com Destino a uma Seleção de Mercados</t>
  </si>
  <si>
    <t>Espumantes e Espumosos - Evolução das Exportações com Destino a uma Seleção de Mercados</t>
  </si>
  <si>
    <t>Exportações por Tipo de Produto</t>
  </si>
  <si>
    <t>Evolução Recente da Balança Comercial (1.000 €)</t>
  </si>
  <si>
    <t>mês</t>
  </si>
  <si>
    <t>Mês</t>
  </si>
  <si>
    <t>TVH - Taxa de Variação Homóloga</t>
  </si>
  <si>
    <t>Evolução das Exportações de Vinho com DOP com Destino a uma Selecção de Mercados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</si>
  <si>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</si>
  <si>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</si>
  <si>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</si>
  <si>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</si>
  <si>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 xml:space="preserve">             </t>
  </si>
  <si>
    <t>jan-dez</t>
  </si>
  <si>
    <t>Intra+ Extra</t>
  </si>
  <si>
    <t>INTA</t>
  </si>
  <si>
    <t>Extra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</si>
  <si>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</si>
  <si>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</si>
  <si>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</si>
  <si>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</si>
  <si>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</si>
  <si>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</si>
  <si>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</si>
  <si>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</si>
  <si>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</si>
  <si>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</si>
  <si>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</si>
  <si>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</si>
  <si>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2014 - Dados Definitivos</t>
  </si>
  <si>
    <t>Por Granel entende-se os produtos acondicionados em capacidades superiores a 2 litros.</t>
  </si>
  <si>
    <t>FRANCA</t>
  </si>
  <si>
    <t>REINO UNIDO</t>
  </si>
  <si>
    <t>E.U.AMERICA</t>
  </si>
  <si>
    <t>PAISES BAIXOS</t>
  </si>
  <si>
    <t>BELGICA</t>
  </si>
  <si>
    <t>ALEMANHA</t>
  </si>
  <si>
    <t>CANADA</t>
  </si>
  <si>
    <t>ANGOLA</t>
  </si>
  <si>
    <t>BRASIL</t>
  </si>
  <si>
    <t>SUICA</t>
  </si>
  <si>
    <t>ESPANHA</t>
  </si>
  <si>
    <t>POLONIA</t>
  </si>
  <si>
    <t>DINAMARCA</t>
  </si>
  <si>
    <t>CHINA</t>
  </si>
  <si>
    <t>SUECIA</t>
  </si>
  <si>
    <t>LUXEMBURGO</t>
  </si>
  <si>
    <t>NORUEGA</t>
  </si>
  <si>
    <t>JAPAO</t>
  </si>
  <si>
    <t>MACAU</t>
  </si>
  <si>
    <t>ITALIA</t>
  </si>
  <si>
    <t>PAISES PT N/ DETERM.</t>
  </si>
  <si>
    <t>MOCAMBIQUE</t>
  </si>
  <si>
    <t>GUINE BISSAU</t>
  </si>
  <si>
    <t>FEDERAÇÃO RUSSA</t>
  </si>
  <si>
    <t>S.TOME PRINCIPE</t>
  </si>
  <si>
    <t>CABO VERDE</t>
  </si>
  <si>
    <t>AUSTRALIA</t>
  </si>
  <si>
    <t>HONG-KONG</t>
  </si>
  <si>
    <t>SUAZILANDIA</t>
  </si>
  <si>
    <t>EMIRATOS ARABES</t>
  </si>
  <si>
    <t>MEXICO</t>
  </si>
  <si>
    <t>NOVA ZELANDIA</t>
  </si>
  <si>
    <t>SINGAPURA</t>
  </si>
  <si>
    <t>TIMOR LESTE</t>
  </si>
  <si>
    <t>TAIWAN</t>
  </si>
  <si>
    <t>UCRANIA</t>
  </si>
  <si>
    <t>COREIA DO SUL</t>
  </si>
  <si>
    <t>ANDORRA</t>
  </si>
  <si>
    <t>AFRICA DO SUL</t>
  </si>
  <si>
    <t>COLOMBIA</t>
  </si>
  <si>
    <t>NIGERIA</t>
  </si>
  <si>
    <t>PROV/ABAST.BORDO PT</t>
  </si>
  <si>
    <t>URUGUAI</t>
  </si>
  <si>
    <t>CAMAROES</t>
  </si>
  <si>
    <t>VENEZUELA</t>
  </si>
  <si>
    <t>SERVIA</t>
  </si>
  <si>
    <t>PARAGUAI</t>
  </si>
  <si>
    <t>ISLANDIA</t>
  </si>
  <si>
    <t>TURQUIA</t>
  </si>
  <si>
    <t>BIELORRUSSIA</t>
  </si>
  <si>
    <t>NOVA CALEDONIA</t>
  </si>
  <si>
    <t>2015 - Dados Definitivos</t>
  </si>
  <si>
    <t>Evolução das Exportações com Destino a uma Seleção de Mercados (NC 2204)</t>
  </si>
  <si>
    <t>Superior a 2 Litros</t>
  </si>
  <si>
    <t xml:space="preserve">Evolução das Exportações de Vinho com DOP + Vinho com IGP + Vinho (ex-mesa)com Destino a uma Seleção de Mercados </t>
  </si>
  <si>
    <t>DOP Branco, Capacidade até 2 litros - Evolução das Exportações com Destino a uma Seleção de Mercados</t>
  </si>
  <si>
    <t xml:space="preserve"> Total</t>
  </si>
  <si>
    <t>FINLANDIA</t>
  </si>
  <si>
    <t>DOP Tinto, Capacidade até 2 litros - Evolução das Exportações com Destino a uma Seleção de Mercados</t>
  </si>
  <si>
    <t>DOP Branco, Capacidade superior a 2 litros - Evolução das Exportações com Destino a uma Seleção de Mercados</t>
  </si>
  <si>
    <t>DOP Tinto, Capacidade superior a 2 litros  - Evolução das Exportações com Destino a uma Seleção de Mercados</t>
  </si>
  <si>
    <t>IGP  Branco, Capacidade até 2 litros - Evolução das Exportações com Destino a uma Selecção de Mercados</t>
  </si>
  <si>
    <t>IGP Branco, Capacidade superior a 2 litros - Evolução das Exportações com Destino a uma Seleção de Mercados</t>
  </si>
  <si>
    <t>Vinho Branco, Capacidade até 2 litros - Evolução das Exportações com destino a uma selecção de Mercados</t>
  </si>
  <si>
    <t>Vinho Branco, Capacidade superior a 2 litros - Evolução das Exportações com Destino a uma Seleção de Mercados</t>
  </si>
  <si>
    <t>Vinho Tinto, Capacidade superior a 2 litros - Evolução das Exportações com Destino a uma Seleção de Mercados</t>
  </si>
  <si>
    <t>Evolução das Exportações de Vinho (ex-vinho de mesa)  com Destino a uma Seleção de Mercados</t>
  </si>
  <si>
    <t>ISRAEL</t>
  </si>
  <si>
    <t>COSTA DO MARFIM</t>
  </si>
  <si>
    <t>2016 -  Dados Definitivos</t>
  </si>
  <si>
    <t>Vinho (ex-mesa)</t>
  </si>
  <si>
    <t>Vinho com Indicação de Casta</t>
  </si>
  <si>
    <t>Vinho Licoroso com DOP / IGP</t>
  </si>
  <si>
    <t>Vinho Licoroso sem DOP / IGP</t>
  </si>
  <si>
    <t>Até 2 Litros</t>
  </si>
  <si>
    <t>Superior a 2 até 10 Litros</t>
  </si>
  <si>
    <t>Superior a 10 Litros</t>
  </si>
  <si>
    <t>Evolução das Exportações de Vinho (NC 2204) por Mercado / Acondicionamento</t>
  </si>
  <si>
    <r>
      <rPr>
        <b/>
        <sz val="11"/>
        <color theme="0"/>
        <rFont val="Symbol"/>
        <family val="1"/>
        <charset val="2"/>
      </rPr>
      <t xml:space="preserve">D                  </t>
    </r>
    <r>
      <rPr>
        <b/>
        <sz val="11"/>
        <color theme="0"/>
        <rFont val="Calibri"/>
        <family val="2"/>
      </rPr>
      <t>2018 /2017</t>
    </r>
  </si>
  <si>
    <t>Quota 2018</t>
  </si>
  <si>
    <t>Evolução das Exportações de Vinho Tranquilo sem Certificação</t>
  </si>
  <si>
    <t>Evolução das Exportações de Vinho Tranquilo com DOP + Vinho com IGP + Vinho (ex-mesa)</t>
  </si>
  <si>
    <t xml:space="preserve">Evolução das Exportações de Vinho Tranquilo com DOP </t>
  </si>
  <si>
    <t>Evolução das Exportações de Vinho Tranquilo com IGP</t>
  </si>
  <si>
    <t>IGP Tinto, Capacidade até 2 litros - Evolução das Exportações com Destino a uma Seleção de Mercados</t>
  </si>
  <si>
    <t>Vinho Tinto, Capacidade até 2 litros - Evolução das Exportações com destino a uma selecção de Mercados</t>
  </si>
  <si>
    <t>IGP Tinto, Capacidade superior a 2 litros  - Evolução das Exportações com Destino a uma Seleção de Mercados</t>
  </si>
  <si>
    <t>BERMUDAS</t>
  </si>
  <si>
    <t>EQUADOR</t>
  </si>
  <si>
    <t>DOP Porto  - Evolução das Exportações com Destino a uma Seleção de Mercados</t>
  </si>
  <si>
    <t>DOP Madeira  - Evolução das Exportações com Destino a uma Seleção de Mercados</t>
  </si>
  <si>
    <t>Evolução  Mensal e Trimestral das Exportações Nacionais (NC 2204)</t>
  </si>
  <si>
    <t>Evolução  Mensal e Trimestral das Importações Nacionais (NC 2204)</t>
  </si>
  <si>
    <t>2 - Evolução  Mensal e Trimestral das Exportações Nacionais (NC 2204)</t>
  </si>
  <si>
    <t>3 - Evolução  Mensal e Trimestral das Importações Nacionais (NC 2204)</t>
  </si>
  <si>
    <t>4- Exportações por Tipo de Produto</t>
  </si>
  <si>
    <t>5 - Evolução das Exportações com Destino a uma Selecção de Mercados</t>
  </si>
  <si>
    <t>6 - Evolução das Exportações por Continente</t>
  </si>
  <si>
    <t>7 - Evolução das Exportações de Vinho (NC 2204) por Mercado / Acondicionamento</t>
  </si>
  <si>
    <t>8- Evolução das Exportações de Vinho com DOP + Vinho com IGP + Vinho</t>
  </si>
  <si>
    <t>9 - Evolução das Exportações de vinho com DOP + Vinho com IGP + Vinho com Destino a uma Seleção de Mercados</t>
  </si>
  <si>
    <t xml:space="preserve">10 - Evolução das Exportações do Vinho com DOP </t>
  </si>
  <si>
    <t>11 - Evolução das Exportações de Vinho com DOP com Destino a uma Selecção de Mercados</t>
  </si>
  <si>
    <t>12 - DOP Engarrafado Branco - Evolução das Exportações com Destino a uma Seleção de Mercados</t>
  </si>
  <si>
    <t>13 - DOP Engarrafado Tinto - Evolução das Exportações com Destino a uma Seleção de Mercados</t>
  </si>
  <si>
    <t>14 - DOP a Granel  Branco e Tinto - Evolução das Exportações com Destino a uma Seleção de Mercados</t>
  </si>
  <si>
    <t>15 - Evolução das Exportações de Vinho com IGP</t>
  </si>
  <si>
    <t>16 - Evolução das Exportações de Vinho com IGP com Destino a uma Seleção de Mercados</t>
  </si>
  <si>
    <t>17 - IGP Engarrafado Branco - Evolução das Exportações com Destino a uma Selecção de Mercados</t>
  </si>
  <si>
    <t>18 - IGP Engarrafado Tinto - Evolução das Exportações com Destino a uma Selecção de Mercados</t>
  </si>
  <si>
    <t>19 - IGP a Granel Branco e Tinto - Evolução das Exportações com Destino a uma Seleção de Mercados</t>
  </si>
  <si>
    <t>21 - Evolução das Exportações de Vinho com Destino a uma Seleção de Mercados</t>
  </si>
  <si>
    <t>22 - Vinho Engarrafado Branco - Evolução das Exportações com destino a uma selecção de Mercados</t>
  </si>
  <si>
    <t>23 - Vinho Engarrafado Tinto - Evolução das Exportações com Destino a uma Seleção de Mercados</t>
  </si>
  <si>
    <t>24 - Vinho a Granel Branco e Tinto - Evolução das Exportações com Destino a uma Seleção de Mercados</t>
  </si>
  <si>
    <t>25 - Evolução das Exportações de Espumantes e Espumosos</t>
  </si>
  <si>
    <t>26 - Espumantes e Espumosos - Evolução das Exportações com Destino a uma Seleção de Mercados</t>
  </si>
  <si>
    <t>27 - Evolução das Exportações do Vinho Licoroso DOP Porto</t>
  </si>
  <si>
    <t>28 - DOP Porto - Evolução das Exportações com destino a uma selecção de Mercados</t>
  </si>
  <si>
    <t>29 - Evolução das Exportações do Vinho Licoroso DOP Madeira</t>
  </si>
  <si>
    <t>30 - DOP Madeira - Evolução das Exportações com Destino a uma Seleção de Mercados</t>
  </si>
  <si>
    <t>RUANDA</t>
  </si>
  <si>
    <t xml:space="preserve">20 - Evolução das Exportações de Vinho </t>
  </si>
  <si>
    <t>2010 a 2019</t>
  </si>
  <si>
    <t>2017 - Dados Definitivos</t>
  </si>
  <si>
    <t>2018 - Dados Provisórios</t>
  </si>
  <si>
    <t>2019 - Dados Preliminares 1ª revisão</t>
  </si>
  <si>
    <t>2007/2019</t>
  </si>
  <si>
    <t>D       2019/2018</t>
  </si>
  <si>
    <t>Quota 2019</t>
  </si>
  <si>
    <r>
      <rPr>
        <b/>
        <sz val="11"/>
        <color theme="0"/>
        <rFont val="Symbol"/>
        <family val="1"/>
        <charset val="2"/>
      </rPr>
      <t xml:space="preserve">D                  </t>
    </r>
    <r>
      <rPr>
        <b/>
        <sz val="11"/>
        <color theme="0"/>
        <rFont val="Calibri"/>
        <family val="2"/>
      </rPr>
      <t>2019 /2018</t>
    </r>
  </si>
  <si>
    <t>2019/2018</t>
  </si>
  <si>
    <r>
      <rPr>
        <b/>
        <sz val="11"/>
        <color theme="0"/>
        <rFont val="Symbol"/>
        <family val="1"/>
        <charset val="2"/>
      </rPr>
      <t xml:space="preserve">D                  </t>
    </r>
    <r>
      <rPr>
        <b/>
        <sz val="11"/>
        <color theme="0"/>
        <rFont val="Calibri"/>
        <family val="2"/>
      </rPr>
      <t>2019/2018</t>
    </r>
  </si>
  <si>
    <t>2019 /2018</t>
  </si>
  <si>
    <r>
      <rPr>
        <b/>
        <sz val="11"/>
        <color theme="0"/>
        <rFont val="Symbol"/>
        <family val="1"/>
        <charset val="2"/>
      </rPr>
      <t xml:space="preserve">D                  </t>
    </r>
    <r>
      <rPr>
        <b/>
        <sz val="11"/>
        <color theme="0"/>
        <rFont val="Calibri"/>
        <family val="2"/>
      </rPr>
      <t>2019 /2017</t>
    </r>
  </si>
  <si>
    <t>IRLANDA</t>
  </si>
  <si>
    <t>LETONIA</t>
  </si>
  <si>
    <t>REP. CHECA</t>
  </si>
  <si>
    <t>AUSTRIA</t>
  </si>
  <si>
    <t>LITUANIA</t>
  </si>
  <si>
    <t>ESTONIA</t>
  </si>
  <si>
    <t>ROMENIA</t>
  </si>
  <si>
    <t>CHIPRE</t>
  </si>
  <si>
    <t>MALTA</t>
  </si>
  <si>
    <t>HUNGRIA</t>
  </si>
  <si>
    <t>PROV/ABAST.BORDO UE</t>
  </si>
  <si>
    <t>ESLOVENIA</t>
  </si>
  <si>
    <t>REP. ESLOVACA</t>
  </si>
  <si>
    <t>BULGARIA</t>
  </si>
  <si>
    <t>FILIPINAS</t>
  </si>
  <si>
    <t>ARUBA</t>
  </si>
  <si>
    <t>TANZANIA</t>
  </si>
  <si>
    <t>GANA</t>
  </si>
  <si>
    <t>ZAIRE</t>
  </si>
  <si>
    <t>SÃO BARTOLOMEU</t>
  </si>
  <si>
    <t>QUENIA</t>
  </si>
  <si>
    <t>MARROCOS</t>
  </si>
  <si>
    <t>GUINE EQUATORIAL</t>
  </si>
  <si>
    <t>GABAO</t>
  </si>
  <si>
    <t>Mongólia</t>
  </si>
  <si>
    <t>CATAR</t>
  </si>
  <si>
    <t>INDIA</t>
  </si>
  <si>
    <t>GRECIA</t>
  </si>
  <si>
    <t>TOBAGO E TRINDADE</t>
  </si>
  <si>
    <t>TAILANDIA</t>
  </si>
  <si>
    <t>CAZAQUISTAO</t>
  </si>
  <si>
    <t>LIECHTENSTEIN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</si>
</sst>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0.0%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0"/>
      <name val="Symbol"/>
      <family val="1"/>
      <charset val="2"/>
    </font>
    <font>
      <b/>
      <sz val="11"/>
      <name val="Calibri"/>
      <family val="2"/>
    </font>
    <font>
      <b/>
      <sz val="12"/>
      <color theme="4" tint="-0.249977111117893"/>
      <name val="Calibri"/>
      <family val="2"/>
    </font>
    <font>
      <b/>
      <i/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5">
    <border>
      <left/>
      <right/>
      <top/>
      <bottom/>
      <diagonal/>
    </border>
    <border>
      <left style="medium">
        <color theme="5" tint="-0.24994659260841701"/>
      </left>
      <right/>
      <top/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/>
      <bottom style="medium">
        <color theme="0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0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5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8" tint="-0.24994659260841701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0"/>
      </top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0"/>
      </bottom>
      <diagonal/>
    </border>
    <border>
      <left style="thin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0"/>
      </right>
      <top/>
      <bottom style="medium">
        <color theme="0"/>
      </bottom>
      <diagonal/>
    </border>
    <border>
      <left style="medium">
        <color theme="5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52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6" fontId="4" fillId="0" borderId="0" xfId="0" applyNumberFormat="1" applyFont="1" applyAlignment="1">
      <alignment horizontal="right"/>
    </xf>
    <xf numFmtId="0" fontId="4" fillId="0" borderId="0" xfId="0" applyFont="1"/>
    <xf numFmtId="3" fontId="0" fillId="0" borderId="0" xfId="0" applyNumberFormat="1" applyBorder="1"/>
    <xf numFmtId="164" fontId="0" fillId="0" borderId="0" xfId="0" applyNumberFormat="1" applyBorder="1"/>
    <xf numFmtId="0" fontId="6" fillId="0" borderId="0" xfId="0" applyFont="1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4" fillId="0" borderId="0" xfId="0" applyFont="1" applyBorder="1"/>
    <xf numFmtId="3" fontId="4" fillId="0" borderId="0" xfId="0" applyNumberFormat="1" applyFont="1" applyBorder="1"/>
    <xf numFmtId="164" fontId="4" fillId="0" borderId="0" xfId="0" applyNumberFormat="1" applyFont="1" applyBorder="1"/>
    <xf numFmtId="0" fontId="0" fillId="0" borderId="2" xfId="0" applyBorder="1"/>
    <xf numFmtId="3" fontId="0" fillId="0" borderId="0" xfId="0" applyNumberFormat="1"/>
    <xf numFmtId="0" fontId="0" fillId="0" borderId="0" xfId="0" applyBorder="1" applyAlignment="1">
      <alignment horizontal="left" indent="1"/>
    </xf>
    <xf numFmtId="2" fontId="0" fillId="0" borderId="0" xfId="0" applyNumberFormat="1" applyBorder="1"/>
    <xf numFmtId="0" fontId="8" fillId="0" borderId="0" xfId="0" applyFont="1"/>
    <xf numFmtId="4" fontId="0" fillId="0" borderId="0" xfId="0" applyNumberFormat="1" applyBorder="1"/>
    <xf numFmtId="0" fontId="3" fillId="0" borderId="0" xfId="0" applyFont="1" applyFill="1" applyBorder="1" applyAlignment="1">
      <alignment horizontal="center"/>
    </xf>
    <xf numFmtId="0" fontId="0" fillId="0" borderId="0" xfId="0" applyBorder="1" applyAlignment="1"/>
    <xf numFmtId="0" fontId="2" fillId="0" borderId="0" xfId="1"/>
    <xf numFmtId="0" fontId="0" fillId="0" borderId="0" xfId="0" quotePrefix="1"/>
    <xf numFmtId="0" fontId="0" fillId="0" borderId="5" xfId="0" applyBorder="1"/>
    <xf numFmtId="0" fontId="5" fillId="0" borderId="0" xfId="0" applyFont="1"/>
    <xf numFmtId="0" fontId="5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/>
    <xf numFmtId="0" fontId="9" fillId="0" borderId="0" xfId="0" applyFont="1"/>
    <xf numFmtId="0" fontId="8" fillId="0" borderId="0" xfId="0" applyFont="1" applyProtection="1"/>
    <xf numFmtId="0" fontId="0" fillId="0" borderId="0" xfId="0" applyProtection="1"/>
    <xf numFmtId="0" fontId="5" fillId="0" borderId="0" xfId="0" applyFont="1" applyFill="1"/>
    <xf numFmtId="3" fontId="5" fillId="0" borderId="0" xfId="0" applyNumberFormat="1" applyFont="1" applyFill="1"/>
    <xf numFmtId="0" fontId="0" fillId="0" borderId="0" xfId="0" applyAlignment="1">
      <alignment vertical="top" wrapText="1"/>
    </xf>
    <xf numFmtId="3" fontId="5" fillId="0" borderId="0" xfId="0" applyNumberFormat="1" applyFont="1"/>
    <xf numFmtId="0" fontId="5" fillId="0" borderId="0" xfId="0" applyFont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0" borderId="20" xfId="0" applyFont="1" applyBorder="1"/>
    <xf numFmtId="3" fontId="4" fillId="0" borderId="21" xfId="0" applyNumberFormat="1" applyFont="1" applyBorder="1"/>
    <xf numFmtId="164" fontId="11" fillId="0" borderId="8" xfId="0" applyNumberFormat="1" applyFont="1" applyFill="1" applyBorder="1" applyAlignment="1"/>
    <xf numFmtId="3" fontId="0" fillId="0" borderId="9" xfId="0" applyNumberFormat="1" applyBorder="1"/>
    <xf numFmtId="3" fontId="0" fillId="0" borderId="13" xfId="0" applyNumberFormat="1" applyBorder="1"/>
    <xf numFmtId="3" fontId="0" fillId="0" borderId="7" xfId="0" applyNumberFormat="1" applyBorder="1"/>
    <xf numFmtId="3" fontId="0" fillId="0" borderId="14" xfId="0" applyNumberFormat="1" applyBorder="1"/>
    <xf numFmtId="3" fontId="6" fillId="0" borderId="7" xfId="0" applyNumberFormat="1" applyFont="1" applyBorder="1"/>
    <xf numFmtId="3" fontId="6" fillId="0" borderId="14" xfId="0" applyNumberFormat="1" applyFont="1" applyBorder="1"/>
    <xf numFmtId="3" fontId="4" fillId="0" borderId="20" xfId="0" applyNumberFormat="1" applyFont="1" applyBorder="1"/>
    <xf numFmtId="164" fontId="11" fillId="0" borderId="23" xfId="0" applyNumberFormat="1" applyFont="1" applyFill="1" applyBorder="1" applyAlignment="1"/>
    <xf numFmtId="3" fontId="0" fillId="0" borderId="25" xfId="0" applyNumberFormat="1" applyBorder="1"/>
    <xf numFmtId="3" fontId="0" fillId="0" borderId="24" xfId="0" applyNumberFormat="1" applyBorder="1"/>
    <xf numFmtId="3" fontId="0" fillId="0" borderId="26" xfId="0" applyNumberFormat="1" applyBorder="1" applyProtection="1"/>
    <xf numFmtId="164" fontId="11" fillId="0" borderId="27" xfId="0" applyNumberFormat="1" applyFont="1" applyFill="1" applyBorder="1" applyAlignment="1"/>
    <xf numFmtId="0" fontId="0" fillId="0" borderId="7" xfId="0" applyBorder="1"/>
    <xf numFmtId="0" fontId="0" fillId="0" borderId="15" xfId="0" applyBorder="1"/>
    <xf numFmtId="0" fontId="7" fillId="3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2" fontId="0" fillId="0" borderId="7" xfId="0" applyNumberFormat="1" applyBorder="1"/>
    <xf numFmtId="0" fontId="3" fillId="3" borderId="30" xfId="0" applyFont="1" applyFill="1" applyBorder="1" applyAlignment="1">
      <alignment horizontal="center"/>
    </xf>
    <xf numFmtId="164" fontId="11" fillId="0" borderId="31" xfId="0" applyNumberFormat="1" applyFont="1" applyFill="1" applyBorder="1" applyAlignment="1"/>
    <xf numFmtId="2" fontId="0" fillId="0" borderId="25" xfId="0" applyNumberFormat="1" applyBorder="1"/>
    <xf numFmtId="2" fontId="0" fillId="0" borderId="24" xfId="0" applyNumberFormat="1" applyBorder="1"/>
    <xf numFmtId="0" fontId="3" fillId="3" borderId="20" xfId="0" applyFont="1" applyFill="1" applyBorder="1"/>
    <xf numFmtId="3" fontId="3" fillId="3" borderId="20" xfId="0" applyNumberFormat="1" applyFont="1" applyFill="1" applyBorder="1"/>
    <xf numFmtId="0" fontId="3" fillId="3" borderId="15" xfId="0" applyFont="1" applyFill="1" applyBorder="1"/>
    <xf numFmtId="3" fontId="3" fillId="3" borderId="32" xfId="0" applyNumberFormat="1" applyFont="1" applyFill="1" applyBorder="1"/>
    <xf numFmtId="3" fontId="0" fillId="0" borderId="35" xfId="0" applyNumberFormat="1" applyBorder="1"/>
    <xf numFmtId="3" fontId="0" fillId="0" borderId="35" xfId="0" applyNumberFormat="1" applyBorder="1" applyProtection="1"/>
    <xf numFmtId="3" fontId="0" fillId="0" borderId="36" xfId="0" applyNumberFormat="1" applyBorder="1"/>
    <xf numFmtId="3" fontId="0" fillId="0" borderId="36" xfId="0" applyNumberFormat="1" applyBorder="1" applyProtection="1"/>
    <xf numFmtId="3" fontId="0" fillId="0" borderId="37" xfId="0" applyNumberFormat="1" applyBorder="1"/>
    <xf numFmtId="3" fontId="0" fillId="0" borderId="37" xfId="0" applyNumberFormat="1" applyBorder="1" applyProtection="1"/>
    <xf numFmtId="3" fontId="6" fillId="0" borderId="36" xfId="0" applyNumberFormat="1" applyFont="1" applyBorder="1"/>
    <xf numFmtId="3" fontId="6" fillId="0" borderId="36" xfId="0" applyNumberFormat="1" applyFont="1" applyBorder="1" applyProtection="1"/>
    <xf numFmtId="3" fontId="0" fillId="0" borderId="38" xfId="0" applyNumberFormat="1" applyBorder="1"/>
    <xf numFmtId="3" fontId="0" fillId="0" borderId="38" xfId="0" applyNumberFormat="1" applyBorder="1" applyProtection="1"/>
    <xf numFmtId="3" fontId="3" fillId="3" borderId="39" xfId="0" applyNumberFormat="1" applyFont="1" applyFill="1" applyBorder="1"/>
    <xf numFmtId="0" fontId="3" fillId="3" borderId="43" xfId="0" applyFont="1" applyFill="1" applyBorder="1" applyAlignment="1">
      <alignment horizontal="center"/>
    </xf>
    <xf numFmtId="164" fontId="11" fillId="0" borderId="45" xfId="0" applyNumberFormat="1" applyFont="1" applyFill="1" applyBorder="1" applyAlignment="1"/>
    <xf numFmtId="0" fontId="3" fillId="0" borderId="0" xfId="0" applyFont="1" applyFill="1"/>
    <xf numFmtId="2" fontId="3" fillId="3" borderId="20" xfId="0" applyNumberFormat="1" applyFont="1" applyFill="1" applyBorder="1"/>
    <xf numFmtId="2" fontId="0" fillId="0" borderId="35" xfId="0" applyNumberFormat="1" applyBorder="1"/>
    <xf numFmtId="2" fontId="0" fillId="0" borderId="36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2" fontId="3" fillId="3" borderId="39" xfId="0" applyNumberFormat="1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/>
    </xf>
    <xf numFmtId="3" fontId="0" fillId="0" borderId="51" xfId="0" applyNumberFormat="1" applyBorder="1"/>
    <xf numFmtId="3" fontId="0" fillId="0" borderId="45" xfId="0" applyNumberFormat="1" applyBorder="1"/>
    <xf numFmtId="3" fontId="0" fillId="0" borderId="52" xfId="0" applyNumberFormat="1" applyBorder="1"/>
    <xf numFmtId="3" fontId="0" fillId="0" borderId="46" xfId="0" applyNumberFormat="1" applyBorder="1"/>
    <xf numFmtId="3" fontId="4" fillId="0" borderId="34" xfId="0" applyNumberFormat="1" applyFont="1" applyBorder="1"/>
    <xf numFmtId="3" fontId="3" fillId="3" borderId="53" xfId="0" applyNumberFormat="1" applyFont="1" applyFill="1" applyBorder="1"/>
    <xf numFmtId="3" fontId="3" fillId="3" borderId="54" xfId="0" applyNumberFormat="1" applyFont="1" applyFill="1" applyBorder="1"/>
    <xf numFmtId="164" fontId="3" fillId="3" borderId="22" xfId="0" applyNumberFormat="1" applyFont="1" applyFill="1" applyBorder="1" applyAlignment="1"/>
    <xf numFmtId="2" fontId="3" fillId="3" borderId="54" xfId="0" applyNumberFormat="1" applyFont="1" applyFill="1" applyBorder="1"/>
    <xf numFmtId="0" fontId="0" fillId="0" borderId="7" xfId="0" applyBorder="1" applyAlignment="1">
      <alignment horizontal="left"/>
    </xf>
    <xf numFmtId="3" fontId="0" fillId="0" borderId="51" xfId="0" applyNumberFormat="1" applyBorder="1" applyAlignment="1">
      <alignment horizontal="right"/>
    </xf>
    <xf numFmtId="3" fontId="0" fillId="0" borderId="52" xfId="0" applyNumberFormat="1" applyBorder="1" applyAlignment="1">
      <alignment horizontal="right"/>
    </xf>
    <xf numFmtId="3" fontId="0" fillId="0" borderId="56" xfId="0" applyNumberForma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3" fontId="0" fillId="0" borderId="48" xfId="0" applyNumberFormat="1" applyBorder="1" applyAlignment="1">
      <alignment horizontal="right"/>
    </xf>
    <xf numFmtId="3" fontId="3" fillId="3" borderId="57" xfId="0" applyNumberFormat="1" applyFont="1" applyFill="1" applyBorder="1"/>
    <xf numFmtId="3" fontId="3" fillId="3" borderId="50" xfId="0" applyNumberFormat="1" applyFont="1" applyFill="1" applyBorder="1"/>
    <xf numFmtId="3" fontId="3" fillId="3" borderId="58" xfId="0" applyNumberFormat="1" applyFont="1" applyFill="1" applyBorder="1"/>
    <xf numFmtId="3" fontId="0" fillId="0" borderId="7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3" fillId="3" borderId="59" xfId="0" applyNumberFormat="1" applyFont="1" applyFill="1" applyBorder="1"/>
    <xf numFmtId="2" fontId="0" fillId="0" borderId="51" xfId="0" applyNumberFormat="1" applyBorder="1"/>
    <xf numFmtId="2" fontId="0" fillId="0" borderId="45" xfId="0" applyNumberFormat="1" applyBorder="1"/>
    <xf numFmtId="2" fontId="0" fillId="0" borderId="52" xfId="0" applyNumberFormat="1" applyBorder="1"/>
    <xf numFmtId="2" fontId="0" fillId="0" borderId="46" xfId="0" applyNumberFormat="1" applyBorder="1"/>
    <xf numFmtId="2" fontId="0" fillId="0" borderId="56" xfId="0" applyNumberFormat="1" applyBorder="1"/>
    <xf numFmtId="2" fontId="0" fillId="0" borderId="48" xfId="0" applyNumberFormat="1" applyBorder="1"/>
    <xf numFmtId="3" fontId="0" fillId="0" borderId="16" xfId="0" applyNumberFormat="1" applyBorder="1"/>
    <xf numFmtId="3" fontId="0" fillId="0" borderId="48" xfId="0" applyNumberFormat="1" applyBorder="1"/>
    <xf numFmtId="3" fontId="3" fillId="3" borderId="60" xfId="0" applyNumberFormat="1" applyFont="1" applyFill="1" applyBorder="1"/>
    <xf numFmtId="164" fontId="3" fillId="3" borderId="21" xfId="0" applyNumberFormat="1" applyFont="1" applyFill="1" applyBorder="1" applyAlignment="1"/>
    <xf numFmtId="2" fontId="0" fillId="0" borderId="9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9" xfId="0" applyNumberFormat="1" applyBorder="1"/>
    <xf numFmtId="0" fontId="0" fillId="0" borderId="16" xfId="0" applyBorder="1"/>
    <xf numFmtId="0" fontId="4" fillId="0" borderId="21" xfId="0" applyFont="1" applyBorder="1"/>
    <xf numFmtId="164" fontId="11" fillId="0" borderId="61" xfId="0" applyNumberFormat="1" applyFont="1" applyFill="1" applyBorder="1" applyAlignment="1"/>
    <xf numFmtId="3" fontId="0" fillId="0" borderId="15" xfId="0" applyNumberFormat="1" applyBorder="1"/>
    <xf numFmtId="4" fontId="4" fillId="0" borderId="20" xfId="0" applyNumberFormat="1" applyFont="1" applyBorder="1"/>
    <xf numFmtId="4" fontId="4" fillId="0" borderId="34" xfId="0" applyNumberFormat="1" applyFont="1" applyBorder="1"/>
    <xf numFmtId="4" fontId="4" fillId="0" borderId="21" xfId="0" applyNumberFormat="1" applyFont="1" applyBorder="1"/>
    <xf numFmtId="4" fontId="0" fillId="0" borderId="7" xfId="0" applyNumberFormat="1" applyBorder="1"/>
    <xf numFmtId="4" fontId="0" fillId="0" borderId="36" xfId="0" applyNumberFormat="1" applyBorder="1"/>
    <xf numFmtId="4" fontId="0" fillId="0" borderId="25" xfId="0" applyNumberFormat="1" applyBorder="1"/>
    <xf numFmtId="4" fontId="0" fillId="0" borderId="37" xfId="0" applyNumberFormat="1" applyBorder="1"/>
    <xf numFmtId="4" fontId="0" fillId="0" borderId="24" xfId="0" applyNumberFormat="1" applyBorder="1"/>
    <xf numFmtId="4" fontId="0" fillId="0" borderId="15" xfId="0" applyNumberFormat="1" applyBorder="1"/>
    <xf numFmtId="4" fontId="0" fillId="0" borderId="38" xfId="0" applyNumberFormat="1" applyBorder="1"/>
    <xf numFmtId="164" fontId="3" fillId="3" borderId="53" xfId="0" applyNumberFormat="1" applyFont="1" applyFill="1" applyBorder="1" applyAlignment="1"/>
    <xf numFmtId="0" fontId="3" fillId="3" borderId="75" xfId="0" applyFont="1" applyFill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3" fontId="0" fillId="0" borderId="56" xfId="0" applyNumberFormat="1" applyBorder="1"/>
    <xf numFmtId="1" fontId="0" fillId="0" borderId="56" xfId="0" applyNumberFormat="1" applyBorder="1" applyAlignment="1"/>
    <xf numFmtId="1" fontId="0" fillId="0" borderId="38" xfId="0" applyNumberFormat="1" applyBorder="1" applyAlignment="1"/>
    <xf numFmtId="1" fontId="0" fillId="0" borderId="48" xfId="0" applyNumberFormat="1" applyBorder="1" applyAlignment="1"/>
    <xf numFmtId="3" fontId="3" fillId="3" borderId="74" xfId="0" applyNumberFormat="1" applyFont="1" applyFill="1" applyBorder="1"/>
    <xf numFmtId="3" fontId="0" fillId="0" borderId="56" xfId="0" applyNumberFormat="1" applyBorder="1" applyAlignment="1"/>
    <xf numFmtId="0" fontId="3" fillId="3" borderId="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3" fontId="3" fillId="3" borderId="15" xfId="0" applyNumberFormat="1" applyFont="1" applyFill="1" applyBorder="1"/>
    <xf numFmtId="3" fontId="0" fillId="0" borderId="77" xfId="0" applyNumberFormat="1" applyBorder="1"/>
    <xf numFmtId="3" fontId="0" fillId="0" borderId="78" xfId="0" applyNumberFormat="1" applyBorder="1"/>
    <xf numFmtId="164" fontId="11" fillId="0" borderId="13" xfId="0" applyNumberFormat="1" applyFont="1" applyFill="1" applyBorder="1" applyAlignment="1"/>
    <xf numFmtId="164" fontId="11" fillId="0" borderId="14" xfId="0" applyNumberFormat="1" applyFont="1" applyFill="1" applyBorder="1" applyAlignment="1"/>
    <xf numFmtId="2" fontId="0" fillId="0" borderId="79" xfId="0" applyNumberFormat="1" applyBorder="1"/>
    <xf numFmtId="0" fontId="3" fillId="3" borderId="7" xfId="0" applyFont="1" applyFill="1" applyBorder="1" applyAlignment="1">
      <alignment horizontal="center"/>
    </xf>
    <xf numFmtId="0" fontId="3" fillId="3" borderId="8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0" fillId="0" borderId="10" xfId="0" applyNumberFormat="1" applyBorder="1"/>
    <xf numFmtId="0" fontId="3" fillId="3" borderId="81" xfId="0" applyFont="1" applyFill="1" applyBorder="1" applyAlignment="1">
      <alignment horizontal="center"/>
    </xf>
    <xf numFmtId="0" fontId="3" fillId="3" borderId="82" xfId="0" applyFont="1" applyFill="1" applyBorder="1" applyAlignment="1">
      <alignment horizontal="center"/>
    </xf>
    <xf numFmtId="0" fontId="0" fillId="0" borderId="9" xfId="0" applyBorder="1"/>
    <xf numFmtId="3" fontId="0" fillId="0" borderId="38" xfId="0" applyNumberFormat="1" applyBorder="1" applyProtection="1">
      <protection locked="0"/>
    </xf>
    <xf numFmtId="0" fontId="0" fillId="0" borderId="48" xfId="0" applyBorder="1" applyProtection="1">
      <protection locked="0"/>
    </xf>
    <xf numFmtId="0" fontId="3" fillId="3" borderId="84" xfId="0" applyFont="1" applyFill="1" applyBorder="1" applyAlignment="1">
      <alignment horizontal="center"/>
    </xf>
    <xf numFmtId="0" fontId="3" fillId="3" borderId="83" xfId="0" applyFont="1" applyFill="1" applyBorder="1" applyAlignment="1">
      <alignment horizontal="center"/>
    </xf>
    <xf numFmtId="3" fontId="0" fillId="0" borderId="19" xfId="0" applyNumberFormat="1" applyBorder="1"/>
    <xf numFmtId="0" fontId="3" fillId="3" borderId="85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3" fillId="3" borderId="86" xfId="0" applyFont="1" applyFill="1" applyBorder="1" applyAlignment="1">
      <alignment horizontal="center"/>
    </xf>
    <xf numFmtId="2" fontId="3" fillId="3" borderId="59" xfId="0" applyNumberFormat="1" applyFont="1" applyFill="1" applyBorder="1"/>
    <xf numFmtId="2" fontId="3" fillId="3" borderId="74" xfId="0" applyNumberFormat="1" applyFont="1" applyFill="1" applyBorder="1"/>
    <xf numFmtId="2" fontId="3" fillId="3" borderId="50" xfId="0" applyNumberFormat="1" applyFont="1" applyFill="1" applyBorder="1"/>
    <xf numFmtId="2" fontId="3" fillId="3" borderId="58" xfId="0" applyNumberFormat="1" applyFont="1" applyFill="1" applyBorder="1"/>
    <xf numFmtId="164" fontId="3" fillId="3" borderId="19" xfId="0" applyNumberFormat="1" applyFont="1" applyFill="1" applyBorder="1" applyAlignment="1"/>
    <xf numFmtId="3" fontId="0" fillId="0" borderId="35" xfId="0" applyNumberFormat="1" applyBorder="1" applyAlignment="1">
      <alignment horizontal="right"/>
    </xf>
    <xf numFmtId="3" fontId="0" fillId="0" borderId="36" xfId="0" applyNumberFormat="1" applyBorder="1" applyAlignment="1">
      <alignment horizontal="right"/>
    </xf>
    <xf numFmtId="0" fontId="0" fillId="0" borderId="23" xfId="0" applyBorder="1"/>
    <xf numFmtId="0" fontId="3" fillId="3" borderId="8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164" fontId="11" fillId="0" borderId="36" xfId="0" applyNumberFormat="1" applyFont="1" applyFill="1" applyBorder="1" applyAlignment="1"/>
    <xf numFmtId="164" fontId="11" fillId="0" borderId="38" xfId="0" applyNumberFormat="1" applyFont="1" applyFill="1" applyBorder="1" applyAlignment="1"/>
    <xf numFmtId="2" fontId="0" fillId="0" borderId="52" xfId="0" applyNumberFormat="1" applyBorder="1" applyAlignment="1">
      <alignment horizontal="right"/>
    </xf>
    <xf numFmtId="2" fontId="0" fillId="0" borderId="36" xfId="0" applyNumberFormat="1" applyBorder="1" applyAlignment="1">
      <alignment horizontal="right"/>
    </xf>
    <xf numFmtId="2" fontId="0" fillId="0" borderId="77" xfId="0" applyNumberFormat="1" applyBorder="1"/>
    <xf numFmtId="2" fontId="0" fillId="0" borderId="78" xfId="0" applyNumberFormat="1" applyBorder="1"/>
    <xf numFmtId="2" fontId="0" fillId="0" borderId="89" xfId="0" applyNumberFormat="1" applyBorder="1"/>
    <xf numFmtId="3" fontId="0" fillId="0" borderId="51" xfId="0" applyNumberFormat="1" applyFont="1" applyBorder="1"/>
    <xf numFmtId="3" fontId="0" fillId="0" borderId="35" xfId="0" applyNumberFormat="1" applyFont="1" applyBorder="1"/>
    <xf numFmtId="3" fontId="0" fillId="0" borderId="45" xfId="0" applyNumberFormat="1" applyFont="1" applyBorder="1"/>
    <xf numFmtId="3" fontId="0" fillId="0" borderId="56" xfId="0" applyNumberFormat="1" applyFont="1" applyBorder="1"/>
    <xf numFmtId="3" fontId="0" fillId="0" borderId="38" xfId="0" applyNumberFormat="1" applyFont="1" applyBorder="1"/>
    <xf numFmtId="3" fontId="0" fillId="0" borderId="48" xfId="0" applyNumberFormat="1" applyFont="1" applyBorder="1"/>
    <xf numFmtId="3" fontId="3" fillId="3" borderId="94" xfId="0" applyNumberFormat="1" applyFont="1" applyFill="1" applyBorder="1"/>
    <xf numFmtId="3" fontId="3" fillId="3" borderId="33" xfId="0" applyNumberFormat="1" applyFont="1" applyFill="1" applyBorder="1"/>
    <xf numFmtId="3" fontId="0" fillId="0" borderId="36" xfId="0" applyNumberFormat="1" applyFont="1" applyBorder="1"/>
    <xf numFmtId="3" fontId="0" fillId="0" borderId="46" xfId="0" applyNumberFormat="1" applyFont="1" applyBorder="1"/>
    <xf numFmtId="3" fontId="0" fillId="0" borderId="20" xfId="0" applyNumberFormat="1" applyBorder="1"/>
    <xf numFmtId="3" fontId="0" fillId="0" borderId="34" xfId="0" applyNumberFormat="1" applyBorder="1"/>
    <xf numFmtId="3" fontId="0" fillId="0" borderId="22" xfId="0" applyNumberFormat="1" applyBorder="1"/>
    <xf numFmtId="164" fontId="3" fillId="3" borderId="29" xfId="0" applyNumberFormat="1" applyFont="1" applyFill="1" applyBorder="1" applyAlignment="1"/>
    <xf numFmtId="4" fontId="0" fillId="0" borderId="20" xfId="0" applyNumberFormat="1" applyBorder="1"/>
    <xf numFmtId="2" fontId="3" fillId="3" borderId="15" xfId="0" applyNumberFormat="1" applyFont="1" applyFill="1" applyBorder="1"/>
    <xf numFmtId="4" fontId="0" fillId="0" borderId="34" xfId="0" applyNumberFormat="1" applyBorder="1"/>
    <xf numFmtId="4" fontId="0" fillId="0" borderId="35" xfId="0" applyNumberFormat="1" applyBorder="1"/>
    <xf numFmtId="3" fontId="0" fillId="0" borderId="38" xfId="0" applyNumberFormat="1" applyBorder="1" applyAlignment="1"/>
    <xf numFmtId="3" fontId="0" fillId="0" borderId="48" xfId="0" applyNumberFormat="1" applyBorder="1" applyAlignment="1"/>
    <xf numFmtId="0" fontId="0" fillId="0" borderId="0" xfId="0" applyAlignment="1"/>
    <xf numFmtId="6" fontId="4" fillId="0" borderId="0" xfId="0" applyNumberFormat="1" applyFont="1" applyAlignment="1"/>
    <xf numFmtId="0" fontId="3" fillId="3" borderId="9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7" fillId="0" borderId="21" xfId="0" applyFont="1" applyFill="1" applyBorder="1" applyAlignment="1"/>
    <xf numFmtId="0" fontId="7" fillId="0" borderId="0" xfId="0" applyFont="1" applyFill="1" applyBorder="1" applyAlignment="1"/>
    <xf numFmtId="0" fontId="0" fillId="0" borderId="9" xfId="0" applyBorder="1" applyAlignment="1">
      <alignment horizontal="center"/>
    </xf>
    <xf numFmtId="3" fontId="0" fillId="0" borderId="10" xfId="0" applyNumberFormat="1" applyBorder="1"/>
    <xf numFmtId="4" fontId="0" fillId="0" borderId="9" xfId="0" applyNumberFormat="1" applyBorder="1"/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0" borderId="22" xfId="0" applyNumberFormat="1" applyBorder="1"/>
    <xf numFmtId="0" fontId="0" fillId="0" borderId="15" xfId="0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2" fontId="0" fillId="0" borderId="20" xfId="0" applyNumberFormat="1" applyBorder="1"/>
    <xf numFmtId="2" fontId="4" fillId="0" borderId="22" xfId="0" applyNumberFormat="1" applyFont="1" applyBorder="1"/>
    <xf numFmtId="0" fontId="0" fillId="0" borderId="7" xfId="0" applyBorder="1" applyAlignment="1">
      <alignment horizontal="left" indent="1"/>
    </xf>
    <xf numFmtId="0" fontId="0" fillId="0" borderId="0" xfId="0" applyBorder="1" applyAlignment="1">
      <alignment horizontal="left"/>
    </xf>
    <xf numFmtId="3" fontId="0" fillId="0" borderId="46" xfId="0" applyNumberFormat="1" applyBorder="1" applyAlignment="1"/>
    <xf numFmtId="3" fontId="4" fillId="0" borderId="44" xfId="0" applyNumberFormat="1" applyFont="1" applyBorder="1"/>
    <xf numFmtId="3" fontId="0" fillId="0" borderId="36" xfId="0" applyNumberFormat="1" applyBorder="1" applyAlignment="1"/>
    <xf numFmtId="3" fontId="4" fillId="0" borderId="100" xfId="0" applyNumberFormat="1" applyFont="1" applyBorder="1" applyAlignment="1">
      <alignment horizontal="right"/>
    </xf>
    <xf numFmtId="164" fontId="3" fillId="3" borderId="14" xfId="0" applyNumberFormat="1" applyFont="1" applyFill="1" applyBorder="1" applyAlignment="1"/>
    <xf numFmtId="2" fontId="4" fillId="0" borderId="34" xfId="0" applyNumberFormat="1" applyFont="1" applyBorder="1"/>
    <xf numFmtId="2" fontId="3" fillId="3" borderId="60" xfId="0" applyNumberFormat="1" applyFont="1" applyFill="1" applyBorder="1"/>
    <xf numFmtId="164" fontId="3" fillId="3" borderId="30" xfId="0" applyNumberFormat="1" applyFont="1" applyFill="1" applyBorder="1" applyAlignment="1"/>
    <xf numFmtId="0" fontId="5" fillId="0" borderId="0" xfId="0" applyFont="1" applyBorder="1" applyAlignment="1"/>
    <xf numFmtId="0" fontId="5" fillId="0" borderId="21" xfId="0" applyFont="1" applyBorder="1" applyAlignment="1">
      <alignment horizontal="center"/>
    </xf>
    <xf numFmtId="3" fontId="0" fillId="0" borderId="51" xfId="0" applyNumberFormat="1" applyBorder="1" applyAlignment="1"/>
    <xf numFmtId="3" fontId="0" fillId="0" borderId="35" xfId="0" applyNumberFormat="1" applyBorder="1" applyAlignment="1"/>
    <xf numFmtId="3" fontId="0" fillId="0" borderId="45" xfId="0" applyNumberFormat="1" applyBorder="1" applyAlignment="1"/>
    <xf numFmtId="0" fontId="0" fillId="0" borderId="7" xfId="0" applyBorder="1" applyAlignment="1">
      <alignment horizontal="right"/>
    </xf>
    <xf numFmtId="164" fontId="0" fillId="0" borderId="52" xfId="0" applyNumberFormat="1" applyBorder="1" applyAlignment="1"/>
    <xf numFmtId="0" fontId="0" fillId="0" borderId="15" xfId="0" applyBorder="1" applyAlignment="1">
      <alignment horizontal="right"/>
    </xf>
    <xf numFmtId="0" fontId="0" fillId="0" borderId="56" xfId="0" applyBorder="1" applyAlignment="1"/>
    <xf numFmtId="3" fontId="0" fillId="0" borderId="7" xfId="0" applyNumberFormat="1" applyBorder="1" applyAlignment="1"/>
    <xf numFmtId="164" fontId="0" fillId="0" borderId="2" xfId="0" applyNumberFormat="1" applyBorder="1" applyAlignment="1"/>
    <xf numFmtId="164" fontId="0" fillId="0" borderId="6" xfId="0" applyNumberFormat="1" applyBorder="1" applyAlignment="1"/>
    <xf numFmtId="164" fontId="0" fillId="0" borderId="4" xfId="0" applyNumberFormat="1" applyBorder="1" applyAlignment="1"/>
    <xf numFmtId="0" fontId="5" fillId="0" borderId="14" xfId="0" applyFont="1" applyBorder="1" applyAlignment="1"/>
    <xf numFmtId="3" fontId="0" fillId="0" borderId="10" xfId="0" applyNumberFormat="1" applyBorder="1" applyAlignment="1"/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0" fontId="0" fillId="0" borderId="61" xfId="0" applyBorder="1"/>
    <xf numFmtId="0" fontId="0" fillId="0" borderId="31" xfId="0" applyBorder="1"/>
    <xf numFmtId="0" fontId="3" fillId="3" borderId="1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77" xfId="0" applyNumberFormat="1" applyBorder="1" applyAlignment="1"/>
    <xf numFmtId="0" fontId="6" fillId="0" borderId="25" xfId="0" applyFont="1" applyBorder="1"/>
    <xf numFmtId="0" fontId="6" fillId="0" borderId="24" xfId="0" applyFont="1" applyBorder="1"/>
    <xf numFmtId="0" fontId="0" fillId="0" borderId="101" xfId="0" applyBorder="1"/>
    <xf numFmtId="0" fontId="6" fillId="0" borderId="102" xfId="0" applyFont="1" applyBorder="1"/>
    <xf numFmtId="3" fontId="6" fillId="0" borderId="0" xfId="0" applyNumberFormat="1" applyFont="1" applyBorder="1"/>
    <xf numFmtId="0" fontId="3" fillId="3" borderId="50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63" xfId="0" applyFont="1" applyBorder="1"/>
    <xf numFmtId="0" fontId="13" fillId="0" borderId="7" xfId="0" applyFont="1" applyBorder="1"/>
    <xf numFmtId="0" fontId="0" fillId="0" borderId="103" xfId="0" applyBorder="1"/>
    <xf numFmtId="0" fontId="14" fillId="0" borderId="0" xfId="0" applyFont="1"/>
    <xf numFmtId="0" fontId="4" fillId="0" borderId="7" xfId="0" applyFont="1" applyBorder="1"/>
    <xf numFmtId="0" fontId="4" fillId="0" borderId="10" xfId="0" applyFont="1" applyBorder="1"/>
    <xf numFmtId="4" fontId="4" fillId="0" borderId="9" xfId="0" applyNumberFormat="1" applyFont="1" applyBorder="1"/>
    <xf numFmtId="4" fontId="4" fillId="0" borderId="35" xfId="0" applyNumberFormat="1" applyFont="1" applyBorder="1"/>
    <xf numFmtId="0" fontId="0" fillId="0" borderId="102" xfId="0" applyFont="1" applyBorder="1"/>
    <xf numFmtId="0" fontId="0" fillId="0" borderId="24" xfId="0" applyFont="1" applyBorder="1"/>
    <xf numFmtId="3" fontId="0" fillId="0" borderId="71" xfId="0" applyNumberFormat="1" applyFont="1" applyBorder="1"/>
    <xf numFmtId="3" fontId="0" fillId="0" borderId="104" xfId="0" applyNumberFormat="1" applyFont="1" applyBorder="1"/>
    <xf numFmtId="3" fontId="0" fillId="0" borderId="37" xfId="0" applyNumberFormat="1" applyFont="1" applyBorder="1"/>
    <xf numFmtId="3" fontId="0" fillId="0" borderId="105" xfId="0" applyNumberFormat="1" applyFont="1" applyBorder="1"/>
    <xf numFmtId="3" fontId="4" fillId="0" borderId="22" xfId="0" applyNumberFormat="1" applyFont="1" applyBorder="1"/>
    <xf numFmtId="3" fontId="0" fillId="0" borderId="13" xfId="0" applyNumberFormat="1" applyFont="1" applyBorder="1"/>
    <xf numFmtId="3" fontId="0" fillId="0" borderId="62" xfId="0" applyNumberFormat="1" applyFont="1" applyBorder="1"/>
    <xf numFmtId="3" fontId="0" fillId="0" borderId="14" xfId="0" applyNumberFormat="1" applyFont="1" applyBorder="1"/>
    <xf numFmtId="3" fontId="0" fillId="0" borderId="47" xfId="0" applyNumberFormat="1" applyBorder="1"/>
    <xf numFmtId="0" fontId="0" fillId="0" borderId="0" xfId="0" applyFont="1" applyBorder="1"/>
    <xf numFmtId="3" fontId="0" fillId="0" borderId="47" xfId="0" applyNumberFormat="1" applyFont="1" applyBorder="1"/>
    <xf numFmtId="0" fontId="3" fillId="3" borderId="21" xfId="0" applyFont="1" applyFill="1" applyBorder="1"/>
    <xf numFmtId="0" fontId="6" fillId="0" borderId="16" xfId="0" applyFont="1" applyBorder="1"/>
    <xf numFmtId="3" fontId="6" fillId="0" borderId="38" xfId="0" applyNumberFormat="1" applyFont="1" applyBorder="1"/>
    <xf numFmtId="3" fontId="0" fillId="0" borderId="66" xfId="0" applyNumberFormat="1" applyFont="1" applyBorder="1"/>
    <xf numFmtId="3" fontId="6" fillId="0" borderId="46" xfId="0" applyNumberFormat="1" applyFont="1" applyBorder="1"/>
    <xf numFmtId="3" fontId="6" fillId="0" borderId="48" xfId="0" applyNumberFormat="1" applyFont="1" applyBorder="1"/>
    <xf numFmtId="3" fontId="4" fillId="0" borderId="100" xfId="0" applyNumberFormat="1" applyFont="1" applyBorder="1"/>
    <xf numFmtId="3" fontId="0" fillId="0" borderId="106" xfId="0" applyNumberFormat="1" applyFont="1" applyBorder="1"/>
    <xf numFmtId="3" fontId="0" fillId="0" borderId="107" xfId="0" applyNumberFormat="1" applyFont="1" applyBorder="1"/>
    <xf numFmtId="3" fontId="6" fillId="0" borderId="52" xfId="0" applyNumberFormat="1" applyFont="1" applyBorder="1"/>
    <xf numFmtId="3" fontId="0" fillId="0" borderId="100" xfId="0" applyNumberFormat="1" applyBorder="1"/>
    <xf numFmtId="3" fontId="0" fillId="0" borderId="52" xfId="0" applyNumberFormat="1" applyFont="1" applyBorder="1"/>
    <xf numFmtId="3" fontId="3" fillId="3" borderId="100" xfId="0" applyNumberFormat="1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3" fontId="0" fillId="0" borderId="64" xfId="0" applyNumberFormat="1" applyFont="1" applyBorder="1"/>
    <xf numFmtId="3" fontId="0" fillId="0" borderId="25" xfId="0" applyNumberFormat="1" applyFont="1" applyBorder="1"/>
    <xf numFmtId="3" fontId="6" fillId="0" borderId="15" xfId="0" applyNumberFormat="1" applyFont="1" applyBorder="1"/>
    <xf numFmtId="3" fontId="4" fillId="0" borderId="9" xfId="0" applyNumberFormat="1" applyFont="1" applyBorder="1"/>
    <xf numFmtId="3" fontId="4" fillId="0" borderId="35" xfId="0" applyNumberFormat="1" applyFont="1" applyBorder="1"/>
    <xf numFmtId="3" fontId="4" fillId="0" borderId="45" xfId="0" applyNumberFormat="1" applyFont="1" applyBorder="1"/>
    <xf numFmtId="4" fontId="4" fillId="0" borderId="100" xfId="0" applyNumberFormat="1" applyFont="1" applyBorder="1"/>
    <xf numFmtId="4" fontId="4" fillId="0" borderId="22" xfId="0" applyNumberFormat="1" applyFont="1" applyBorder="1"/>
    <xf numFmtId="4" fontId="0" fillId="0" borderId="51" xfId="0" applyNumberFormat="1" applyFont="1" applyBorder="1"/>
    <xf numFmtId="4" fontId="0" fillId="0" borderId="35" xfId="0" applyNumberFormat="1" applyFont="1" applyBorder="1"/>
    <xf numFmtId="4" fontId="0" fillId="0" borderId="13" xfId="0" applyNumberFormat="1" applyFont="1" applyBorder="1"/>
    <xf numFmtId="4" fontId="0" fillId="0" borderId="106" xfId="0" applyNumberFormat="1" applyFont="1" applyBorder="1"/>
    <xf numFmtId="4" fontId="0" fillId="0" borderId="71" xfId="0" applyNumberFormat="1" applyFont="1" applyBorder="1"/>
    <xf numFmtId="4" fontId="0" fillId="0" borderId="62" xfId="0" applyNumberFormat="1" applyFont="1" applyBorder="1"/>
    <xf numFmtId="4" fontId="0" fillId="0" borderId="107" xfId="0" applyNumberFormat="1" applyFont="1" applyBorder="1"/>
    <xf numFmtId="4" fontId="0" fillId="0" borderId="104" xfId="0" applyNumberFormat="1" applyFont="1" applyBorder="1"/>
    <xf numFmtId="4" fontId="0" fillId="0" borderId="37" xfId="0" applyNumberFormat="1" applyFont="1" applyBorder="1"/>
    <xf numFmtId="4" fontId="0" fillId="0" borderId="105" xfId="0" applyNumberFormat="1" applyFont="1" applyBorder="1"/>
    <xf numFmtId="4" fontId="0" fillId="0" borderId="26" xfId="0" applyNumberFormat="1" applyFont="1" applyBorder="1"/>
    <xf numFmtId="4" fontId="6" fillId="0" borderId="52" xfId="0" applyNumberFormat="1" applyFont="1" applyBorder="1"/>
    <xf numFmtId="4" fontId="6" fillId="0" borderId="36" xfId="0" applyNumberFormat="1" applyFont="1" applyBorder="1"/>
    <xf numFmtId="4" fontId="6" fillId="0" borderId="14" xfId="0" applyNumberFormat="1" applyFont="1" applyBorder="1"/>
    <xf numFmtId="4" fontId="0" fillId="0" borderId="100" xfId="0" applyNumberFormat="1" applyBorder="1"/>
    <xf numFmtId="4" fontId="0" fillId="0" borderId="52" xfId="0" applyNumberFormat="1" applyFont="1" applyBorder="1"/>
    <xf numFmtId="4" fontId="0" fillId="0" borderId="36" xfId="0" applyNumberFormat="1" applyFont="1" applyBorder="1"/>
    <xf numFmtId="4" fontId="0" fillId="0" borderId="14" xfId="0" applyNumberFormat="1" applyFont="1" applyBorder="1"/>
    <xf numFmtId="4" fontId="0" fillId="0" borderId="47" xfId="0" applyNumberFormat="1" applyFont="1" applyBorder="1"/>
    <xf numFmtId="4" fontId="3" fillId="3" borderId="100" xfId="0" applyNumberFormat="1" applyFont="1" applyFill="1" applyBorder="1"/>
    <xf numFmtId="4" fontId="3" fillId="3" borderId="34" xfId="0" applyNumberFormat="1" applyFont="1" applyFill="1" applyBorder="1"/>
    <xf numFmtId="4" fontId="3" fillId="3" borderId="44" xfId="0" applyNumberFormat="1" applyFont="1" applyFill="1" applyBorder="1"/>
    <xf numFmtId="4" fontId="4" fillId="0" borderId="45" xfId="0" applyNumberFormat="1" applyFont="1" applyBorder="1"/>
    <xf numFmtId="4" fontId="0" fillId="0" borderId="64" xfId="0" applyNumberFormat="1" applyFont="1" applyBorder="1"/>
    <xf numFmtId="4" fontId="0" fillId="0" borderId="66" xfId="0" applyNumberFormat="1" applyFont="1" applyBorder="1"/>
    <xf numFmtId="4" fontId="0" fillId="0" borderId="25" xfId="0" applyNumberFormat="1" applyFont="1" applyBorder="1"/>
    <xf numFmtId="4" fontId="6" fillId="0" borderId="7" xfId="0" applyNumberFormat="1" applyFont="1" applyBorder="1"/>
    <xf numFmtId="4" fontId="6" fillId="0" borderId="46" xfId="0" applyNumberFormat="1" applyFont="1" applyBorder="1"/>
    <xf numFmtId="4" fontId="4" fillId="0" borderId="44" xfId="0" applyNumberFormat="1" applyFont="1" applyBorder="1"/>
    <xf numFmtId="4" fontId="0" fillId="0" borderId="46" xfId="0" applyNumberFormat="1" applyBorder="1"/>
    <xf numFmtId="4" fontId="0" fillId="0" borderId="47" xfId="0" applyNumberFormat="1" applyBorder="1"/>
    <xf numFmtId="4" fontId="6" fillId="0" borderId="15" xfId="0" applyNumberFormat="1" applyFont="1" applyBorder="1"/>
    <xf numFmtId="4" fontId="6" fillId="0" borderId="38" xfId="0" applyNumberFormat="1" applyFont="1" applyBorder="1"/>
    <xf numFmtId="4" fontId="6" fillId="0" borderId="48" xfId="0" applyNumberFormat="1" applyFont="1" applyBorder="1"/>
    <xf numFmtId="164" fontId="3" fillId="3" borderId="23" xfId="0" applyNumberFormat="1" applyFont="1" applyFill="1" applyBorder="1" applyAlignment="1"/>
    <xf numFmtId="164" fontId="15" fillId="0" borderId="8" xfId="0" applyNumberFormat="1" applyFont="1" applyFill="1" applyBorder="1" applyAlignment="1"/>
    <xf numFmtId="164" fontId="15" fillId="0" borderId="23" xfId="0" applyNumberFormat="1" applyFont="1" applyFill="1" applyBorder="1" applyAlignment="1"/>
    <xf numFmtId="164" fontId="15" fillId="0" borderId="27" xfId="0" applyNumberFormat="1" applyFont="1" applyFill="1" applyBorder="1" applyAlignment="1"/>
    <xf numFmtId="164" fontId="15" fillId="0" borderId="31" xfId="0" applyNumberFormat="1" applyFont="1" applyFill="1" applyBorder="1" applyAlignment="1"/>
    <xf numFmtId="164" fontId="15" fillId="0" borderId="65" xfId="0" applyNumberFormat="1" applyFont="1" applyFill="1" applyBorder="1" applyAlignment="1"/>
    <xf numFmtId="4" fontId="3" fillId="3" borderId="39" xfId="0" applyNumberFormat="1" applyFont="1" applyFill="1" applyBorder="1"/>
    <xf numFmtId="3" fontId="0" fillId="0" borderId="102" xfId="0" applyNumberFormat="1" applyBorder="1"/>
    <xf numFmtId="3" fontId="0" fillId="0" borderId="108" xfId="0" applyNumberFormat="1" applyBorder="1"/>
    <xf numFmtId="3" fontId="0" fillId="0" borderId="101" xfId="0" applyNumberFormat="1" applyBorder="1"/>
    <xf numFmtId="3" fontId="0" fillId="0" borderId="24" xfId="0" applyNumberFormat="1" applyFon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0" fontId="0" fillId="0" borderId="63" xfId="0" applyFont="1" applyBorder="1"/>
    <xf numFmtId="3" fontId="6" fillId="0" borderId="16" xfId="0" applyNumberFormat="1" applyFont="1" applyBorder="1"/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/>
    </xf>
    <xf numFmtId="3" fontId="6" fillId="0" borderId="101" xfId="0" applyNumberFormat="1" applyFont="1" applyBorder="1"/>
    <xf numFmtId="3" fontId="6" fillId="0" borderId="108" xfId="0" applyNumberFormat="1" applyFont="1" applyBorder="1"/>
    <xf numFmtId="3" fontId="6" fillId="0" borderId="108" xfId="0" applyNumberFormat="1" applyFont="1" applyBorder="1" applyProtection="1"/>
    <xf numFmtId="3" fontId="6" fillId="0" borderId="110" xfId="0" applyNumberFormat="1" applyFont="1" applyBorder="1"/>
    <xf numFmtId="164" fontId="5" fillId="3" borderId="31" xfId="0" applyNumberFormat="1" applyFont="1" applyFill="1" applyBorder="1" applyProtection="1">
      <protection locked="0"/>
    </xf>
    <xf numFmtId="164" fontId="11" fillId="0" borderId="109" xfId="0" applyNumberFormat="1" applyFont="1" applyFill="1" applyBorder="1" applyAlignment="1"/>
    <xf numFmtId="164" fontId="0" fillId="4" borderId="61" xfId="0" applyNumberFormat="1" applyFill="1" applyBorder="1"/>
    <xf numFmtId="164" fontId="0" fillId="4" borderId="23" xfId="0" applyNumberFormat="1" applyFill="1" applyBorder="1" applyProtection="1">
      <protection locked="0"/>
    </xf>
    <xf numFmtId="164" fontId="0" fillId="4" borderId="27" xfId="0" applyNumberFormat="1" applyFill="1" applyBorder="1" applyProtection="1">
      <protection locked="0"/>
    </xf>
    <xf numFmtId="164" fontId="0" fillId="4" borderId="109" xfId="0" applyNumberFormat="1" applyFill="1" applyBorder="1" applyProtection="1">
      <protection locked="0"/>
    </xf>
    <xf numFmtId="2" fontId="3" fillId="3" borderId="7" xfId="0" applyNumberFormat="1" applyFont="1" applyFill="1" applyBorder="1"/>
    <xf numFmtId="2" fontId="3" fillId="3" borderId="84" xfId="0" applyNumberFormat="1" applyFont="1" applyFill="1" applyBorder="1"/>
    <xf numFmtId="2" fontId="3" fillId="3" borderId="111" xfId="0" applyNumberFormat="1" applyFont="1" applyFill="1" applyBorder="1"/>
    <xf numFmtId="2" fontId="0" fillId="0" borderId="101" xfId="0" applyNumberFormat="1" applyBorder="1"/>
    <xf numFmtId="2" fontId="0" fillId="0" borderId="108" xfId="0" applyNumberFormat="1" applyBorder="1"/>
    <xf numFmtId="2" fontId="0" fillId="0" borderId="102" xfId="0" applyNumberFormat="1" applyBorder="1"/>
    <xf numFmtId="164" fontId="5" fillId="3" borderId="8" xfId="0" applyNumberFormat="1" applyFont="1" applyFill="1" applyBorder="1" applyAlignment="1"/>
    <xf numFmtId="164" fontId="15" fillId="4" borderId="61" xfId="0" applyNumberFormat="1" applyFont="1" applyFill="1" applyBorder="1" applyAlignment="1"/>
    <xf numFmtId="164" fontId="15" fillId="4" borderId="23" xfId="0" applyNumberFormat="1" applyFont="1" applyFill="1" applyBorder="1" applyAlignment="1"/>
    <xf numFmtId="2" fontId="3" fillId="3" borderId="33" xfId="0" applyNumberFormat="1" applyFont="1" applyFill="1" applyBorder="1"/>
    <xf numFmtId="164" fontId="5" fillId="3" borderId="31" xfId="0" applyNumberFormat="1" applyFont="1" applyFill="1" applyBorder="1" applyAlignment="1"/>
    <xf numFmtId="164" fontId="3" fillId="3" borderId="8" xfId="0" applyNumberFormat="1" applyFont="1" applyFill="1" applyBorder="1" applyAlignment="1"/>
    <xf numFmtId="164" fontId="15" fillId="0" borderId="109" xfId="0" applyNumberFormat="1" applyFont="1" applyFill="1" applyBorder="1" applyAlignment="1"/>
    <xf numFmtId="164" fontId="16" fillId="0" borderId="115" xfId="0" applyNumberFormat="1" applyFont="1" applyFill="1" applyBorder="1" applyAlignment="1"/>
    <xf numFmtId="164" fontId="16" fillId="0" borderId="23" xfId="0" applyNumberFormat="1" applyFont="1" applyFill="1" applyBorder="1" applyAlignment="1"/>
    <xf numFmtId="164" fontId="15" fillId="0" borderId="115" xfId="0" applyNumberFormat="1" applyFont="1" applyFill="1" applyBorder="1" applyAlignment="1"/>
    <xf numFmtId="164" fontId="16" fillId="0" borderId="31" xfId="0" applyNumberFormat="1" applyFont="1" applyFill="1" applyBorder="1" applyAlignment="1"/>
    <xf numFmtId="4" fontId="0" fillId="0" borderId="101" xfId="0" applyNumberFormat="1" applyBorder="1"/>
    <xf numFmtId="4" fontId="0" fillId="0" borderId="108" xfId="0" applyNumberFormat="1" applyBorder="1"/>
    <xf numFmtId="4" fontId="0" fillId="0" borderId="102" xfId="0" applyNumberFormat="1" applyBorder="1"/>
    <xf numFmtId="4" fontId="6" fillId="0" borderId="0" xfId="0" applyNumberFormat="1" applyFont="1" applyBorder="1"/>
    <xf numFmtId="4" fontId="0" fillId="0" borderId="24" xfId="0" applyNumberFormat="1" applyFont="1" applyBorder="1"/>
    <xf numFmtId="4" fontId="3" fillId="3" borderId="33" xfId="0" applyNumberFormat="1" applyFont="1" applyFill="1" applyBorder="1"/>
    <xf numFmtId="4" fontId="0" fillId="0" borderId="7" xfId="0" applyNumberFormat="1" applyFont="1" applyBorder="1"/>
    <xf numFmtId="4" fontId="0" fillId="0" borderId="0" xfId="0" applyNumberFormat="1" applyFont="1" applyBorder="1"/>
    <xf numFmtId="4" fontId="6" fillId="0" borderId="16" xfId="0" applyNumberFormat="1" applyFont="1" applyBorder="1"/>
    <xf numFmtId="4" fontId="3" fillId="3" borderId="59" xfId="0" applyNumberFormat="1" applyFont="1" applyFill="1" applyBorder="1"/>
    <xf numFmtId="164" fontId="15" fillId="0" borderId="61" xfId="0" applyNumberFormat="1" applyFont="1" applyFill="1" applyBorder="1" applyAlignment="1"/>
    <xf numFmtId="164" fontId="11" fillId="4" borderId="61" xfId="0" applyNumberFormat="1" applyFont="1" applyFill="1" applyBorder="1" applyAlignment="1"/>
    <xf numFmtId="164" fontId="15" fillId="4" borderId="8" xfId="0" applyNumberFormat="1" applyFont="1" applyFill="1" applyBorder="1" applyAlignment="1"/>
    <xf numFmtId="164" fontId="15" fillId="4" borderId="27" xfId="0" applyNumberFormat="1" applyFont="1" applyFill="1" applyBorder="1" applyAlignment="1"/>
    <xf numFmtId="164" fontId="11" fillId="4" borderId="8" xfId="0" applyNumberFormat="1" applyFont="1" applyFill="1" applyBorder="1" applyAlignment="1"/>
    <xf numFmtId="164" fontId="15" fillId="4" borderId="31" xfId="0" applyNumberFormat="1" applyFont="1" applyFill="1" applyBorder="1" applyAlignment="1"/>
    <xf numFmtId="164" fontId="15" fillId="4" borderId="115" xfId="0" applyNumberFormat="1" applyFont="1" applyFill="1" applyBorder="1" applyAlignment="1"/>
    <xf numFmtId="164" fontId="15" fillId="4" borderId="109" xfId="0" applyNumberFormat="1" applyFont="1" applyFill="1" applyBorder="1" applyAlignment="1"/>
    <xf numFmtId="164" fontId="16" fillId="4" borderId="115" xfId="0" applyNumberFormat="1" applyFont="1" applyFill="1" applyBorder="1" applyAlignment="1"/>
    <xf numFmtId="164" fontId="16" fillId="4" borderId="23" xfId="0" applyNumberFormat="1" applyFont="1" applyFill="1" applyBorder="1" applyAlignment="1"/>
    <xf numFmtId="164" fontId="16" fillId="4" borderId="31" xfId="0" applyNumberFormat="1" applyFont="1" applyFill="1" applyBorder="1" applyAlignment="1"/>
    <xf numFmtId="0" fontId="3" fillId="3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/>
    <xf numFmtId="164" fontId="3" fillId="3" borderId="116" xfId="0" applyNumberFormat="1" applyFont="1" applyFill="1" applyBorder="1" applyAlignment="1"/>
    <xf numFmtId="3" fontId="0" fillId="0" borderId="89" xfId="0" applyNumberFormat="1" applyBorder="1"/>
    <xf numFmtId="164" fontId="3" fillId="3" borderId="13" xfId="0" applyNumberFormat="1" applyFont="1" applyFill="1" applyBorder="1" applyAlignment="1"/>
    <xf numFmtId="2" fontId="3" fillId="3" borderId="9" xfId="0" applyNumberFormat="1" applyFont="1" applyFill="1" applyBorder="1"/>
    <xf numFmtId="2" fontId="3" fillId="3" borderId="55" xfId="0" applyNumberFormat="1" applyFont="1" applyFill="1" applyBorder="1"/>
    <xf numFmtId="2" fontId="3" fillId="3" borderId="68" xfId="0" applyNumberFormat="1" applyFont="1" applyFill="1" applyBorder="1"/>
    <xf numFmtId="0" fontId="17" fillId="0" borderId="0" xfId="0" applyFont="1" applyAlignment="1">
      <alignment vertical="center"/>
    </xf>
    <xf numFmtId="0" fontId="17" fillId="0" borderId="0" xfId="0" applyFont="1"/>
    <xf numFmtId="2" fontId="3" fillId="3" borderId="84" xfId="0" applyNumberFormat="1" applyFont="1" applyFill="1" applyBorder="1" applyAlignment="1">
      <alignment horizontal="right"/>
    </xf>
    <xf numFmtId="3" fontId="0" fillId="0" borderId="52" xfId="0" applyNumberFormat="1" applyBorder="1" applyAlignment="1"/>
    <xf numFmtId="3" fontId="0" fillId="0" borderId="88" xfId="0" applyNumberFormat="1" applyBorder="1" applyAlignment="1"/>
    <xf numFmtId="3" fontId="0" fillId="0" borderId="89" xfId="0" applyNumberFormat="1" applyBorder="1" applyAlignment="1"/>
    <xf numFmtId="3" fontId="0" fillId="0" borderId="88" xfId="0" applyNumberFormat="1" applyBorder="1" applyAlignment="1">
      <alignment horizontal="right"/>
    </xf>
    <xf numFmtId="164" fontId="11" fillId="4" borderId="23" xfId="0" applyNumberFormat="1" applyFont="1" applyFill="1" applyBorder="1" applyAlignment="1"/>
    <xf numFmtId="164" fontId="11" fillId="0" borderId="22" xfId="0" applyNumberFormat="1" applyFont="1" applyFill="1" applyBorder="1" applyAlignment="1"/>
    <xf numFmtId="0" fontId="0" fillId="0" borderId="0" xfId="0" applyAlignment="1">
      <alignment horizontal="right"/>
    </xf>
    <xf numFmtId="164" fontId="3" fillId="3" borderId="31" xfId="0" applyNumberFormat="1" applyFont="1" applyFill="1" applyBorder="1" applyAlignment="1">
      <alignment horizontal="right"/>
    </xf>
    <xf numFmtId="164" fontId="11" fillId="4" borderId="8" xfId="0" applyNumberFormat="1" applyFont="1" applyFill="1" applyBorder="1" applyAlignment="1">
      <alignment horizontal="right"/>
    </xf>
    <xf numFmtId="164" fontId="15" fillId="4" borderId="23" xfId="0" applyNumberFormat="1" applyFont="1" applyFill="1" applyBorder="1" applyAlignment="1">
      <alignment horizontal="right"/>
    </xf>
    <xf numFmtId="2" fontId="4" fillId="0" borderId="20" xfId="0" applyNumberFormat="1" applyFont="1" applyBorder="1"/>
    <xf numFmtId="3" fontId="0" fillId="0" borderId="117" xfId="0" applyNumberFormat="1" applyBorder="1"/>
    <xf numFmtId="0" fontId="3" fillId="3" borderId="118" xfId="0" applyFont="1" applyFill="1" applyBorder="1" applyAlignment="1">
      <alignment horizontal="center"/>
    </xf>
    <xf numFmtId="0" fontId="7" fillId="0" borderId="10" xfId="0" applyFont="1" applyFill="1" applyBorder="1" applyAlignment="1"/>
    <xf numFmtId="2" fontId="3" fillId="0" borderId="0" xfId="0" applyNumberFormat="1" applyFont="1" applyFill="1" applyBorder="1" applyAlignment="1">
      <alignment horizontal="center"/>
    </xf>
    <xf numFmtId="3" fontId="0" fillId="0" borderId="78" xfId="0" applyNumberFormat="1" applyBorder="1" applyAlignment="1"/>
    <xf numFmtId="164" fontId="11" fillId="0" borderId="78" xfId="0" applyNumberFormat="1" applyFont="1" applyFill="1" applyBorder="1" applyAlignment="1"/>
    <xf numFmtId="164" fontId="11" fillId="0" borderId="89" xfId="0" applyNumberFormat="1" applyFont="1" applyFill="1" applyBorder="1" applyAlignment="1"/>
    <xf numFmtId="0" fontId="3" fillId="3" borderId="120" xfId="0" applyFont="1" applyFill="1" applyBorder="1" applyAlignment="1">
      <alignment horizontal="center"/>
    </xf>
    <xf numFmtId="0" fontId="3" fillId="3" borderId="119" xfId="0" applyFont="1" applyFill="1" applyBorder="1" applyAlignment="1">
      <alignment horizontal="center"/>
    </xf>
    <xf numFmtId="3" fontId="0" fillId="0" borderId="88" xfId="0" applyNumberFormat="1" applyBorder="1"/>
    <xf numFmtId="3" fontId="0" fillId="0" borderId="121" xfId="0" applyNumberFormat="1" applyBorder="1"/>
    <xf numFmtId="0" fontId="3" fillId="3" borderId="122" xfId="0" applyFont="1" applyFill="1" applyBorder="1" applyAlignment="1">
      <alignment horizontal="center"/>
    </xf>
    <xf numFmtId="0" fontId="3" fillId="3" borderId="99" xfId="0" applyFont="1" applyFill="1" applyBorder="1" applyAlignment="1" applyProtection="1">
      <alignment horizontal="center"/>
      <protection locked="0"/>
    </xf>
    <xf numFmtId="3" fontId="0" fillId="0" borderId="123" xfId="0" applyNumberFormat="1" applyBorder="1"/>
    <xf numFmtId="4" fontId="3" fillId="3" borderId="20" xfId="0" applyNumberFormat="1" applyFont="1" applyFill="1" applyBorder="1"/>
    <xf numFmtId="4" fontId="3" fillId="3" borderId="54" xfId="0" applyNumberFormat="1" applyFont="1" applyFill="1" applyBorder="1"/>
    <xf numFmtId="4" fontId="6" fillId="0" borderId="124" xfId="0" applyNumberFormat="1" applyFont="1" applyBorder="1"/>
    <xf numFmtId="4" fontId="6" fillId="0" borderId="78" xfId="0" applyNumberFormat="1" applyFont="1" applyBorder="1"/>
    <xf numFmtId="4" fontId="6" fillId="0" borderId="89" xfId="0" applyNumberFormat="1" applyFont="1" applyBorder="1"/>
    <xf numFmtId="4" fontId="6" fillId="0" borderId="19" xfId="0" applyNumberFormat="1" applyFont="1" applyBorder="1"/>
    <xf numFmtId="0" fontId="12" fillId="0" borderId="0" xfId="0" applyFont="1" applyAlignment="1">
      <alignment horizontal="center"/>
    </xf>
    <xf numFmtId="0" fontId="3" fillId="3" borderId="55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3" fillId="3" borderId="98" xfId="0" applyFont="1" applyFill="1" applyBorder="1" applyAlignment="1">
      <alignment horizontal="center"/>
    </xf>
    <xf numFmtId="0" fontId="3" fillId="3" borderId="96" xfId="0" applyFont="1" applyFill="1" applyBorder="1" applyAlignment="1">
      <alignment horizontal="center"/>
    </xf>
    <xf numFmtId="0" fontId="3" fillId="3" borderId="9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9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/>
    </xf>
    <xf numFmtId="0" fontId="3" fillId="3" borderId="112" xfId="0" applyFont="1" applyFill="1" applyBorder="1" applyAlignment="1">
      <alignment horizontal="center" vertical="center"/>
    </xf>
    <xf numFmtId="0" fontId="3" fillId="3" borderId="113" xfId="0" applyFont="1" applyFill="1" applyBorder="1" applyAlignment="1">
      <alignment horizontal="center" vertical="center"/>
    </xf>
    <xf numFmtId="0" fontId="3" fillId="3" borderId="11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6" fontId="3" fillId="3" borderId="9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/>
    </xf>
    <xf numFmtId="0" fontId="3" fillId="3" borderId="68" xfId="0" applyFont="1" applyFill="1" applyBorder="1" applyAlignment="1">
      <alignment horizontal="center"/>
    </xf>
    <xf numFmtId="0" fontId="3" fillId="3" borderId="90" xfId="0" applyFont="1" applyFill="1" applyBorder="1" applyAlignment="1">
      <alignment horizontal="center"/>
    </xf>
    <xf numFmtId="0" fontId="3" fillId="3" borderId="91" xfId="0" applyFont="1" applyFill="1" applyBorder="1" applyAlignment="1">
      <alignment horizontal="center"/>
    </xf>
    <xf numFmtId="0" fontId="3" fillId="3" borderId="93" xfId="0" applyFont="1" applyFill="1" applyBorder="1" applyAlignment="1">
      <alignment horizontal="center"/>
    </xf>
    <xf numFmtId="0" fontId="3" fillId="3" borderId="73" xfId="0" applyFont="1" applyFill="1" applyBorder="1" applyAlignment="1">
      <alignment horizontal="center"/>
    </xf>
    <xf numFmtId="0" fontId="3" fillId="3" borderId="69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92" xfId="0" applyFont="1" applyFill="1" applyBorder="1" applyAlignment="1">
      <alignment horizontal="center"/>
    </xf>
    <xf numFmtId="2" fontId="3" fillId="3" borderId="112" xfId="0" applyNumberFormat="1" applyFont="1" applyFill="1" applyBorder="1"/>
    <xf numFmtId="3" fontId="0" fillId="0" borderId="21" xfId="0" applyNumberFormat="1" applyBorder="1"/>
  </cellXfs>
  <cellStyles count="3">
    <cellStyle name="Hiperligação" xfId="1" builtinId="8"/>
    <cellStyle name="Normal" xfId="0" builtinId="0"/>
    <cellStyle name="Normal 2" xfId="2"/>
  </cellStyles>
  <dxfs count="2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'1'!$B$6:$N$6</c:f>
              <c:numCache>
                <c:formatCode>#,##0</c:formatCode>
                <c:ptCount val="13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614380.20499999996</c:v>
                </c:pt>
                <c:pt idx="4">
                  <c:v>656918.26</c:v>
                </c:pt>
                <c:pt idx="5">
                  <c:v>703504.83499999996</c:v>
                </c:pt>
                <c:pt idx="6">
                  <c:v>720793.56200000003</c:v>
                </c:pt>
                <c:pt idx="7">
                  <c:v>726284.80299999996</c:v>
                </c:pt>
                <c:pt idx="8">
                  <c:v>735533.90500000003</c:v>
                </c:pt>
                <c:pt idx="9">
                  <c:v>723973.625</c:v>
                </c:pt>
                <c:pt idx="10">
                  <c:v>778041</c:v>
                </c:pt>
                <c:pt idx="11">
                  <c:v>800341.53700000001</c:v>
                </c:pt>
                <c:pt idx="12">
                  <c:v>821488.86499999999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68960"/>
        <c:axId val="44570496"/>
      </c:barChart>
      <c:catAx>
        <c:axId val="4456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44570496"/>
        <c:crosses val="autoZero"/>
        <c:auto val="1"/>
        <c:lblAlgn val="ctr"/>
        <c:lblOffset val="100"/>
        <c:noMultiLvlLbl val="0"/>
      </c:catAx>
      <c:valAx>
        <c:axId val="445704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4568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'[1]1'!$A$12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'[1]1'!$B$5:$F$5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0864"/>
        <c:axId val="47622400"/>
      </c:lineChart>
      <c:catAx>
        <c:axId val="4762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622400"/>
        <c:crosses val="autoZero"/>
        <c:auto val="1"/>
        <c:lblAlgn val="ctr"/>
        <c:lblOffset val="100"/>
        <c:noMultiLvlLbl val="0"/>
      </c:catAx>
      <c:valAx>
        <c:axId val="47622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620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'1'!$B$28:$N$28</c:f>
              <c:numCache>
                <c:formatCode>#,##0</c:formatCode>
                <c:ptCount val="13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228204.717</c:v>
                </c:pt>
                <c:pt idx="4">
                  <c:v>265906.43699999998</c:v>
                </c:pt>
                <c:pt idx="5">
                  <c:v>297441.74099999998</c:v>
                </c:pt>
                <c:pt idx="6">
                  <c:v>313195.50799999997</c:v>
                </c:pt>
                <c:pt idx="7">
                  <c:v>319331.63400000002</c:v>
                </c:pt>
                <c:pt idx="8">
                  <c:v>313646.51400000002</c:v>
                </c:pt>
                <c:pt idx="9">
                  <c:v>292708.82400000002</c:v>
                </c:pt>
                <c:pt idx="10">
                  <c:v>335676.54800000001</c:v>
                </c:pt>
                <c:pt idx="11">
                  <c:v>346139.44199999998</c:v>
                </c:pt>
                <c:pt idx="12">
                  <c:v>364911.27100000001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33920"/>
        <c:axId val="47635456"/>
      </c:barChart>
      <c:catAx>
        <c:axId val="4763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635456"/>
        <c:crosses val="autoZero"/>
        <c:auto val="1"/>
        <c:lblAlgn val="ctr"/>
        <c:lblOffset val="100"/>
        <c:noMultiLvlLbl val="0"/>
      </c:catAx>
      <c:valAx>
        <c:axId val="476354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763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'1'!$B$30:$N$30</c:f>
              <c:numCache>
                <c:formatCode>#,##0</c:formatCode>
                <c:ptCount val="13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899.43600000000004</c:v>
                </c:pt>
                <c:pt idx="4">
                  <c:v>1170.3489999999999</c:v>
                </c:pt>
                <c:pt idx="5">
                  <c:v>1022.737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41888"/>
        <c:axId val="47947776"/>
      </c:barChart>
      <c:catAx>
        <c:axId val="4794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947776"/>
        <c:crosses val="autoZero"/>
        <c:auto val="1"/>
        <c:lblAlgn val="ctr"/>
        <c:lblOffset val="100"/>
        <c:noMultiLvlLbl val="0"/>
      </c:catAx>
      <c:valAx>
        <c:axId val="479477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7941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'1'!$B$32:$N$32</c:f>
              <c:numCache>
                <c:formatCode>#,##0</c:formatCode>
                <c:ptCount val="13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227305.28100000002</c:v>
                </c:pt>
                <c:pt idx="4">
                  <c:v>264736.08799999999</c:v>
                </c:pt>
                <c:pt idx="5">
                  <c:v>296419.00399999996</c:v>
                </c:pt>
                <c:pt idx="6">
                  <c:v>312165.44199999998</c:v>
                </c:pt>
                <c:pt idx="7">
                  <c:v>318321.614</c:v>
                </c:pt>
                <c:pt idx="8">
                  <c:v>312463.31200000003</c:v>
                </c:pt>
                <c:pt idx="9">
                  <c:v>291587.27400000003</c:v>
                </c:pt>
                <c:pt idx="10">
                  <c:v>334649.348</c:v>
                </c:pt>
                <c:pt idx="11">
                  <c:v>344816.77799999999</c:v>
                </c:pt>
                <c:pt idx="12">
                  <c:v>363447.39600000001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54944"/>
        <c:axId val="47960832"/>
      </c:barChart>
      <c:catAx>
        <c:axId val="4795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960832"/>
        <c:crosses val="autoZero"/>
        <c:auto val="1"/>
        <c:lblAlgn val="ctr"/>
        <c:lblOffset val="100"/>
        <c:noMultiLvlLbl val="0"/>
      </c:catAx>
      <c:valAx>
        <c:axId val="479608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7954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'[1]1'!$A$12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'[1]1'!$B$5:$F$5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73344"/>
        <c:axId val="47674880"/>
      </c:lineChart>
      <c:catAx>
        <c:axId val="4767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674880"/>
        <c:crosses val="autoZero"/>
        <c:auto val="1"/>
        <c:lblAlgn val="ctr"/>
        <c:lblOffset val="100"/>
        <c:noMultiLvlLbl val="0"/>
      </c:catAx>
      <c:valAx>
        <c:axId val="47674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673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'1'!$B$8:$N$8</c:f>
              <c:numCache>
                <c:formatCode>#,##0</c:formatCode>
                <c:ptCount val="13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</c:v>
                </c:pt>
                <c:pt idx="9">
                  <c:v>110190.53599999999</c:v>
                </c:pt>
                <c:pt idx="10">
                  <c:v>137205.92600000001</c:v>
                </c:pt>
                <c:pt idx="11">
                  <c:v>154727.05100000001</c:v>
                </c:pt>
                <c:pt idx="12">
                  <c:v>169316.81200000001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06592"/>
        <c:axId val="44608128"/>
      </c:barChart>
      <c:catAx>
        <c:axId val="446065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608128"/>
        <c:crosses val="autoZero"/>
        <c:auto val="1"/>
        <c:lblAlgn val="ctr"/>
        <c:lblOffset val="100"/>
        <c:noMultiLvlLbl val="0"/>
      </c:catAx>
      <c:valAx>
        <c:axId val="446081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4606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'1'!$B$10:$N$10</c:f>
              <c:numCache>
                <c:formatCode>#,##0</c:formatCode>
                <c:ptCount val="13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524886.84</c:v>
                </c:pt>
                <c:pt idx="4">
                  <c:v>575003.69099999999</c:v>
                </c:pt>
                <c:pt idx="5">
                  <c:v>617133.53499999992</c:v>
                </c:pt>
                <c:pt idx="6">
                  <c:v>598394.56099999999</c:v>
                </c:pt>
                <c:pt idx="7">
                  <c:v>601130.81199999992</c:v>
                </c:pt>
                <c:pt idx="8">
                  <c:v>618778.99600000004</c:v>
                </c:pt>
                <c:pt idx="9">
                  <c:v>613783.08900000004</c:v>
                </c:pt>
                <c:pt idx="10">
                  <c:v>640835.07400000002</c:v>
                </c:pt>
                <c:pt idx="11">
                  <c:v>645614.48600000003</c:v>
                </c:pt>
                <c:pt idx="12">
                  <c:v>652172.05299999996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18080"/>
        <c:axId val="45919616"/>
      </c:barChart>
      <c:catAx>
        <c:axId val="4591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919616"/>
        <c:crosses val="autoZero"/>
        <c:auto val="1"/>
        <c:lblAlgn val="ctr"/>
        <c:lblOffset val="100"/>
        <c:noMultiLvlLbl val="0"/>
      </c:catAx>
      <c:valAx>
        <c:axId val="459196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591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'[1]1'!$A$12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'[1]1'!$B$5:$F$5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'[1]1'!$B$12:$F$12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7040"/>
        <c:axId val="47194496"/>
      </c:lineChart>
      <c:catAx>
        <c:axId val="4592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194496"/>
        <c:crosses val="autoZero"/>
        <c:auto val="1"/>
        <c:lblAlgn val="ctr"/>
        <c:lblOffset val="100"/>
        <c:noMultiLvlLbl val="0"/>
      </c:catAx>
      <c:valAx>
        <c:axId val="47194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92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5360"/>
        <c:axId val="47216896"/>
      </c:area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5360"/>
        <c:axId val="47216896"/>
      </c:lineChart>
      <c:catAx>
        <c:axId val="47215360"/>
        <c:scaling>
          <c:orientation val="minMax"/>
        </c:scaling>
        <c:delete val="1"/>
        <c:axPos val="b"/>
        <c:majorTickMark val="out"/>
        <c:minorTickMark val="none"/>
        <c:tickLblPos val="nextTo"/>
        <c:crossAx val="47216896"/>
        <c:crosses val="autoZero"/>
        <c:auto val="1"/>
        <c:lblAlgn val="ctr"/>
        <c:lblOffset val="100"/>
        <c:noMultiLvlLbl val="0"/>
      </c:catAx>
      <c:valAx>
        <c:axId val="47216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215360"/>
        <c:crosses val="autoZero"/>
        <c:crossBetween val="between"/>
      </c:valAx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'1'!$B$17:$N$17</c:f>
              <c:numCache>
                <c:formatCode>#,##0</c:formatCode>
                <c:ptCount val="13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386175.48800000001</c:v>
                </c:pt>
                <c:pt idx="4">
                  <c:v>391011.82299999997</c:v>
                </c:pt>
                <c:pt idx="5">
                  <c:v>406063.09399999998</c:v>
                </c:pt>
                <c:pt idx="6">
                  <c:v>407598.054</c:v>
                </c:pt>
                <c:pt idx="7">
                  <c:v>406953.16899999999</c:v>
                </c:pt>
                <c:pt idx="8">
                  <c:v>421887.391</c:v>
                </c:pt>
                <c:pt idx="9">
                  <c:v>431264.80099999998</c:v>
                </c:pt>
                <c:pt idx="10">
                  <c:v>442364.45199999999</c:v>
                </c:pt>
                <c:pt idx="11">
                  <c:v>454202.09499999997</c:v>
                </c:pt>
                <c:pt idx="12">
                  <c:v>456577.59399999998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44800"/>
        <c:axId val="47246336"/>
      </c:barChart>
      <c:catAx>
        <c:axId val="4724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246336"/>
        <c:crosses val="autoZero"/>
        <c:auto val="1"/>
        <c:lblAlgn val="ctr"/>
        <c:lblOffset val="100"/>
        <c:noMultiLvlLbl val="0"/>
      </c:catAx>
      <c:valAx>
        <c:axId val="472463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724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'1'!$B$19:$N$19</c:f>
              <c:numCache>
                <c:formatCode>#,##0</c:formatCode>
                <c:ptCount val="13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88593.929000000004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115571.70699999999</c:v>
                </c:pt>
                <c:pt idx="9">
                  <c:v>109068.986</c:v>
                </c:pt>
                <c:pt idx="10">
                  <c:v>136178.726</c:v>
                </c:pt>
                <c:pt idx="11">
                  <c:v>153404.38699999999</c:v>
                </c:pt>
                <c:pt idx="12">
                  <c:v>167852.93700000001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7856"/>
        <c:axId val="47271936"/>
      </c:barChart>
      <c:catAx>
        <c:axId val="4725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271936"/>
        <c:crosses val="autoZero"/>
        <c:auto val="1"/>
        <c:lblAlgn val="ctr"/>
        <c:lblOffset val="100"/>
        <c:noMultiLvlLbl val="0"/>
      </c:catAx>
      <c:valAx>
        <c:axId val="472719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725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'1'!$B$21:$N$21</c:f>
              <c:numCache>
                <c:formatCode>#,##0</c:formatCode>
                <c:ptCount val="13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297581.55900000001</c:v>
                </c:pt>
                <c:pt idx="4">
                  <c:v>310267.603</c:v>
                </c:pt>
                <c:pt idx="5">
                  <c:v>320714.53099999996</c:v>
                </c:pt>
                <c:pt idx="6">
                  <c:v>286229.11900000001</c:v>
                </c:pt>
                <c:pt idx="7">
                  <c:v>282809.19799999997</c:v>
                </c:pt>
                <c:pt idx="8">
                  <c:v>306315.68400000001</c:v>
                </c:pt>
                <c:pt idx="9">
                  <c:v>322195.81499999994</c:v>
                </c:pt>
                <c:pt idx="10">
                  <c:v>306185.72600000002</c:v>
                </c:pt>
                <c:pt idx="11">
                  <c:v>300797.70799999998</c:v>
                </c:pt>
                <c:pt idx="12">
                  <c:v>288724.65700000001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95488"/>
        <c:axId val="47309568"/>
      </c:barChart>
      <c:catAx>
        <c:axId val="4729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309568"/>
        <c:crosses val="autoZero"/>
        <c:auto val="1"/>
        <c:lblAlgn val="ctr"/>
        <c:lblOffset val="100"/>
        <c:noMultiLvlLbl val="0"/>
      </c:catAx>
      <c:valAx>
        <c:axId val="473095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729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'1'!$Q$13:$S$13</c:f>
              <c:numCache>
                <c:formatCode>General</c:formatCode>
                <c:ptCount val="3"/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7328"/>
        <c:axId val="47588864"/>
      </c:lineChart>
      <c:catAx>
        <c:axId val="47587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588864"/>
        <c:crosses val="autoZero"/>
        <c:auto val="1"/>
        <c:lblAlgn val="ctr"/>
        <c:lblOffset val="100"/>
        <c:noMultiLvlLbl val="0"/>
      </c:catAx>
      <c:valAx>
        <c:axId val="47588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87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155977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4777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5</xdr:row>
      <xdr:rowOff>76200</xdr:rowOff>
    </xdr:from>
    <xdr:to>
      <xdr:col>15</xdr:col>
      <xdr:colOff>0</xdr:colOff>
      <xdr:row>6</xdr:row>
      <xdr:rowOff>257175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7</xdr:row>
      <xdr:rowOff>0</xdr:rowOff>
    </xdr:from>
    <xdr:to>
      <xdr:col>15</xdr:col>
      <xdr:colOff>0</xdr:colOff>
      <xdr:row>8</xdr:row>
      <xdr:rowOff>200025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76200</xdr:colOff>
      <xdr:row>9</xdr:row>
      <xdr:rowOff>0</xdr:rowOff>
    </xdr:from>
    <xdr:to>
      <xdr:col>15</xdr:col>
      <xdr:colOff>0</xdr:colOff>
      <xdr:row>10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1219200</xdr:colOff>
      <xdr:row>12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6</xdr:row>
      <xdr:rowOff>295275</xdr:rowOff>
    </xdr:from>
    <xdr:to>
      <xdr:col>15</xdr:col>
      <xdr:colOff>1524000</xdr:colOff>
      <xdr:row>8</xdr:row>
      <xdr:rowOff>161925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16</xdr:row>
      <xdr:rowOff>57150</xdr:rowOff>
    </xdr:from>
    <xdr:to>
      <xdr:col>14</xdr:col>
      <xdr:colOff>1219200</xdr:colOff>
      <xdr:row>17</xdr:row>
      <xdr:rowOff>247650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18</xdr:row>
      <xdr:rowOff>76200</xdr:rowOff>
    </xdr:from>
    <xdr:to>
      <xdr:col>14</xdr:col>
      <xdr:colOff>1219200</xdr:colOff>
      <xdr:row>19</xdr:row>
      <xdr:rowOff>200025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1219200</xdr:colOff>
      <xdr:row>21</xdr:row>
      <xdr:rowOff>247650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1219200</xdr:colOff>
      <xdr:row>22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1219200</xdr:colOff>
      <xdr:row>23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47625</xdr:colOff>
      <xdr:row>27</xdr:row>
      <xdr:rowOff>28575</xdr:rowOff>
    </xdr:from>
    <xdr:to>
      <xdr:col>15</xdr:col>
      <xdr:colOff>0</xdr:colOff>
      <xdr:row>28</xdr:row>
      <xdr:rowOff>152400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47625</xdr:colOff>
      <xdr:row>29</xdr:row>
      <xdr:rowOff>0</xdr:rowOff>
    </xdr:from>
    <xdr:to>
      <xdr:col>15</xdr:col>
      <xdr:colOff>0</xdr:colOff>
      <xdr:row>30</xdr:row>
      <xdr:rowOff>142875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28575</xdr:colOff>
      <xdr:row>31</xdr:row>
      <xdr:rowOff>85725</xdr:rowOff>
    </xdr:from>
    <xdr:to>
      <xdr:col>14</xdr:col>
      <xdr:colOff>1209675</xdr:colOff>
      <xdr:row>32</xdr:row>
      <xdr:rowOff>219075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1219200</xdr:colOff>
      <xdr:row>34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JL/Dropbox/IVV/S&#237;ntese%20Estatistica/Mar&#231;o%202013/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2:J67"/>
  <sheetViews>
    <sheetView showGridLines="0" showRowColHeaders="0" tabSelected="1" zoomScaleNormal="100" workbookViewId="0">
      <selection activeCell="L16" sqref="L16"/>
    </sheetView>
  </sheetViews>
  <sheetFormatPr defaultRowHeight="15" x14ac:dyDescent="0.25"/>
  <sheetData>
    <row r="2" spans="1:10" ht="15.75" x14ac:dyDescent="0.25">
      <c r="D2" s="465" t="s">
        <v>68</v>
      </c>
      <c r="E2" s="465"/>
      <c r="F2" s="465"/>
      <c r="G2" s="465"/>
      <c r="H2" s="465"/>
      <c r="I2" s="465"/>
      <c r="J2" s="465"/>
    </row>
    <row r="3" spans="1:10" ht="15.75" x14ac:dyDescent="0.25">
      <c r="D3" s="465" t="s">
        <v>214</v>
      </c>
      <c r="E3" s="465"/>
      <c r="F3" s="465"/>
      <c r="G3" s="465"/>
      <c r="H3" s="465"/>
      <c r="I3" s="465"/>
      <c r="J3" s="465"/>
    </row>
    <row r="7" spans="1:10" x14ac:dyDescent="0.25">
      <c r="A7" s="24" t="s">
        <v>69</v>
      </c>
    </row>
    <row r="8" spans="1:10" ht="9" customHeight="1" x14ac:dyDescent="0.25"/>
    <row r="9" spans="1:10" x14ac:dyDescent="0.25">
      <c r="A9" s="24" t="s">
        <v>58</v>
      </c>
      <c r="F9" t="s">
        <v>72</v>
      </c>
    </row>
    <row r="10" spans="1:10" ht="9" customHeight="1" x14ac:dyDescent="0.25"/>
    <row r="11" spans="1:10" x14ac:dyDescent="0.25">
      <c r="A11" s="24" t="s">
        <v>184</v>
      </c>
    </row>
    <row r="12" spans="1:10" ht="9" customHeight="1" x14ac:dyDescent="0.25"/>
    <row r="13" spans="1:10" x14ac:dyDescent="0.25">
      <c r="A13" s="24" t="s">
        <v>185</v>
      </c>
    </row>
    <row r="14" spans="1:10" ht="9" customHeight="1" x14ac:dyDescent="0.25"/>
    <row r="15" spans="1:10" x14ac:dyDescent="0.25">
      <c r="A15" s="24" t="s">
        <v>186</v>
      </c>
    </row>
    <row r="16" spans="1:10" ht="9" customHeight="1" x14ac:dyDescent="0.25"/>
    <row r="17" spans="1:1" x14ac:dyDescent="0.25">
      <c r="A17" s="24" t="s">
        <v>187</v>
      </c>
    </row>
    <row r="18" spans="1:1" ht="9" customHeight="1" x14ac:dyDescent="0.25"/>
    <row r="19" spans="1:1" x14ac:dyDescent="0.25">
      <c r="A19" s="24" t="s">
        <v>188</v>
      </c>
    </row>
    <row r="20" spans="1:1" ht="9" customHeight="1" x14ac:dyDescent="0.25"/>
    <row r="21" spans="1:1" ht="15" customHeight="1" x14ac:dyDescent="0.25">
      <c r="A21" s="24" t="s">
        <v>189</v>
      </c>
    </row>
    <row r="22" spans="1:1" ht="9" customHeight="1" x14ac:dyDescent="0.25"/>
    <row r="23" spans="1:1" x14ac:dyDescent="0.25">
      <c r="A23" s="24" t="s">
        <v>190</v>
      </c>
    </row>
    <row r="24" spans="1:1" ht="9" customHeight="1" x14ac:dyDescent="0.25"/>
    <row r="25" spans="1:1" x14ac:dyDescent="0.25">
      <c r="A25" s="24" t="s">
        <v>191</v>
      </c>
    </row>
    <row r="26" spans="1:1" ht="9" customHeight="1" x14ac:dyDescent="0.25"/>
    <row r="27" spans="1:1" x14ac:dyDescent="0.25">
      <c r="A27" s="24" t="s">
        <v>192</v>
      </c>
    </row>
    <row r="28" spans="1:1" ht="9" customHeight="1" x14ac:dyDescent="0.25"/>
    <row r="29" spans="1:1" x14ac:dyDescent="0.25">
      <c r="A29" s="24" t="s">
        <v>193</v>
      </c>
    </row>
    <row r="30" spans="1:1" ht="9" customHeight="1" x14ac:dyDescent="0.25"/>
    <row r="31" spans="1:1" x14ac:dyDescent="0.25">
      <c r="A31" s="24" t="s">
        <v>194</v>
      </c>
    </row>
    <row r="32" spans="1:1" ht="9" customHeight="1" x14ac:dyDescent="0.25"/>
    <row r="33" spans="1:4" x14ac:dyDescent="0.25">
      <c r="A33" s="24" t="s">
        <v>195</v>
      </c>
    </row>
    <row r="34" spans="1:4" ht="9" customHeight="1" x14ac:dyDescent="0.25"/>
    <row r="35" spans="1:4" x14ac:dyDescent="0.25">
      <c r="A35" s="24" t="s">
        <v>196</v>
      </c>
    </row>
    <row r="36" spans="1:4" ht="9" customHeight="1" x14ac:dyDescent="0.25"/>
    <row r="37" spans="1:4" x14ac:dyDescent="0.25">
      <c r="A37" s="24" t="s">
        <v>197</v>
      </c>
    </row>
    <row r="38" spans="1:4" ht="9" customHeight="1" x14ac:dyDescent="0.25"/>
    <row r="39" spans="1:4" x14ac:dyDescent="0.25">
      <c r="A39" s="24" t="s">
        <v>198</v>
      </c>
    </row>
    <row r="40" spans="1:4" ht="9" customHeight="1" x14ac:dyDescent="0.25"/>
    <row r="41" spans="1:4" x14ac:dyDescent="0.25">
      <c r="A41" s="24" t="s">
        <v>199</v>
      </c>
      <c r="D41" s="25"/>
    </row>
    <row r="42" spans="1:4" ht="9" customHeight="1" x14ac:dyDescent="0.25"/>
    <row r="43" spans="1:4" x14ac:dyDescent="0.25">
      <c r="A43" s="24" t="s">
        <v>200</v>
      </c>
    </row>
    <row r="44" spans="1:4" ht="9" customHeight="1" x14ac:dyDescent="0.25"/>
    <row r="45" spans="1:4" x14ac:dyDescent="0.25">
      <c r="A45" s="24" t="s">
        <v>201</v>
      </c>
    </row>
    <row r="46" spans="1:4" ht="9" customHeight="1" x14ac:dyDescent="0.25"/>
    <row r="47" spans="1:4" x14ac:dyDescent="0.25">
      <c r="A47" s="24" t="s">
        <v>213</v>
      </c>
    </row>
    <row r="48" spans="1:4" ht="9" customHeight="1" x14ac:dyDescent="0.25"/>
    <row r="49" spans="1:1" x14ac:dyDescent="0.25">
      <c r="A49" s="24" t="s">
        <v>202</v>
      </c>
    </row>
    <row r="50" spans="1:1" ht="9" customHeight="1" x14ac:dyDescent="0.25"/>
    <row r="51" spans="1:1" x14ac:dyDescent="0.25">
      <c r="A51" s="24" t="s">
        <v>203</v>
      </c>
    </row>
    <row r="52" spans="1:1" ht="9" customHeight="1" x14ac:dyDescent="0.25"/>
    <row r="53" spans="1:1" x14ac:dyDescent="0.25">
      <c r="A53" s="24" t="s">
        <v>204</v>
      </c>
    </row>
    <row r="54" spans="1:1" ht="9" customHeight="1" x14ac:dyDescent="0.25"/>
    <row r="55" spans="1:1" x14ac:dyDescent="0.25">
      <c r="A55" s="24" t="s">
        <v>205</v>
      </c>
    </row>
    <row r="56" spans="1:1" ht="9" customHeight="1" x14ac:dyDescent="0.25"/>
    <row r="57" spans="1:1" x14ac:dyDescent="0.25">
      <c r="A57" s="24" t="s">
        <v>206</v>
      </c>
    </row>
    <row r="58" spans="1:1" ht="9" customHeight="1" x14ac:dyDescent="0.25"/>
    <row r="59" spans="1:1" x14ac:dyDescent="0.25">
      <c r="A59" s="24" t="s">
        <v>207</v>
      </c>
    </row>
    <row r="60" spans="1:1" ht="9" customHeight="1" x14ac:dyDescent="0.25"/>
    <row r="61" spans="1:1" x14ac:dyDescent="0.25">
      <c r="A61" s="24" t="s">
        <v>208</v>
      </c>
    </row>
    <row r="62" spans="1:1" ht="9" customHeight="1" x14ac:dyDescent="0.25"/>
    <row r="63" spans="1:1" x14ac:dyDescent="0.25">
      <c r="A63" s="24" t="s">
        <v>209</v>
      </c>
    </row>
    <row r="64" spans="1:1" ht="9" customHeight="1" x14ac:dyDescent="0.25"/>
    <row r="65" spans="1:1" x14ac:dyDescent="0.25">
      <c r="A65" s="24" t="s">
        <v>210</v>
      </c>
    </row>
    <row r="66" spans="1:1" ht="9" customHeight="1" x14ac:dyDescent="0.25"/>
    <row r="67" spans="1:1" x14ac:dyDescent="0.25">
      <c r="A67" s="24" t="s">
        <v>211</v>
      </c>
    </row>
  </sheetData>
  <mergeCells count="2">
    <mergeCell ref="D2:J2"/>
    <mergeCell ref="D3:J3"/>
  </mergeCells>
  <hyperlinks>
    <hyperlink ref="A9" location="'1'!A1" display="1 - Evolução Recente da Balança Comercial"/>
    <hyperlink ref="A7" location="'0'!A1" display="0 - Nota Introdutória"/>
    <hyperlink ref="A11" location="'2'!A1" display="2 - Evolução  Mensal e Trimestral das Exportações Nacionais (NC 2204)"/>
    <hyperlink ref="A13" location="'3'!A1" display="3 - Evolução  Mensal e Trimestral das Importações Nacionais (NC 2204)"/>
    <hyperlink ref="A15" location="'4'!A1" display="4- Exportações por Tipo de Produto"/>
    <hyperlink ref="A17" location="'5'!A1" display="5 - Evolução das Exportações com Destino a uma Selecção de Mercados"/>
    <hyperlink ref="A19" location="'6'!A1" display="6 - Evolução das Exportações por Continente"/>
    <hyperlink ref="A21" location="'7'!A1" display="7 - Evolução das Exportações de Vinho (NC 2204) por Mercado / Acondicionamento"/>
    <hyperlink ref="A23" location="'8'!A1" display="8- Evolução das Exportações de Vinho com DOP + Vinho com IGP + Vinho"/>
    <hyperlink ref="A25" location="'9'!A1" display="9 - Evolução das Exportações de vinho com DOP + Vinho com IGP + Vinho com Destino a uma Seleção de Mercados"/>
    <hyperlink ref="A27" location="'10'!A1" display="10 - Evolução das Exportações do Vinho com DOP "/>
    <hyperlink ref="A29" location="'11'!A1" display="11 - Evolução das Exportações de Vinho com DOP com Destino a uma Selecção de Mercados"/>
    <hyperlink ref="A31" location="'12'!A1" display="12 - DOP Engarrafado Branco - Evolução das Exportações com Destino a uma Seleção de Mercados"/>
    <hyperlink ref="A33" location="'13'!A1" display="13 - DOP Engarrafado Tinto - Evolução das Exportações com Destino a uma Seleção de Mercados"/>
    <hyperlink ref="A35" location="'14'!A1" display="14 - DOP a Granel  Branco e Tinto - Evolução das Exportações com Destino a uma Seleção de Mercados"/>
    <hyperlink ref="A37" location="'15'!A1" display="15 - Evolução das Exportações de Vinho com IGP"/>
    <hyperlink ref="A39" location="'16'!A1" display="16 - Evolução das Exportações de Vinho com IGP com Destino a uma Seleção de Mercados"/>
    <hyperlink ref="A41" location="'17'!A1" display="17 - IGP Engarrafado Branco - Evolução das Exportações com Destino a uma Selecção de Mercados"/>
    <hyperlink ref="A43" location="'18'!A1" display="18 - IGP Engarrafado Tinto - Evolução das Exportações com Destino a uma Selecção de Mercados"/>
    <hyperlink ref="A45" location="'19'!A1" display="19 - IGP a Granel Branco e Tinto - Evolução das Exportações com Destino a uma Seleção de Mercados"/>
    <hyperlink ref="A47" location="'20'!A1" display="20 - Evolução das Exportações de Vinho "/>
    <hyperlink ref="A49" location="'21'!A1" display="21 - Evolução das Exportações de Vinho com Destino a uma Seleção de Mercados"/>
    <hyperlink ref="A51" location="'22'!A1" display="22 - Vinho Engarrafado Branco - Evolução das Exportações com destino a uma selecção de Mercados"/>
    <hyperlink ref="A53" location="'23'!A1" display="23 - Vinho Engarrafado Tinto - Evolução das Exportações com Destino a uma Seleção de Mercados"/>
    <hyperlink ref="A55" location="'24'!A1" display="24 - Vinho a Granel Branco e Tinto - Evolução das Exportações com Destino a uma Seleção de Mercados"/>
    <hyperlink ref="A57" location="'25'!A1" display="25 - Evolução das Exportações de Espumantes e Espumosos"/>
    <hyperlink ref="A59" location="'26'!A1" display="26 - Espumantes e Espumosos - Evolução das Exportações com Destino a uma Seleção de Mercados"/>
    <hyperlink ref="A61" location="'27'!A1" display="27 - Evolução das Exportações do Vinho Licoroso DOP Porto"/>
    <hyperlink ref="A63" location="'28'!A1" display="28 - DOP Porto - Evolução das Exportações com destino a uma selecção de Mercados"/>
    <hyperlink ref="A65" location="'29'!A1" display="29 - Evolução das Exportações do Vinho Licoroso DOP Madeira"/>
    <hyperlink ref="A67" location="'30'!A1" display="30 - DOP Madeira - Evolução das Exportações com Destino a uma Seleção de Mercados"/>
  </hyperlink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showGridLines="0" workbookViewId="0">
      <selection activeCell="AP40" sqref="AP40"/>
    </sheetView>
  </sheetViews>
  <sheetFormatPr defaultRowHeight="15" x14ac:dyDescent="0.25"/>
  <cols>
    <col min="1" max="2" width="2.85546875" customWidth="1"/>
    <col min="3" max="4" width="2.28515625" customWidth="1"/>
    <col min="5" max="5" width="22" customWidth="1"/>
    <col min="6" max="6" width="9.140625" customWidth="1"/>
    <col min="16" max="16" width="10.5703125" customWidth="1"/>
    <col min="17" max="17" width="1.140625" customWidth="1"/>
    <col min="18" max="18" width="10.5703125" customWidth="1"/>
    <col min="19" max="19" width="2.140625" customWidth="1"/>
    <col min="20" max="20" width="9.140625" customWidth="1"/>
    <col min="30" max="30" width="10.5703125" customWidth="1"/>
    <col min="31" max="31" width="1.140625" customWidth="1"/>
    <col min="32" max="32" width="10.5703125" customWidth="1"/>
    <col min="33" max="33" width="2" customWidth="1"/>
    <col min="34" max="34" width="9.140625" customWidth="1"/>
    <col min="44" max="44" width="10.42578125" customWidth="1"/>
  </cols>
  <sheetData>
    <row r="1" spans="1:44" ht="15.75" x14ac:dyDescent="0.25">
      <c r="A1" s="20" t="s">
        <v>172</v>
      </c>
      <c r="B1" s="279"/>
    </row>
    <row r="3" spans="1:44" ht="15.75" thickBot="1" x14ac:dyDescent="0.3"/>
    <row r="4" spans="1:44" x14ac:dyDescent="0.25">
      <c r="A4" s="479" t="s">
        <v>32</v>
      </c>
      <c r="B4" s="498"/>
      <c r="C4" s="498"/>
      <c r="D4" s="498"/>
      <c r="E4" s="498"/>
      <c r="F4" s="489" t="s">
        <v>19</v>
      </c>
      <c r="G4" s="490"/>
      <c r="H4" s="490"/>
      <c r="I4" s="490"/>
      <c r="J4" s="490"/>
      <c r="K4" s="490"/>
      <c r="L4" s="490"/>
      <c r="M4" s="490"/>
      <c r="N4" s="490"/>
      <c r="O4" s="491"/>
      <c r="P4" s="495" t="s">
        <v>221</v>
      </c>
      <c r="R4" s="493" t="s">
        <v>220</v>
      </c>
      <c r="T4" s="492" t="s">
        <v>35</v>
      </c>
      <c r="U4" s="490"/>
      <c r="V4" s="490"/>
      <c r="W4" s="490"/>
      <c r="X4" s="490"/>
      <c r="Y4" s="490"/>
      <c r="Z4" s="490"/>
      <c r="AA4" s="490"/>
      <c r="AB4" s="490"/>
      <c r="AC4" s="491"/>
      <c r="AD4" s="495" t="s">
        <v>221</v>
      </c>
      <c r="AF4" s="493" t="s">
        <v>220</v>
      </c>
      <c r="AH4" s="492" t="s">
        <v>42</v>
      </c>
      <c r="AI4" s="490"/>
      <c r="AJ4" s="490"/>
      <c r="AK4" s="490"/>
      <c r="AL4" s="490"/>
      <c r="AM4" s="490"/>
      <c r="AN4" s="490"/>
      <c r="AO4" s="490"/>
      <c r="AP4" s="490"/>
      <c r="AQ4" s="490"/>
      <c r="AR4" s="495" t="s">
        <v>221</v>
      </c>
    </row>
    <row r="5" spans="1:44" ht="15.75" thickBot="1" x14ac:dyDescent="0.3">
      <c r="A5" s="499"/>
      <c r="B5" s="500"/>
      <c r="C5" s="500"/>
      <c r="D5" s="500"/>
      <c r="E5" s="500"/>
      <c r="F5" s="502" t="s">
        <v>73</v>
      </c>
      <c r="G5" s="487"/>
      <c r="H5" s="487"/>
      <c r="I5" s="487"/>
      <c r="J5" s="487"/>
      <c r="K5" s="487"/>
      <c r="L5" s="487"/>
      <c r="M5" s="487"/>
      <c r="N5" s="487"/>
      <c r="O5" s="488"/>
      <c r="P5" s="496"/>
      <c r="R5" s="494"/>
      <c r="T5" s="486" t="str">
        <f>F5</f>
        <v>jan-dez</v>
      </c>
      <c r="U5" s="487"/>
      <c r="V5" s="487"/>
      <c r="W5" s="487"/>
      <c r="X5" s="487"/>
      <c r="Y5" s="487"/>
      <c r="Z5" s="487"/>
      <c r="AA5" s="487"/>
      <c r="AB5" s="487"/>
      <c r="AC5" s="488"/>
      <c r="AD5" s="496"/>
      <c r="AF5" s="494"/>
      <c r="AH5" s="486" t="str">
        <f>F5</f>
        <v>jan-dez</v>
      </c>
      <c r="AI5" s="487"/>
      <c r="AJ5" s="487"/>
      <c r="AK5" s="487"/>
      <c r="AL5" s="487"/>
      <c r="AM5" s="487"/>
      <c r="AN5" s="487"/>
      <c r="AO5" s="487"/>
      <c r="AP5" s="487"/>
      <c r="AQ5" s="488"/>
      <c r="AR5" s="496"/>
    </row>
    <row r="6" spans="1:44" ht="24.75" customHeight="1" thickBot="1" x14ac:dyDescent="0.3">
      <c r="A6" s="499"/>
      <c r="B6" s="500"/>
      <c r="C6" s="500"/>
      <c r="D6" s="500"/>
      <c r="E6" s="500"/>
      <c r="F6" s="40">
        <v>2010</v>
      </c>
      <c r="G6" s="272">
        <v>2011</v>
      </c>
      <c r="H6" s="272">
        <v>2012</v>
      </c>
      <c r="I6" s="272">
        <v>2013</v>
      </c>
      <c r="J6" s="272">
        <v>2014</v>
      </c>
      <c r="K6" s="272">
        <v>2015</v>
      </c>
      <c r="L6" s="272">
        <v>2016</v>
      </c>
      <c r="M6" s="272">
        <v>2017</v>
      </c>
      <c r="N6" s="272">
        <v>2018</v>
      </c>
      <c r="O6" s="232">
        <v>2019</v>
      </c>
      <c r="P6" s="497"/>
      <c r="R6" s="494"/>
      <c r="T6" s="228">
        <v>2010</v>
      </c>
      <c r="U6" s="272">
        <v>2011</v>
      </c>
      <c r="V6" s="272">
        <v>2012</v>
      </c>
      <c r="W6" s="272">
        <v>2013</v>
      </c>
      <c r="X6" s="272">
        <v>2014</v>
      </c>
      <c r="Y6" s="272">
        <v>2015</v>
      </c>
      <c r="Z6" s="272">
        <v>2016</v>
      </c>
      <c r="AA6" s="272">
        <v>2017</v>
      </c>
      <c r="AB6" s="272">
        <v>2018</v>
      </c>
      <c r="AC6" s="232">
        <v>2019</v>
      </c>
      <c r="AD6" s="497"/>
      <c r="AF6" s="494"/>
      <c r="AG6" s="265"/>
      <c r="AH6" s="228">
        <v>2010</v>
      </c>
      <c r="AI6" s="273">
        <v>2011</v>
      </c>
      <c r="AJ6" s="273">
        <v>2012</v>
      </c>
      <c r="AK6" s="273">
        <v>2013</v>
      </c>
      <c r="AL6" s="273">
        <v>2014</v>
      </c>
      <c r="AM6" s="273">
        <v>2015</v>
      </c>
      <c r="AN6" s="273">
        <v>2016</v>
      </c>
      <c r="AO6" s="273">
        <v>2017</v>
      </c>
      <c r="AP6" s="273">
        <v>2018</v>
      </c>
      <c r="AQ6" s="230">
        <v>2019</v>
      </c>
      <c r="AR6" s="497"/>
    </row>
    <row r="7" spans="1:44" ht="20.100000000000001" customHeight="1" thickBot="1" x14ac:dyDescent="0.3">
      <c r="A7" s="44" t="s">
        <v>36</v>
      </c>
      <c r="B7" s="132"/>
      <c r="C7" s="132"/>
      <c r="D7" s="132"/>
      <c r="E7" s="132"/>
      <c r="F7" s="303">
        <v>869420.88</v>
      </c>
      <c r="G7" s="99">
        <v>965131.38</v>
      </c>
      <c r="H7" s="99">
        <v>1134369.3</v>
      </c>
      <c r="I7" s="99">
        <v>973398.85</v>
      </c>
      <c r="J7" s="99">
        <v>752150.07</v>
      </c>
      <c r="K7" s="99">
        <v>763071.92</v>
      </c>
      <c r="L7" s="99">
        <v>1026161.45</v>
      </c>
      <c r="M7" s="99">
        <v>1069996.6599999999</v>
      </c>
      <c r="N7" s="99">
        <v>1094873.9099999999</v>
      </c>
      <c r="O7" s="290">
        <v>971630.02</v>
      </c>
      <c r="P7" s="133">
        <f t="shared" ref="P7:P39" si="0">(O7-N7)/N7</f>
        <v>-0.1125644595915158</v>
      </c>
      <c r="R7" s="412">
        <f>O7/O29</f>
        <v>0.43042058832450414</v>
      </c>
      <c r="T7" s="303">
        <v>148867.72700000001</v>
      </c>
      <c r="U7" s="99">
        <v>126829.77499999999</v>
      </c>
      <c r="V7" s="99">
        <v>142333.829</v>
      </c>
      <c r="W7" s="99">
        <v>145211.826</v>
      </c>
      <c r="X7" s="99">
        <v>144013.10999999999</v>
      </c>
      <c r="Y7" s="99">
        <v>148917.60800000001</v>
      </c>
      <c r="Z7" s="99">
        <v>170597.67499999999</v>
      </c>
      <c r="AA7" s="99">
        <v>182809.37</v>
      </c>
      <c r="AB7" s="99">
        <v>197660.788</v>
      </c>
      <c r="AC7" s="290">
        <v>193118.54199999999</v>
      </c>
      <c r="AD7" s="133">
        <f t="shared" ref="AD7:AD39" si="1">(AC7-AB7)/AB7</f>
        <v>-2.2980005523402111E-2</v>
      </c>
      <c r="AF7" s="412">
        <f>AC7/AC29</f>
        <v>0.41093371626777547</v>
      </c>
      <c r="AH7" s="319">
        <f t="shared" ref="AH7:AQ10" si="2">(T7/F7)*10</f>
        <v>1.7122630756233967</v>
      </c>
      <c r="AI7" s="136">
        <f t="shared" si="2"/>
        <v>1.3141192756575792</v>
      </c>
      <c r="AJ7" s="136">
        <f t="shared" si="2"/>
        <v>1.2547397835960474</v>
      </c>
      <c r="AK7" s="136">
        <f t="shared" si="2"/>
        <v>1.4918019062792196</v>
      </c>
      <c r="AL7" s="136">
        <f t="shared" si="2"/>
        <v>1.9146858551778103</v>
      </c>
      <c r="AM7" s="136">
        <f t="shared" si="2"/>
        <v>1.9515540291405298</v>
      </c>
      <c r="AN7" s="136">
        <f t="shared" si="2"/>
        <v>1.6624837641289292</v>
      </c>
      <c r="AO7" s="136">
        <f t="shared" si="2"/>
        <v>1.7085041181343503</v>
      </c>
      <c r="AP7" s="136">
        <f t="shared" si="2"/>
        <v>1.805329236496283</v>
      </c>
      <c r="AQ7" s="320">
        <f t="shared" si="2"/>
        <v>1.9875728211855783</v>
      </c>
      <c r="AR7" s="85">
        <f>(AQ7-AP7)/AP7</f>
        <v>0.10094756181038039</v>
      </c>
    </row>
    <row r="8" spans="1:44" ht="20.100000000000001" customHeight="1" thickBot="1" x14ac:dyDescent="0.3">
      <c r="A8" s="280"/>
      <c r="B8" s="132" t="s">
        <v>37</v>
      </c>
      <c r="C8" s="132"/>
      <c r="D8" s="132"/>
      <c r="E8" s="281"/>
      <c r="F8" s="194">
        <v>263056.14</v>
      </c>
      <c r="G8" s="195">
        <v>213872.46</v>
      </c>
      <c r="H8" s="195">
        <v>297073.78000000003</v>
      </c>
      <c r="I8" s="195">
        <v>247439.47</v>
      </c>
      <c r="J8" s="195">
        <v>214156.28</v>
      </c>
      <c r="K8" s="195">
        <v>217086.98</v>
      </c>
      <c r="L8" s="195">
        <v>264667.53000000003</v>
      </c>
      <c r="M8" s="195">
        <v>252883.49</v>
      </c>
      <c r="N8" s="195">
        <v>284636.94</v>
      </c>
      <c r="O8" s="291">
        <v>279235.55</v>
      </c>
      <c r="P8" s="356">
        <f t="shared" si="0"/>
        <v>-1.8976419575055907E-2</v>
      </c>
      <c r="R8" s="413">
        <f>O8/O7</f>
        <v>0.28738876347192316</v>
      </c>
      <c r="T8" s="194">
        <v>64075.129000000001</v>
      </c>
      <c r="U8" s="195">
        <v>33580.794000000002</v>
      </c>
      <c r="V8" s="195">
        <v>38620.906999999999</v>
      </c>
      <c r="W8" s="195">
        <v>38710.910000000003</v>
      </c>
      <c r="X8" s="195">
        <v>40899.184000000001</v>
      </c>
      <c r="Y8" s="195">
        <v>42776.993999999999</v>
      </c>
      <c r="Z8" s="195">
        <v>50399.642</v>
      </c>
      <c r="AA8" s="195">
        <v>49735.485000000001</v>
      </c>
      <c r="AB8" s="195">
        <v>55420.000999999997</v>
      </c>
      <c r="AC8" s="291">
        <v>55432.512000000002</v>
      </c>
      <c r="AD8" s="356">
        <f t="shared" si="1"/>
        <v>2.2574882306490538E-4</v>
      </c>
      <c r="AF8" s="413">
        <f>AC8/AC7</f>
        <v>0.28703878677791594</v>
      </c>
      <c r="AH8" s="321">
        <f t="shared" si="2"/>
        <v>2.4357967466564361</v>
      </c>
      <c r="AI8" s="322">
        <f t="shared" si="2"/>
        <v>1.5701317504834424</v>
      </c>
      <c r="AJ8" s="322">
        <f t="shared" si="2"/>
        <v>1.3000442852950536</v>
      </c>
      <c r="AK8" s="322">
        <f t="shared" si="2"/>
        <v>1.5644597848516248</v>
      </c>
      <c r="AL8" s="322">
        <f t="shared" si="2"/>
        <v>1.909782146010381</v>
      </c>
      <c r="AM8" s="322">
        <f t="shared" si="2"/>
        <v>1.9705002114820518</v>
      </c>
      <c r="AN8" s="322">
        <f t="shared" si="2"/>
        <v>1.9042623777839314</v>
      </c>
      <c r="AO8" s="322">
        <f t="shared" si="2"/>
        <v>1.9667351553871706</v>
      </c>
      <c r="AP8" s="322">
        <f t="shared" si="2"/>
        <v>1.9470417648531493</v>
      </c>
      <c r="AQ8" s="323">
        <f t="shared" si="2"/>
        <v>1.9851523919500937</v>
      </c>
      <c r="AR8" s="356">
        <f t="shared" ref="AR8:AR39" si="3">(AQ8-AP8)/AP8</f>
        <v>1.9573605345758395E-2</v>
      </c>
    </row>
    <row r="9" spans="1:44" ht="20.100000000000001" customHeight="1" x14ac:dyDescent="0.25">
      <c r="A9" s="275"/>
      <c r="B9" s="10"/>
      <c r="C9" s="284" t="s">
        <v>165</v>
      </c>
      <c r="D9" s="284"/>
      <c r="E9" s="276"/>
      <c r="F9" s="304">
        <v>201679.08</v>
      </c>
      <c r="G9" s="286">
        <v>137632.75</v>
      </c>
      <c r="H9" s="286">
        <v>150451.20000000001</v>
      </c>
      <c r="I9" s="286">
        <v>152628.56</v>
      </c>
      <c r="J9" s="286">
        <v>179857.05</v>
      </c>
      <c r="K9" s="286">
        <v>186867.49</v>
      </c>
      <c r="L9" s="286">
        <v>219388.62</v>
      </c>
      <c r="M9" s="286">
        <v>213260.89</v>
      </c>
      <c r="N9" s="286">
        <v>237297.59</v>
      </c>
      <c r="O9" s="292">
        <v>235405.34</v>
      </c>
      <c r="P9" s="357">
        <f t="shared" si="0"/>
        <v>-7.9741644236673449E-3</v>
      </c>
      <c r="R9" s="392">
        <f>O9/O8</f>
        <v>0.84303499321630071</v>
      </c>
      <c r="T9" s="304">
        <v>61504.836000000003</v>
      </c>
      <c r="U9" s="286">
        <v>30277.510999999999</v>
      </c>
      <c r="V9" s="286">
        <v>31630.034</v>
      </c>
      <c r="W9" s="286">
        <v>32483.9</v>
      </c>
      <c r="X9" s="286">
        <v>38525.792999999998</v>
      </c>
      <c r="Y9" s="286">
        <v>40626.184000000001</v>
      </c>
      <c r="Z9" s="286">
        <v>47478.271999999997</v>
      </c>
      <c r="AA9" s="286">
        <v>47035.506999999998</v>
      </c>
      <c r="AB9" s="286">
        <v>51789.527000000002</v>
      </c>
      <c r="AC9" s="292">
        <v>52319.332000000002</v>
      </c>
      <c r="AD9" s="357">
        <f t="shared" si="1"/>
        <v>1.0229964062039035E-2</v>
      </c>
      <c r="AF9" s="392">
        <f>AC9/AC8</f>
        <v>0.94383837412960825</v>
      </c>
      <c r="AH9" s="324">
        <f t="shared" si="2"/>
        <v>3.0496388618988153</v>
      </c>
      <c r="AI9" s="325">
        <f t="shared" si="2"/>
        <v>2.1998769188292755</v>
      </c>
      <c r="AJ9" s="325">
        <f t="shared" si="2"/>
        <v>2.1023450793346941</v>
      </c>
      <c r="AK9" s="325">
        <f t="shared" si="2"/>
        <v>2.1282976135003833</v>
      </c>
      <c r="AL9" s="325">
        <f t="shared" si="2"/>
        <v>2.1420229565646718</v>
      </c>
      <c r="AM9" s="325">
        <f t="shared" si="2"/>
        <v>2.1740637710711481</v>
      </c>
      <c r="AN9" s="325">
        <f t="shared" si="2"/>
        <v>2.1641173548564185</v>
      </c>
      <c r="AO9" s="325">
        <f t="shared" si="2"/>
        <v>2.2055383432001991</v>
      </c>
      <c r="AP9" s="325">
        <f t="shared" si="2"/>
        <v>2.1824716803908544</v>
      </c>
      <c r="AQ9" s="326">
        <f t="shared" si="2"/>
        <v>2.2225210354191627</v>
      </c>
      <c r="AR9" s="357">
        <f t="shared" si="3"/>
        <v>1.8350458055490532E-2</v>
      </c>
    </row>
    <row r="10" spans="1:44" ht="20.100000000000001" customHeight="1" x14ac:dyDescent="0.25">
      <c r="A10" s="275"/>
      <c r="B10" s="10"/>
      <c r="C10" s="285" t="s">
        <v>144</v>
      </c>
      <c r="D10" s="284"/>
      <c r="E10" s="270"/>
      <c r="F10" s="305">
        <f>F11+F12</f>
        <v>61377.06</v>
      </c>
      <c r="G10" s="287">
        <f t="shared" ref="G10:O10" si="4">G11+G12</f>
        <v>76239.710000000006</v>
      </c>
      <c r="H10" s="287">
        <f t="shared" si="4"/>
        <v>146622.57999999999</v>
      </c>
      <c r="I10" s="288">
        <f t="shared" si="4"/>
        <v>94810.91</v>
      </c>
      <c r="J10" s="288">
        <f t="shared" si="4"/>
        <v>34299.230000000003</v>
      </c>
      <c r="K10" s="288">
        <f t="shared" si="4"/>
        <v>30219.49</v>
      </c>
      <c r="L10" s="288">
        <f t="shared" si="4"/>
        <v>45278.91</v>
      </c>
      <c r="M10" s="288">
        <f t="shared" si="4"/>
        <v>39622.6</v>
      </c>
      <c r="N10" s="288">
        <f t="shared" si="4"/>
        <v>47339.35</v>
      </c>
      <c r="O10" s="288">
        <f t="shared" si="4"/>
        <v>43830.21</v>
      </c>
      <c r="P10" s="358">
        <f t="shared" si="0"/>
        <v>-7.412733803907319E-2</v>
      </c>
      <c r="R10" s="414">
        <f>O10/O8</f>
        <v>0.15696500678369929</v>
      </c>
      <c r="T10" s="305">
        <f t="shared" ref="T10" si="5">T11+T12</f>
        <v>2570.2930000000001</v>
      </c>
      <c r="U10" s="287">
        <f t="shared" ref="U10" si="6">U11+U12</f>
        <v>3303.2829999999999</v>
      </c>
      <c r="V10" s="287">
        <f t="shared" ref="V10" si="7">V11+V12</f>
        <v>6990.8729999999996</v>
      </c>
      <c r="W10" s="288">
        <f t="shared" ref="W10" si="8">W11+W12</f>
        <v>6227.01</v>
      </c>
      <c r="X10" s="288">
        <f t="shared" ref="X10" si="9">X11+X12</f>
        <v>2373.3910000000001</v>
      </c>
      <c r="Y10" s="288">
        <f t="shared" ref="Y10" si="10">Y11+Y12</f>
        <v>2150.81</v>
      </c>
      <c r="Z10" s="288">
        <f t="shared" ref="Z10:AC10" si="11">Z11+Z12</f>
        <v>2921.37</v>
      </c>
      <c r="AA10" s="288">
        <f t="shared" si="11"/>
        <v>2699.9780000000001</v>
      </c>
      <c r="AB10" s="288">
        <f t="shared" si="11"/>
        <v>3630.4740000000002</v>
      </c>
      <c r="AC10" s="288">
        <f t="shared" si="11"/>
        <v>3113.1800000000003</v>
      </c>
      <c r="AD10" s="358">
        <f t="shared" si="1"/>
        <v>-0.14248662846779783</v>
      </c>
      <c r="AF10" s="414">
        <f>AC10/AC8</f>
        <v>5.6161625870391731E-2</v>
      </c>
      <c r="AH10" s="327">
        <f t="shared" si="2"/>
        <v>0.41877095449016299</v>
      </c>
      <c r="AI10" s="328">
        <f t="shared" si="2"/>
        <v>0.43327591356263023</v>
      </c>
      <c r="AJ10" s="328">
        <f t="shared" si="2"/>
        <v>0.4767937516854498</v>
      </c>
      <c r="AK10" s="329">
        <f t="shared" si="2"/>
        <v>0.65678200958096489</v>
      </c>
      <c r="AL10" s="329">
        <f t="shared" si="2"/>
        <v>0.69196626279948548</v>
      </c>
      <c r="AM10" s="329">
        <f t="shared" si="2"/>
        <v>0.71172941700869197</v>
      </c>
      <c r="AN10" s="329">
        <f t="shared" si="2"/>
        <v>0.64519441832853297</v>
      </c>
      <c r="AO10" s="329">
        <f t="shared" si="2"/>
        <v>0.68142373292010117</v>
      </c>
      <c r="AP10" s="330">
        <f t="shared" si="2"/>
        <v>0.76690406606765837</v>
      </c>
      <c r="AQ10" s="331">
        <f t="shared" si="2"/>
        <v>0.71028178966060174</v>
      </c>
      <c r="AR10" s="358">
        <f t="shared" si="3"/>
        <v>-7.3832280871048692E-2</v>
      </c>
    </row>
    <row r="11" spans="1:44" ht="20.100000000000001" customHeight="1" x14ac:dyDescent="0.25">
      <c r="A11" s="59"/>
      <c r="B11" s="1"/>
      <c r="C11" s="1"/>
      <c r="D11" s="10" t="s">
        <v>166</v>
      </c>
      <c r="E11" s="10"/>
      <c r="F11" s="306"/>
      <c r="G11" s="79"/>
      <c r="H11" s="79"/>
      <c r="I11" s="79"/>
      <c r="J11" s="79"/>
      <c r="K11" s="79"/>
      <c r="L11" s="79"/>
      <c r="M11" s="79">
        <v>11263.89</v>
      </c>
      <c r="N11" s="79">
        <v>14427.75</v>
      </c>
      <c r="O11" s="52">
        <v>16884.91</v>
      </c>
      <c r="P11" s="357">
        <f t="shared" si="0"/>
        <v>0.17030791356933686</v>
      </c>
      <c r="R11" s="392">
        <f>O11/O10</f>
        <v>0.38523452203400349</v>
      </c>
      <c r="T11" s="306"/>
      <c r="U11" s="79"/>
      <c r="V11" s="79"/>
      <c r="W11" s="79"/>
      <c r="X11" s="79"/>
      <c r="Y11" s="79"/>
      <c r="Z11" s="79"/>
      <c r="AA11" s="79">
        <v>972.476</v>
      </c>
      <c r="AB11" s="79">
        <v>1298.671</v>
      </c>
      <c r="AC11" s="52">
        <v>1402.723</v>
      </c>
      <c r="AD11" s="357">
        <f t="shared" si="1"/>
        <v>8.0121909244142586E-2</v>
      </c>
      <c r="AF11" s="392">
        <f>AC11/AC10</f>
        <v>0.45057561721455225</v>
      </c>
      <c r="AH11" s="332"/>
      <c r="AI11" s="333"/>
      <c r="AJ11" s="333"/>
      <c r="AK11" s="333"/>
      <c r="AL11" s="333"/>
      <c r="AM11" s="333"/>
      <c r="AN11" s="333"/>
      <c r="AO11" s="333">
        <f t="shared" ref="AO11:AP39" si="12">(AA11/M11)*10</f>
        <v>0.86335715281310454</v>
      </c>
      <c r="AP11" s="333">
        <f t="shared" si="12"/>
        <v>0.90012025437091725</v>
      </c>
      <c r="AQ11" s="334">
        <f t="shared" ref="AQ11:AQ39" si="13">(AC11/O11)*10</f>
        <v>0.83075539046402969</v>
      </c>
      <c r="AR11" s="357">
        <f t="shared" si="3"/>
        <v>-7.7061774324104951E-2</v>
      </c>
    </row>
    <row r="12" spans="1:44" ht="20.100000000000001" customHeight="1" thickBot="1" x14ac:dyDescent="0.3">
      <c r="A12" s="59"/>
      <c r="B12" s="1"/>
      <c r="C12" s="1"/>
      <c r="D12" s="10" t="s">
        <v>167</v>
      </c>
      <c r="E12" s="10"/>
      <c r="F12" s="306">
        <v>61377.06</v>
      </c>
      <c r="G12" s="79">
        <v>76239.710000000006</v>
      </c>
      <c r="H12" s="79">
        <v>146622.57999999999</v>
      </c>
      <c r="I12" s="79">
        <v>94810.91</v>
      </c>
      <c r="J12" s="79">
        <v>34299.230000000003</v>
      </c>
      <c r="K12" s="79">
        <v>30219.49</v>
      </c>
      <c r="L12" s="79">
        <v>45278.91</v>
      </c>
      <c r="M12" s="79">
        <v>28358.71</v>
      </c>
      <c r="N12" s="79">
        <v>32911.599999999999</v>
      </c>
      <c r="O12" s="52">
        <v>26945.3</v>
      </c>
      <c r="P12" s="357">
        <f t="shared" si="0"/>
        <v>-0.18128258729444935</v>
      </c>
      <c r="R12" s="392">
        <f>O12/O10</f>
        <v>0.61476547796599645</v>
      </c>
      <c r="T12" s="306">
        <v>2570.2930000000001</v>
      </c>
      <c r="U12" s="79">
        <v>3303.2829999999999</v>
      </c>
      <c r="V12" s="79">
        <v>6990.8729999999996</v>
      </c>
      <c r="W12" s="79">
        <v>6227.01</v>
      </c>
      <c r="X12" s="79">
        <v>2373.3910000000001</v>
      </c>
      <c r="Y12" s="79">
        <v>2150.81</v>
      </c>
      <c r="Z12" s="79">
        <v>2921.37</v>
      </c>
      <c r="AA12" s="79">
        <v>1727.502</v>
      </c>
      <c r="AB12" s="79">
        <v>2331.8029999999999</v>
      </c>
      <c r="AC12" s="52">
        <v>1710.4570000000001</v>
      </c>
      <c r="AD12" s="357">
        <f t="shared" si="1"/>
        <v>-0.26646590642519963</v>
      </c>
      <c r="AF12" s="392">
        <f>AC12/AC10</f>
        <v>0.5494243827854477</v>
      </c>
      <c r="AH12" s="332">
        <f t="shared" ref="AH12:AO15" si="14">(T12/F12)*10</f>
        <v>0.41877095449016299</v>
      </c>
      <c r="AI12" s="333">
        <f t="shared" si="14"/>
        <v>0.43327591356263023</v>
      </c>
      <c r="AJ12" s="333">
        <f t="shared" si="14"/>
        <v>0.4767937516854498</v>
      </c>
      <c r="AK12" s="333">
        <f t="shared" si="14"/>
        <v>0.65678200958096489</v>
      </c>
      <c r="AL12" s="333">
        <f t="shared" si="14"/>
        <v>0.69196626279948548</v>
      </c>
      <c r="AM12" s="333">
        <f t="shared" si="14"/>
        <v>0.71172941700869197</v>
      </c>
      <c r="AN12" s="333">
        <f t="shared" si="14"/>
        <v>0.64519441832853297</v>
      </c>
      <c r="AO12" s="333">
        <f t="shared" si="12"/>
        <v>0.60916099498178866</v>
      </c>
      <c r="AP12" s="333">
        <f t="shared" si="12"/>
        <v>0.70850490404598987</v>
      </c>
      <c r="AQ12" s="334">
        <f t="shared" si="13"/>
        <v>0.63478862733018382</v>
      </c>
      <c r="AR12" s="357">
        <f t="shared" si="3"/>
        <v>-0.10404483623873553</v>
      </c>
    </row>
    <row r="13" spans="1:44" ht="20.100000000000001" customHeight="1" thickBot="1" x14ac:dyDescent="0.3">
      <c r="A13" s="59"/>
      <c r="B13" s="132" t="s">
        <v>38</v>
      </c>
      <c r="C13" s="132"/>
      <c r="D13" s="132"/>
      <c r="E13" s="132"/>
      <c r="F13" s="307">
        <v>606364.74</v>
      </c>
      <c r="G13" s="205">
        <v>751258.92</v>
      </c>
      <c r="H13" s="205">
        <v>837295.52</v>
      </c>
      <c r="I13" s="205">
        <v>725959.38</v>
      </c>
      <c r="J13" s="205">
        <v>537993.79</v>
      </c>
      <c r="K13" s="205">
        <v>545984.93999999994</v>
      </c>
      <c r="L13" s="205">
        <v>761493.92</v>
      </c>
      <c r="M13" s="205">
        <v>817113.17</v>
      </c>
      <c r="N13" s="205">
        <v>810236.97</v>
      </c>
      <c r="O13" s="206">
        <v>692394.47</v>
      </c>
      <c r="P13" s="356">
        <f t="shared" si="0"/>
        <v>-0.14544201803084844</v>
      </c>
      <c r="R13" s="413">
        <f>O13/O7</f>
        <v>0.71261123652807679</v>
      </c>
      <c r="T13" s="307">
        <v>84792.597999999998</v>
      </c>
      <c r="U13" s="205">
        <v>93248.981</v>
      </c>
      <c r="V13" s="205">
        <v>103712.92200000001</v>
      </c>
      <c r="W13" s="205">
        <v>106500.916</v>
      </c>
      <c r="X13" s="205">
        <v>103113.92600000001</v>
      </c>
      <c r="Y13" s="205">
        <v>106140.614</v>
      </c>
      <c r="Z13" s="205">
        <v>120198.033</v>
      </c>
      <c r="AA13" s="205">
        <v>133073.88500000001</v>
      </c>
      <c r="AB13" s="205">
        <v>142240.78700000001</v>
      </c>
      <c r="AC13" s="206">
        <v>137686.03</v>
      </c>
      <c r="AD13" s="356">
        <f t="shared" si="1"/>
        <v>-3.2021455280615202E-2</v>
      </c>
      <c r="AF13" s="413">
        <f>AC13/AC7</f>
        <v>0.71296121322208417</v>
      </c>
      <c r="AH13" s="335">
        <f t="shared" si="14"/>
        <v>1.3983761324908173</v>
      </c>
      <c r="AI13" s="210">
        <f t="shared" si="14"/>
        <v>1.2412362571348903</v>
      </c>
      <c r="AJ13" s="210">
        <f t="shared" si="14"/>
        <v>1.2386656744562541</v>
      </c>
      <c r="AK13" s="210">
        <f t="shared" si="14"/>
        <v>1.4670368471580324</v>
      </c>
      <c r="AL13" s="210">
        <f t="shared" si="14"/>
        <v>1.9166378481803665</v>
      </c>
      <c r="AM13" s="210">
        <f t="shared" si="14"/>
        <v>1.9440209101738228</v>
      </c>
      <c r="AN13" s="210">
        <f t="shared" si="14"/>
        <v>1.5784503308969295</v>
      </c>
      <c r="AO13" s="210">
        <f t="shared" si="14"/>
        <v>1.6285857318882768</v>
      </c>
      <c r="AP13" s="210">
        <f t="shared" si="12"/>
        <v>1.7555455041751553</v>
      </c>
      <c r="AQ13" s="226">
        <f t="shared" si="13"/>
        <v>1.9885489553375548</v>
      </c>
      <c r="AR13" s="356">
        <f t="shared" si="3"/>
        <v>0.13272424474800293</v>
      </c>
    </row>
    <row r="14" spans="1:44" ht="20.100000000000001" customHeight="1" x14ac:dyDescent="0.25">
      <c r="A14" s="59"/>
      <c r="B14" s="10"/>
      <c r="C14" s="295" t="s">
        <v>165</v>
      </c>
      <c r="D14" s="284"/>
      <c r="E14" s="295"/>
      <c r="F14" s="308">
        <v>325354.19</v>
      </c>
      <c r="G14" s="202">
        <v>333373.77</v>
      </c>
      <c r="H14" s="202">
        <v>337432.23</v>
      </c>
      <c r="I14" s="202">
        <v>344496.66</v>
      </c>
      <c r="J14" s="202">
        <v>368538.9</v>
      </c>
      <c r="K14" s="202">
        <v>380815.15</v>
      </c>
      <c r="L14" s="202">
        <v>412927.79</v>
      </c>
      <c r="M14" s="202">
        <v>445278.62</v>
      </c>
      <c r="N14" s="202">
        <v>476944.94</v>
      </c>
      <c r="O14" s="293">
        <v>494385.15</v>
      </c>
      <c r="P14" s="357">
        <f t="shared" si="0"/>
        <v>3.6566505978656613E-2</v>
      </c>
      <c r="R14" s="392">
        <f>O14/O13</f>
        <v>0.71402238380095673</v>
      </c>
      <c r="T14" s="308">
        <v>70789.514999999999</v>
      </c>
      <c r="U14" s="202">
        <v>72977.698999999993</v>
      </c>
      <c r="V14" s="202">
        <v>74478.229000000007</v>
      </c>
      <c r="W14" s="202">
        <v>78041.381999999998</v>
      </c>
      <c r="X14" s="202">
        <v>87389.92</v>
      </c>
      <c r="Y14" s="202">
        <v>91719.93</v>
      </c>
      <c r="Z14" s="202">
        <v>100260.682</v>
      </c>
      <c r="AA14" s="202">
        <v>109172.463</v>
      </c>
      <c r="AB14" s="202">
        <v>115595.71</v>
      </c>
      <c r="AC14" s="293">
        <v>120589.77800000001</v>
      </c>
      <c r="AD14" s="357">
        <f t="shared" si="1"/>
        <v>4.320288356721888E-2</v>
      </c>
      <c r="AF14" s="392">
        <f>AC14/AC13</f>
        <v>0.87583161487044114</v>
      </c>
      <c r="AH14" s="336">
        <f t="shared" si="14"/>
        <v>2.1757677379227851</v>
      </c>
      <c r="AI14" s="337">
        <f t="shared" si="14"/>
        <v>2.1890654144745696</v>
      </c>
      <c r="AJ14" s="337">
        <f t="shared" si="14"/>
        <v>2.2072055476147021</v>
      </c>
      <c r="AK14" s="337">
        <f t="shared" si="14"/>
        <v>2.2653741258333246</v>
      </c>
      <c r="AL14" s="337">
        <f t="shared" si="14"/>
        <v>2.3712536180034185</v>
      </c>
      <c r="AM14" s="337">
        <f t="shared" si="14"/>
        <v>2.4085157851519297</v>
      </c>
      <c r="AN14" s="337">
        <f t="shared" si="14"/>
        <v>2.4280439444388087</v>
      </c>
      <c r="AO14" s="337">
        <f t="shared" si="14"/>
        <v>2.4517786863424975</v>
      </c>
      <c r="AP14" s="337">
        <f t="shared" si="12"/>
        <v>2.4236699104093651</v>
      </c>
      <c r="AQ14" s="338">
        <f t="shared" si="13"/>
        <v>2.4391868970983452</v>
      </c>
      <c r="AR14" s="357">
        <f t="shared" si="3"/>
        <v>6.4022689815707188E-3</v>
      </c>
    </row>
    <row r="15" spans="1:44" ht="20.100000000000001" customHeight="1" x14ac:dyDescent="0.25">
      <c r="A15" s="59"/>
      <c r="B15" s="10"/>
      <c r="C15" s="285" t="s">
        <v>144</v>
      </c>
      <c r="D15" s="284"/>
      <c r="E15" s="285"/>
      <c r="F15" s="305">
        <f>F16+F17</f>
        <v>281010.55</v>
      </c>
      <c r="G15" s="288">
        <f t="shared" ref="G15:O15" si="15">G16+G17</f>
        <v>417885.15</v>
      </c>
      <c r="H15" s="288">
        <f t="shared" si="15"/>
        <v>499863.29</v>
      </c>
      <c r="I15" s="288">
        <f t="shared" si="15"/>
        <v>381462.72</v>
      </c>
      <c r="J15" s="288">
        <f t="shared" si="15"/>
        <v>169454.89</v>
      </c>
      <c r="K15" s="288">
        <f t="shared" si="15"/>
        <v>165169.79</v>
      </c>
      <c r="L15" s="288">
        <f t="shared" si="15"/>
        <v>348566.13</v>
      </c>
      <c r="M15" s="288">
        <f t="shared" si="15"/>
        <v>371834.55</v>
      </c>
      <c r="N15" s="288">
        <f t="shared" si="15"/>
        <v>333292.03000000003</v>
      </c>
      <c r="O15" s="288">
        <f t="shared" si="15"/>
        <v>198009.32</v>
      </c>
      <c r="P15" s="358">
        <f t="shared" si="0"/>
        <v>-0.40589842487382616</v>
      </c>
      <c r="R15" s="414">
        <f>O15/O13</f>
        <v>0.28597761619904333</v>
      </c>
      <c r="T15" s="305">
        <f t="shared" ref="T15" si="16">T16+T17</f>
        <v>14003.083000000001</v>
      </c>
      <c r="U15" s="288">
        <f t="shared" ref="U15" si="17">U16+U17</f>
        <v>20271.281999999999</v>
      </c>
      <c r="V15" s="288">
        <f t="shared" ref="V15" si="18">V16+V17</f>
        <v>29234.692999999999</v>
      </c>
      <c r="W15" s="288">
        <f t="shared" ref="W15" si="19">W16+W17</f>
        <v>28459.534</v>
      </c>
      <c r="X15" s="288">
        <f t="shared" ref="X15" si="20">X16+X17</f>
        <v>15724.005999999999</v>
      </c>
      <c r="Y15" s="288">
        <f t="shared" ref="Y15" si="21">Y16+Y17</f>
        <v>14420.683999999999</v>
      </c>
      <c r="Z15" s="288">
        <f t="shared" ref="Z15:AC15" si="22">Z16+Z17</f>
        <v>19937.350999999999</v>
      </c>
      <c r="AA15" s="288">
        <f t="shared" si="22"/>
        <v>23901.421999999999</v>
      </c>
      <c r="AB15" s="288">
        <f t="shared" si="22"/>
        <v>26645.076999999997</v>
      </c>
      <c r="AC15" s="288">
        <f t="shared" si="22"/>
        <v>17096.252</v>
      </c>
      <c r="AD15" s="358">
        <f t="shared" si="1"/>
        <v>-0.3583710792053631</v>
      </c>
      <c r="AF15" s="414">
        <f>AC15/AC13</f>
        <v>0.1241683851295589</v>
      </c>
      <c r="AH15" s="327">
        <f t="shared" si="14"/>
        <v>0.49831164701823477</v>
      </c>
      <c r="AI15" s="329">
        <f t="shared" si="14"/>
        <v>0.48509218382132024</v>
      </c>
      <c r="AJ15" s="329">
        <f t="shared" si="14"/>
        <v>0.58485377071798972</v>
      </c>
      <c r="AK15" s="329">
        <f t="shared" si="14"/>
        <v>0.74606331124572278</v>
      </c>
      <c r="AL15" s="329">
        <f t="shared" si="14"/>
        <v>0.92791692231484135</v>
      </c>
      <c r="AM15" s="329">
        <f t="shared" si="14"/>
        <v>0.87308242021740157</v>
      </c>
      <c r="AN15" s="329">
        <f t="shared" si="14"/>
        <v>0.57198187901962816</v>
      </c>
      <c r="AO15" s="329">
        <f t="shared" si="14"/>
        <v>0.64279723333939787</v>
      </c>
      <c r="AP15" s="329">
        <f t="shared" si="12"/>
        <v>0.79945137001925892</v>
      </c>
      <c r="AQ15" s="339">
        <f t="shared" si="13"/>
        <v>0.86340642955594205</v>
      </c>
      <c r="AR15" s="358">
        <f t="shared" si="3"/>
        <v>7.9998686518158613E-2</v>
      </c>
    </row>
    <row r="16" spans="1:44" ht="20.100000000000001" customHeight="1" x14ac:dyDescent="0.25">
      <c r="A16" s="59"/>
      <c r="B16" s="1"/>
      <c r="C16" s="1"/>
      <c r="D16" s="10" t="s">
        <v>166</v>
      </c>
      <c r="E16" s="10"/>
      <c r="F16" s="306"/>
      <c r="G16" s="79"/>
      <c r="H16" s="79"/>
      <c r="I16" s="79"/>
      <c r="J16" s="79"/>
      <c r="K16" s="79"/>
      <c r="L16" s="79"/>
      <c r="M16" s="79">
        <v>106095.01</v>
      </c>
      <c r="N16" s="79">
        <v>123109.37</v>
      </c>
      <c r="O16" s="52">
        <v>114929.76</v>
      </c>
      <c r="P16" s="357">
        <f t="shared" si="0"/>
        <v>-6.6441815111229971E-2</v>
      </c>
      <c r="R16" s="392">
        <f>O16/O15</f>
        <v>0.58042601227053348</v>
      </c>
      <c r="T16" s="306"/>
      <c r="U16" s="79"/>
      <c r="V16" s="79"/>
      <c r="W16" s="79"/>
      <c r="X16" s="79"/>
      <c r="Y16" s="79"/>
      <c r="Z16" s="79"/>
      <c r="AA16" s="79">
        <v>12009.487999999999</v>
      </c>
      <c r="AB16" s="79">
        <v>14186.212</v>
      </c>
      <c r="AC16" s="52">
        <v>12696.141</v>
      </c>
      <c r="AD16" s="357">
        <f t="shared" si="1"/>
        <v>-0.10503656649146369</v>
      </c>
      <c r="AF16" s="392">
        <f>AC16/AC15</f>
        <v>0.74262715594037798</v>
      </c>
      <c r="AH16" s="332"/>
      <c r="AI16" s="333"/>
      <c r="AJ16" s="333"/>
      <c r="AK16" s="333"/>
      <c r="AL16" s="333"/>
      <c r="AM16" s="333"/>
      <c r="AN16" s="333"/>
      <c r="AO16" s="333">
        <f t="shared" si="12"/>
        <v>1.1319559704080333</v>
      </c>
      <c r="AP16" s="333">
        <f t="shared" si="12"/>
        <v>1.1523259358731184</v>
      </c>
      <c r="AQ16" s="334">
        <f t="shared" si="13"/>
        <v>1.1046869844677305</v>
      </c>
      <c r="AR16" s="357">
        <f t="shared" si="3"/>
        <v>-4.1341559642404296E-2</v>
      </c>
    </row>
    <row r="17" spans="1:44" ht="20.100000000000001" customHeight="1" thickBot="1" x14ac:dyDescent="0.3">
      <c r="A17" s="59"/>
      <c r="B17" s="1"/>
      <c r="C17" s="1"/>
      <c r="D17" s="10" t="s">
        <v>167</v>
      </c>
      <c r="E17" s="10"/>
      <c r="F17" s="306">
        <v>281010.55</v>
      </c>
      <c r="G17" s="79">
        <v>417885.15</v>
      </c>
      <c r="H17" s="79">
        <v>499863.29</v>
      </c>
      <c r="I17" s="79">
        <v>381462.72</v>
      </c>
      <c r="J17" s="79">
        <v>169454.89</v>
      </c>
      <c r="K17" s="79">
        <v>165169.79</v>
      </c>
      <c r="L17" s="79">
        <v>348566.13</v>
      </c>
      <c r="M17" s="79">
        <v>265739.53999999998</v>
      </c>
      <c r="N17" s="79">
        <v>210182.66</v>
      </c>
      <c r="O17" s="52">
        <v>83079.56</v>
      </c>
      <c r="P17" s="357">
        <f t="shared" si="0"/>
        <v>-0.60472685996075981</v>
      </c>
      <c r="R17" s="392">
        <f>O17/O15</f>
        <v>0.41957398772946647</v>
      </c>
      <c r="T17" s="306">
        <v>14003.083000000001</v>
      </c>
      <c r="U17" s="79">
        <v>20271.281999999999</v>
      </c>
      <c r="V17" s="79">
        <v>29234.692999999999</v>
      </c>
      <c r="W17" s="79">
        <v>28459.534</v>
      </c>
      <c r="X17" s="79">
        <v>15724.005999999999</v>
      </c>
      <c r="Y17" s="79">
        <v>14420.683999999999</v>
      </c>
      <c r="Z17" s="79">
        <v>19937.350999999999</v>
      </c>
      <c r="AA17" s="79">
        <v>11891.933999999999</v>
      </c>
      <c r="AB17" s="79">
        <v>12458.865</v>
      </c>
      <c r="AC17" s="52">
        <v>4400.1109999999999</v>
      </c>
      <c r="AD17" s="357">
        <f t="shared" si="1"/>
        <v>-0.64682890455912312</v>
      </c>
      <c r="AF17" s="392">
        <f>AC17/AC15</f>
        <v>0.25737284405962196</v>
      </c>
      <c r="AH17" s="332">
        <f t="shared" ref="AH17:AO21" si="23">(T17/F17)*10</f>
        <v>0.49831164701823477</v>
      </c>
      <c r="AI17" s="333">
        <f t="shared" si="23"/>
        <v>0.48509218382132024</v>
      </c>
      <c r="AJ17" s="333">
        <f t="shared" si="23"/>
        <v>0.58485377071798972</v>
      </c>
      <c r="AK17" s="333">
        <f t="shared" si="23"/>
        <v>0.74606331124572278</v>
      </c>
      <c r="AL17" s="333">
        <f t="shared" si="23"/>
        <v>0.92791692231484135</v>
      </c>
      <c r="AM17" s="333">
        <f t="shared" si="23"/>
        <v>0.87308242021740157</v>
      </c>
      <c r="AN17" s="333">
        <f t="shared" si="23"/>
        <v>0.57198187901962816</v>
      </c>
      <c r="AO17" s="333">
        <f t="shared" si="12"/>
        <v>0.44750337115808958</v>
      </c>
      <c r="AP17" s="333">
        <f t="shared" si="12"/>
        <v>0.59276369420769537</v>
      </c>
      <c r="AQ17" s="334">
        <f t="shared" si="13"/>
        <v>0.52962618001347139</v>
      </c>
      <c r="AR17" s="357">
        <f t="shared" si="3"/>
        <v>-0.10651380104953181</v>
      </c>
    </row>
    <row r="18" spans="1:44" s="7" customFormat="1" ht="20.100000000000001" customHeight="1" thickBot="1" x14ac:dyDescent="0.3">
      <c r="A18" s="44" t="s">
        <v>39</v>
      </c>
      <c r="B18" s="132"/>
      <c r="C18" s="132"/>
      <c r="D18" s="132"/>
      <c r="E18" s="132"/>
      <c r="F18" s="303">
        <v>1067287.17</v>
      </c>
      <c r="G18" s="99">
        <v>1289159.02</v>
      </c>
      <c r="H18" s="99">
        <v>1382773.29</v>
      </c>
      <c r="I18" s="99">
        <v>1290950.54</v>
      </c>
      <c r="J18" s="99">
        <v>1343191.72</v>
      </c>
      <c r="K18" s="99">
        <v>1293678.32</v>
      </c>
      <c r="L18" s="99">
        <v>1025528</v>
      </c>
      <c r="M18" s="99">
        <v>1190419.8500000001</v>
      </c>
      <c r="N18" s="99">
        <v>1158394.22</v>
      </c>
      <c r="O18" s="290">
        <v>1285766.69</v>
      </c>
      <c r="P18" s="46">
        <f t="shared" si="0"/>
        <v>0.10995606487055846</v>
      </c>
      <c r="Q18"/>
      <c r="R18" s="415">
        <f>O18/O29</f>
        <v>0.56957941167549586</v>
      </c>
      <c r="T18" s="303">
        <v>160669.54699999999</v>
      </c>
      <c r="U18" s="99">
        <v>191150.66399999999</v>
      </c>
      <c r="V18" s="99">
        <v>218096.655</v>
      </c>
      <c r="W18" s="99">
        <v>229154.761</v>
      </c>
      <c r="X18" s="99">
        <v>238556.50599999999</v>
      </c>
      <c r="Y18" s="99">
        <v>236895.18900000001</v>
      </c>
      <c r="Z18" s="99">
        <v>210925.18100000001</v>
      </c>
      <c r="AA18" s="99">
        <v>250324.342</v>
      </c>
      <c r="AB18" s="99">
        <v>259539.33499999999</v>
      </c>
      <c r="AC18" s="290">
        <v>276832.04700000002</v>
      </c>
      <c r="AD18" s="46">
        <f t="shared" si="1"/>
        <v>6.6628482345460385E-2</v>
      </c>
      <c r="AE18"/>
      <c r="AF18" s="415">
        <f>AC18/AC29</f>
        <v>0.58906628373222447</v>
      </c>
      <c r="AH18" s="319">
        <f t="shared" si="23"/>
        <v>1.5054012782707771</v>
      </c>
      <c r="AI18" s="136">
        <f t="shared" si="23"/>
        <v>1.4827547341677056</v>
      </c>
      <c r="AJ18" s="136">
        <f t="shared" si="23"/>
        <v>1.5772408722184674</v>
      </c>
      <c r="AK18" s="136">
        <f t="shared" si="23"/>
        <v>1.7750855195428321</v>
      </c>
      <c r="AL18" s="136">
        <f t="shared" si="23"/>
        <v>1.7760421125883652</v>
      </c>
      <c r="AM18" s="136">
        <f t="shared" si="23"/>
        <v>1.8311753806000242</v>
      </c>
      <c r="AN18" s="136">
        <f t="shared" si="23"/>
        <v>2.0567471682879455</v>
      </c>
      <c r="AO18" s="136">
        <f t="shared" si="23"/>
        <v>2.1028239910482003</v>
      </c>
      <c r="AP18" s="136">
        <f t="shared" si="12"/>
        <v>2.2405095823078263</v>
      </c>
      <c r="AQ18" s="320">
        <f t="shared" si="13"/>
        <v>2.1530503873918216</v>
      </c>
      <c r="AR18" s="46">
        <f t="shared" si="3"/>
        <v>-3.9035403198730216E-2</v>
      </c>
    </row>
    <row r="19" spans="1:44" ht="20.100000000000001" customHeight="1" thickBot="1" x14ac:dyDescent="0.3">
      <c r="A19" s="280"/>
      <c r="B19" s="132" t="s">
        <v>37</v>
      </c>
      <c r="C19" s="132"/>
      <c r="D19" s="132"/>
      <c r="E19" s="281"/>
      <c r="F19" s="194">
        <v>178287.63</v>
      </c>
      <c r="G19" s="195">
        <v>187318.22</v>
      </c>
      <c r="H19" s="195">
        <v>200297.78</v>
      </c>
      <c r="I19" s="195">
        <v>187486.41</v>
      </c>
      <c r="J19" s="195">
        <v>202196.22</v>
      </c>
      <c r="K19" s="195">
        <v>212018.86</v>
      </c>
      <c r="L19" s="195">
        <v>203516.27</v>
      </c>
      <c r="M19" s="195">
        <v>221636.57</v>
      </c>
      <c r="N19" s="195">
        <v>225959.47</v>
      </c>
      <c r="O19" s="291">
        <v>247222.52</v>
      </c>
      <c r="P19" s="359">
        <f t="shared" si="0"/>
        <v>9.4101167789072918E-2</v>
      </c>
      <c r="R19" s="416">
        <f>O19/O18</f>
        <v>0.19227634525203013</v>
      </c>
      <c r="T19" s="194">
        <v>33120.216999999997</v>
      </c>
      <c r="U19" s="195">
        <v>33573.315000000002</v>
      </c>
      <c r="V19" s="195">
        <v>39358.383999999998</v>
      </c>
      <c r="W19" s="195">
        <v>40928.743000000002</v>
      </c>
      <c r="X19" s="195">
        <v>43912.091999999997</v>
      </c>
      <c r="Y19" s="195">
        <v>47938.766000000003</v>
      </c>
      <c r="Z19" s="195">
        <v>47548.396999999997</v>
      </c>
      <c r="AA19" s="195">
        <v>52359.883999999998</v>
      </c>
      <c r="AB19" s="195">
        <v>56275.313000000002</v>
      </c>
      <c r="AC19" s="291">
        <v>62132.607000000004</v>
      </c>
      <c r="AD19" s="359">
        <f t="shared" si="1"/>
        <v>0.1040828329111204</v>
      </c>
      <c r="AF19" s="416">
        <f>AC19/AC18</f>
        <v>0.2244415257313038</v>
      </c>
      <c r="AH19" s="321">
        <f t="shared" si="23"/>
        <v>1.8576845179892736</v>
      </c>
      <c r="AI19" s="322">
        <f t="shared" si="23"/>
        <v>1.7923144368978097</v>
      </c>
      <c r="AJ19" s="322">
        <f t="shared" si="23"/>
        <v>1.9649935211463652</v>
      </c>
      <c r="AK19" s="322">
        <f t="shared" si="23"/>
        <v>2.1830245189504667</v>
      </c>
      <c r="AL19" s="322">
        <f t="shared" si="23"/>
        <v>2.1717563266019511</v>
      </c>
      <c r="AM19" s="322">
        <f t="shared" si="23"/>
        <v>2.2610613980284588</v>
      </c>
      <c r="AN19" s="322">
        <f t="shared" si="23"/>
        <v>2.3363437724168197</v>
      </c>
      <c r="AO19" s="322">
        <f t="shared" si="23"/>
        <v>2.3624207864252726</v>
      </c>
      <c r="AP19" s="322">
        <f t="shared" si="12"/>
        <v>2.490504735207602</v>
      </c>
      <c r="AQ19" s="323">
        <f t="shared" si="13"/>
        <v>2.5132260200243897</v>
      </c>
      <c r="AR19" s="356">
        <f t="shared" si="3"/>
        <v>9.1231646724388646E-3</v>
      </c>
    </row>
    <row r="20" spans="1:44" ht="20.100000000000001" customHeight="1" x14ac:dyDescent="0.25">
      <c r="A20" s="275"/>
      <c r="B20" s="10"/>
      <c r="C20" s="284" t="s">
        <v>165</v>
      </c>
      <c r="D20" s="284"/>
      <c r="E20" s="276"/>
      <c r="F20" s="304">
        <v>137559.37</v>
      </c>
      <c r="G20" s="286">
        <v>143135.39000000001</v>
      </c>
      <c r="H20" s="286">
        <v>156424.60999999999</v>
      </c>
      <c r="I20" s="286">
        <v>162118.96</v>
      </c>
      <c r="J20" s="286">
        <v>179191.89</v>
      </c>
      <c r="K20" s="286">
        <v>192101.73</v>
      </c>
      <c r="L20" s="286">
        <v>188014.55</v>
      </c>
      <c r="M20" s="286">
        <v>202475.79</v>
      </c>
      <c r="N20" s="286">
        <v>208143.41</v>
      </c>
      <c r="O20" s="292">
        <v>226857.87</v>
      </c>
      <c r="P20" s="357">
        <f t="shared" si="0"/>
        <v>8.9911374085780524E-2</v>
      </c>
      <c r="R20" s="392">
        <f>O20/O19</f>
        <v>0.91762623405019905</v>
      </c>
      <c r="T20" s="304">
        <v>30963.106</v>
      </c>
      <c r="U20" s="286">
        <v>31009.525000000001</v>
      </c>
      <c r="V20" s="286">
        <v>36440.754000000001</v>
      </c>
      <c r="W20" s="286">
        <v>38925.052000000003</v>
      </c>
      <c r="X20" s="286">
        <v>42179.256000000001</v>
      </c>
      <c r="Y20" s="286">
        <v>46449.235999999997</v>
      </c>
      <c r="Z20" s="286">
        <v>46097.993000000002</v>
      </c>
      <c r="AA20" s="286">
        <v>50527.917000000001</v>
      </c>
      <c r="AB20" s="286">
        <v>54216.794000000002</v>
      </c>
      <c r="AC20" s="292">
        <v>59566.517</v>
      </c>
      <c r="AD20" s="357">
        <f t="shared" si="1"/>
        <v>9.8672802379277502E-2</v>
      </c>
      <c r="AF20" s="392">
        <f>AC20/AC19</f>
        <v>0.95869978544438017</v>
      </c>
      <c r="AH20" s="324">
        <f t="shared" si="23"/>
        <v>2.2508903610128486</v>
      </c>
      <c r="AI20" s="325">
        <f t="shared" si="23"/>
        <v>2.1664470959977122</v>
      </c>
      <c r="AJ20" s="325">
        <f t="shared" si="23"/>
        <v>2.3296049131910896</v>
      </c>
      <c r="AK20" s="325">
        <f t="shared" si="23"/>
        <v>2.4010178698407643</v>
      </c>
      <c r="AL20" s="325">
        <f t="shared" si="23"/>
        <v>2.3538596529117473</v>
      </c>
      <c r="AM20" s="325">
        <f t="shared" si="23"/>
        <v>2.417949906021148</v>
      </c>
      <c r="AN20" s="325">
        <f t="shared" si="23"/>
        <v>2.4518311481744366</v>
      </c>
      <c r="AO20" s="325">
        <f t="shared" si="23"/>
        <v>2.4955041291603308</v>
      </c>
      <c r="AP20" s="325">
        <f t="shared" si="12"/>
        <v>2.604780713451365</v>
      </c>
      <c r="AQ20" s="326">
        <f t="shared" si="13"/>
        <v>2.6257196631529691</v>
      </c>
      <c r="AR20" s="357">
        <f t="shared" si="3"/>
        <v>8.0386612176115944E-3</v>
      </c>
    </row>
    <row r="21" spans="1:44" ht="20.100000000000001" customHeight="1" x14ac:dyDescent="0.25">
      <c r="A21" s="275"/>
      <c r="B21" s="10"/>
      <c r="C21" s="285" t="s">
        <v>144</v>
      </c>
      <c r="D21" s="284"/>
      <c r="E21" s="270"/>
      <c r="F21" s="305">
        <f>F22+F23</f>
        <v>40728.26</v>
      </c>
      <c r="G21" s="287">
        <f t="shared" ref="G21:O21" si="24">G22+G23</f>
        <v>44182.83</v>
      </c>
      <c r="H21" s="287">
        <f t="shared" si="24"/>
        <v>43873.17</v>
      </c>
      <c r="I21" s="288">
        <f t="shared" si="24"/>
        <v>25367.45</v>
      </c>
      <c r="J21" s="288">
        <f t="shared" si="24"/>
        <v>23004.33</v>
      </c>
      <c r="K21" s="288">
        <f t="shared" si="24"/>
        <v>19917.13</v>
      </c>
      <c r="L21" s="288">
        <f t="shared" si="24"/>
        <v>15501.72</v>
      </c>
      <c r="M21" s="288">
        <f t="shared" si="24"/>
        <v>19160.78</v>
      </c>
      <c r="N21" s="288">
        <f t="shared" si="24"/>
        <v>17816.059999999998</v>
      </c>
      <c r="O21" s="288">
        <f t="shared" si="24"/>
        <v>20364.650000000001</v>
      </c>
      <c r="P21" s="358">
        <f t="shared" si="0"/>
        <v>0.14305014688994111</v>
      </c>
      <c r="R21" s="414">
        <f>O21/O19</f>
        <v>8.2373765949801017E-2</v>
      </c>
      <c r="T21" s="305">
        <f t="shared" ref="T21" si="25">T22+T23</f>
        <v>2157.1109999999999</v>
      </c>
      <c r="U21" s="287">
        <f t="shared" ref="U21" si="26">U22+U23</f>
        <v>2563.79</v>
      </c>
      <c r="V21" s="287">
        <f t="shared" ref="V21" si="27">V22+V23</f>
        <v>2917.63</v>
      </c>
      <c r="W21" s="288">
        <f t="shared" ref="W21" si="28">W22+W23</f>
        <v>2003.691</v>
      </c>
      <c r="X21" s="288">
        <f t="shared" ref="X21" si="29">X22+X23</f>
        <v>1732.836</v>
      </c>
      <c r="Y21" s="288">
        <f t="shared" ref="Y21" si="30">Y22+Y23</f>
        <v>1489.53</v>
      </c>
      <c r="Z21" s="288">
        <f t="shared" ref="Z21:AC21" si="31">Z22+Z23</f>
        <v>1450.404</v>
      </c>
      <c r="AA21" s="288">
        <f t="shared" si="31"/>
        <v>1831.9670000000001</v>
      </c>
      <c r="AB21" s="288">
        <f t="shared" si="31"/>
        <v>2058.5189999999998</v>
      </c>
      <c r="AC21" s="288">
        <f t="shared" si="31"/>
        <v>2566.09</v>
      </c>
      <c r="AD21" s="358">
        <f t="shared" si="1"/>
        <v>0.24657095708128049</v>
      </c>
      <c r="AF21" s="414">
        <f>AC21/AC19</f>
        <v>4.1300214555619726E-2</v>
      </c>
      <c r="AH21" s="327">
        <f t="shared" si="23"/>
        <v>0.5296349512598868</v>
      </c>
      <c r="AI21" s="328">
        <f t="shared" si="23"/>
        <v>0.5802683983800947</v>
      </c>
      <c r="AJ21" s="328">
        <f t="shared" si="23"/>
        <v>0.6650146319493212</v>
      </c>
      <c r="AK21" s="329">
        <f t="shared" si="23"/>
        <v>0.78986693577793587</v>
      </c>
      <c r="AL21" s="329">
        <f t="shared" si="23"/>
        <v>0.75326514617030782</v>
      </c>
      <c r="AM21" s="329">
        <f t="shared" si="23"/>
        <v>0.74786377354568656</v>
      </c>
      <c r="AN21" s="329">
        <f t="shared" si="23"/>
        <v>0.93564069019437834</v>
      </c>
      <c r="AO21" s="329">
        <f t="shared" si="23"/>
        <v>0.95610251774718991</v>
      </c>
      <c r="AP21" s="330">
        <f t="shared" si="12"/>
        <v>1.1554288658659659</v>
      </c>
      <c r="AQ21" s="331">
        <f t="shared" si="13"/>
        <v>1.2600707598706582</v>
      </c>
      <c r="AR21" s="358">
        <f t="shared" si="3"/>
        <v>9.0565414363493246E-2</v>
      </c>
    </row>
    <row r="22" spans="1:44" ht="20.100000000000001" customHeight="1" x14ac:dyDescent="0.25">
      <c r="A22" s="59"/>
      <c r="B22" s="1"/>
      <c r="C22" s="1"/>
      <c r="D22" s="10" t="s">
        <v>166</v>
      </c>
      <c r="E22" s="10"/>
      <c r="F22" s="306"/>
      <c r="G22" s="79"/>
      <c r="H22" s="79"/>
      <c r="I22" s="79"/>
      <c r="J22" s="79"/>
      <c r="K22" s="79"/>
      <c r="L22" s="79"/>
      <c r="M22" s="79">
        <v>8437.9500000000007</v>
      </c>
      <c r="N22" s="79">
        <v>7269.75</v>
      </c>
      <c r="O22" s="52">
        <v>8945.73</v>
      </c>
      <c r="P22" s="357">
        <f t="shared" si="0"/>
        <v>0.23054162797895383</v>
      </c>
      <c r="R22" s="392">
        <f>O22/O21</f>
        <v>0.4392773752556513</v>
      </c>
      <c r="T22" s="306"/>
      <c r="U22" s="79"/>
      <c r="V22" s="79"/>
      <c r="W22" s="79"/>
      <c r="X22" s="79"/>
      <c r="Y22" s="79"/>
      <c r="Z22" s="79"/>
      <c r="AA22" s="79">
        <v>884.12900000000002</v>
      </c>
      <c r="AB22" s="79">
        <v>764.101</v>
      </c>
      <c r="AC22" s="52">
        <v>906.13400000000001</v>
      </c>
      <c r="AD22" s="357">
        <f t="shared" si="1"/>
        <v>0.18588249459168357</v>
      </c>
      <c r="AF22" s="392">
        <f>AC22/AC21</f>
        <v>0.35311855780584467</v>
      </c>
      <c r="AH22" s="332"/>
      <c r="AI22" s="333"/>
      <c r="AJ22" s="333"/>
      <c r="AK22" s="333"/>
      <c r="AL22" s="333"/>
      <c r="AM22" s="333"/>
      <c r="AN22" s="333"/>
      <c r="AO22" s="333">
        <f t="shared" si="12"/>
        <v>1.0478007098880651</v>
      </c>
      <c r="AP22" s="333">
        <f t="shared" si="12"/>
        <v>1.0510691564359158</v>
      </c>
      <c r="AQ22" s="334">
        <f t="shared" si="13"/>
        <v>1.0129234841650709</v>
      </c>
      <c r="AR22" s="357">
        <f t="shared" si="3"/>
        <v>-3.6292257305117322E-2</v>
      </c>
    </row>
    <row r="23" spans="1:44" ht="20.100000000000001" customHeight="1" thickBot="1" x14ac:dyDescent="0.3">
      <c r="A23" s="59"/>
      <c r="B23" s="1"/>
      <c r="C23" s="1"/>
      <c r="D23" s="10" t="s">
        <v>167</v>
      </c>
      <c r="E23" s="10"/>
      <c r="F23" s="306">
        <v>40728.26</v>
      </c>
      <c r="G23" s="79">
        <v>44182.83</v>
      </c>
      <c r="H23" s="79">
        <v>43873.17</v>
      </c>
      <c r="I23" s="79">
        <v>25367.45</v>
      </c>
      <c r="J23" s="79">
        <v>23004.33</v>
      </c>
      <c r="K23" s="79">
        <v>19917.13</v>
      </c>
      <c r="L23" s="79">
        <v>15501.72</v>
      </c>
      <c r="M23" s="79">
        <v>10722.83</v>
      </c>
      <c r="N23" s="79">
        <v>10546.31</v>
      </c>
      <c r="O23" s="52">
        <v>11418.92</v>
      </c>
      <c r="P23" s="357">
        <f t="shared" si="0"/>
        <v>8.2740788010214061E-2</v>
      </c>
      <c r="R23" s="392">
        <f>O23/O21</f>
        <v>0.56072262474434864</v>
      </c>
      <c r="T23" s="306">
        <v>2157.1109999999999</v>
      </c>
      <c r="U23" s="79">
        <v>2563.79</v>
      </c>
      <c r="V23" s="79">
        <v>2917.63</v>
      </c>
      <c r="W23" s="79">
        <v>2003.691</v>
      </c>
      <c r="X23" s="79">
        <v>1732.836</v>
      </c>
      <c r="Y23" s="79">
        <v>1489.53</v>
      </c>
      <c r="Z23" s="79">
        <v>1450.404</v>
      </c>
      <c r="AA23" s="79">
        <v>947.83799999999997</v>
      </c>
      <c r="AB23" s="79">
        <v>1294.4179999999999</v>
      </c>
      <c r="AC23" s="52">
        <v>1659.9559999999999</v>
      </c>
      <c r="AD23" s="357">
        <f t="shared" si="1"/>
        <v>0.28239564035728804</v>
      </c>
      <c r="AF23" s="392">
        <f>AC23/AC21</f>
        <v>0.64688144219415522</v>
      </c>
      <c r="AH23" s="332">
        <f t="shared" ref="AH23:AO26" si="32">(T23/F23)*10</f>
        <v>0.5296349512598868</v>
      </c>
      <c r="AI23" s="333">
        <f t="shared" si="32"/>
        <v>0.5802683983800947</v>
      </c>
      <c r="AJ23" s="333">
        <f t="shared" si="32"/>
        <v>0.6650146319493212</v>
      </c>
      <c r="AK23" s="333">
        <f t="shared" si="32"/>
        <v>0.78986693577793587</v>
      </c>
      <c r="AL23" s="333">
        <f t="shared" si="32"/>
        <v>0.75326514617030782</v>
      </c>
      <c r="AM23" s="333">
        <f t="shared" si="32"/>
        <v>0.74786377354568656</v>
      </c>
      <c r="AN23" s="333">
        <f t="shared" si="32"/>
        <v>0.93564069019437834</v>
      </c>
      <c r="AO23" s="333">
        <f t="shared" si="12"/>
        <v>0.88394388421713299</v>
      </c>
      <c r="AP23" s="333">
        <f t="shared" si="12"/>
        <v>1.2273657800690478</v>
      </c>
      <c r="AQ23" s="334">
        <f t="shared" si="13"/>
        <v>1.4536891404791348</v>
      </c>
      <c r="AR23" s="357">
        <f t="shared" si="3"/>
        <v>0.1843976458243399</v>
      </c>
    </row>
    <row r="24" spans="1:44" ht="20.100000000000001" customHeight="1" thickBot="1" x14ac:dyDescent="0.3">
      <c r="A24" s="59"/>
      <c r="B24" s="132" t="s">
        <v>38</v>
      </c>
      <c r="C24" s="132"/>
      <c r="D24" s="132"/>
      <c r="E24" s="132"/>
      <c r="F24" s="307">
        <v>888999.54</v>
      </c>
      <c r="G24" s="205">
        <v>1101840.8</v>
      </c>
      <c r="H24" s="205">
        <v>1182475.51</v>
      </c>
      <c r="I24" s="205">
        <v>1103464.1299999999</v>
      </c>
      <c r="J24" s="205">
        <v>1140995.5</v>
      </c>
      <c r="K24" s="205">
        <v>1081659.46</v>
      </c>
      <c r="L24" s="205">
        <v>822011.73</v>
      </c>
      <c r="M24" s="205">
        <v>968783.28</v>
      </c>
      <c r="N24" s="205">
        <v>932434.75</v>
      </c>
      <c r="O24" s="206">
        <v>1038544.17</v>
      </c>
      <c r="P24" s="356">
        <f t="shared" si="0"/>
        <v>0.11379822555948289</v>
      </c>
      <c r="R24" s="413">
        <f>O24/O18</f>
        <v>0.80772365474796992</v>
      </c>
      <c r="T24" s="307">
        <v>127549.33</v>
      </c>
      <c r="U24" s="205">
        <v>157577.34899999999</v>
      </c>
      <c r="V24" s="205">
        <v>178738.27100000001</v>
      </c>
      <c r="W24" s="205">
        <v>188226.01800000001</v>
      </c>
      <c r="X24" s="205">
        <v>194644.41399999999</v>
      </c>
      <c r="Y24" s="205">
        <v>188956.42300000001</v>
      </c>
      <c r="Z24" s="205">
        <v>163376.78400000001</v>
      </c>
      <c r="AA24" s="205">
        <v>197964.45800000001</v>
      </c>
      <c r="AB24" s="205">
        <v>203264.022</v>
      </c>
      <c r="AC24" s="206">
        <v>214699.44</v>
      </c>
      <c r="AD24" s="356">
        <f t="shared" si="1"/>
        <v>5.6258937944266424E-2</v>
      </c>
      <c r="AF24" s="413">
        <f>AC24/AC18</f>
        <v>0.77555847426869617</v>
      </c>
      <c r="AH24" s="335">
        <f t="shared" si="32"/>
        <v>1.4347513610636964</v>
      </c>
      <c r="AI24" s="210">
        <f t="shared" si="32"/>
        <v>1.4301281001756334</v>
      </c>
      <c r="AJ24" s="210">
        <f t="shared" si="32"/>
        <v>1.5115600237674267</v>
      </c>
      <c r="AK24" s="210">
        <f t="shared" si="32"/>
        <v>1.7057737798871633</v>
      </c>
      <c r="AL24" s="210">
        <f t="shared" si="32"/>
        <v>1.70591745541503</v>
      </c>
      <c r="AM24" s="210">
        <f t="shared" si="32"/>
        <v>1.7469123137886671</v>
      </c>
      <c r="AN24" s="210">
        <f t="shared" si="32"/>
        <v>1.9875237546792675</v>
      </c>
      <c r="AO24" s="210">
        <f t="shared" si="32"/>
        <v>2.0434338833758572</v>
      </c>
      <c r="AP24" s="210">
        <f t="shared" si="12"/>
        <v>2.1799275713394421</v>
      </c>
      <c r="AQ24" s="226">
        <f t="shared" si="13"/>
        <v>2.067311590608611</v>
      </c>
      <c r="AR24" s="46">
        <f t="shared" si="3"/>
        <v>-5.1660423131230447E-2</v>
      </c>
    </row>
    <row r="25" spans="1:44" ht="20.100000000000001" customHeight="1" x14ac:dyDescent="0.25">
      <c r="A25" s="59"/>
      <c r="B25" s="10"/>
      <c r="C25" s="295" t="s">
        <v>165</v>
      </c>
      <c r="D25" s="284"/>
      <c r="E25" s="295"/>
      <c r="F25" s="308">
        <v>584651.97</v>
      </c>
      <c r="G25" s="202">
        <v>698075.78</v>
      </c>
      <c r="H25" s="202">
        <v>731331.54</v>
      </c>
      <c r="I25" s="202">
        <v>720087.57</v>
      </c>
      <c r="J25" s="202">
        <v>767623.54</v>
      </c>
      <c r="K25" s="202">
        <v>717158.43</v>
      </c>
      <c r="L25" s="202">
        <v>592768.71</v>
      </c>
      <c r="M25" s="202">
        <v>707276.67</v>
      </c>
      <c r="N25" s="202">
        <v>666810.31000000006</v>
      </c>
      <c r="O25" s="293">
        <v>734649.03</v>
      </c>
      <c r="P25" s="357">
        <f t="shared" si="0"/>
        <v>0.10173615941841087</v>
      </c>
      <c r="R25" s="392">
        <f>O25/O24</f>
        <v>0.70738351937404842</v>
      </c>
      <c r="T25" s="308">
        <v>109370.81600000001</v>
      </c>
      <c r="U25" s="202">
        <v>133911.39199999999</v>
      </c>
      <c r="V25" s="202">
        <v>149421.99100000001</v>
      </c>
      <c r="W25" s="202">
        <v>158734.36499999999</v>
      </c>
      <c r="X25" s="202">
        <v>168313.29699999999</v>
      </c>
      <c r="Y25" s="202">
        <v>163916.535</v>
      </c>
      <c r="Z25" s="202">
        <v>145182.701</v>
      </c>
      <c r="AA25" s="202">
        <v>176368.80300000001</v>
      </c>
      <c r="AB25" s="202">
        <v>178810.693</v>
      </c>
      <c r="AC25" s="293">
        <v>188270.15299999999</v>
      </c>
      <c r="AD25" s="357">
        <f t="shared" si="1"/>
        <v>5.2902093500638646E-2</v>
      </c>
      <c r="AF25" s="392">
        <f>AC25/AC24</f>
        <v>0.87690099704032753</v>
      </c>
      <c r="AH25" s="336">
        <f t="shared" si="32"/>
        <v>1.8706995206053956</v>
      </c>
      <c r="AI25" s="337">
        <f t="shared" si="32"/>
        <v>1.9182930540864773</v>
      </c>
      <c r="AJ25" s="337">
        <f t="shared" si="32"/>
        <v>2.0431498277785205</v>
      </c>
      <c r="AK25" s="337">
        <f t="shared" si="32"/>
        <v>2.204375851120441</v>
      </c>
      <c r="AL25" s="337">
        <f t="shared" si="32"/>
        <v>2.1926541882756743</v>
      </c>
      <c r="AM25" s="337">
        <f t="shared" si="32"/>
        <v>2.2856391020879445</v>
      </c>
      <c r="AN25" s="337">
        <f t="shared" si="32"/>
        <v>2.4492301727599624</v>
      </c>
      <c r="AO25" s="337">
        <f t="shared" si="32"/>
        <v>2.4936324140311319</v>
      </c>
      <c r="AP25" s="337">
        <f t="shared" si="12"/>
        <v>2.6815826078034095</v>
      </c>
      <c r="AQ25" s="338">
        <f t="shared" si="13"/>
        <v>2.5627224063713792</v>
      </c>
      <c r="AR25" s="357">
        <f t="shared" si="3"/>
        <v>-4.4324646604638238E-2</v>
      </c>
    </row>
    <row r="26" spans="1:44" ht="20.100000000000001" customHeight="1" x14ac:dyDescent="0.25">
      <c r="A26" s="59"/>
      <c r="B26" s="10"/>
      <c r="C26" s="285" t="s">
        <v>144</v>
      </c>
      <c r="D26" s="284"/>
      <c r="E26" s="285"/>
      <c r="F26" s="305">
        <f>F27+F28</f>
        <v>304347.57</v>
      </c>
      <c r="G26" s="288">
        <f t="shared" ref="G26:O26" si="33">G27+G28</f>
        <v>403765.02</v>
      </c>
      <c r="H26" s="288">
        <f t="shared" si="33"/>
        <v>451143.97</v>
      </c>
      <c r="I26" s="288">
        <f t="shared" si="33"/>
        <v>383376.56</v>
      </c>
      <c r="J26" s="288">
        <f t="shared" si="33"/>
        <v>373371.96</v>
      </c>
      <c r="K26" s="288">
        <f t="shared" si="33"/>
        <v>364501.03</v>
      </c>
      <c r="L26" s="288">
        <f t="shared" si="33"/>
        <v>229243.02</v>
      </c>
      <c r="M26" s="288">
        <f t="shared" si="33"/>
        <v>261506.61</v>
      </c>
      <c r="N26" s="288">
        <f t="shared" si="33"/>
        <v>265624.44</v>
      </c>
      <c r="O26" s="288">
        <f t="shared" si="33"/>
        <v>303895.14</v>
      </c>
      <c r="P26" s="358">
        <f t="shared" si="0"/>
        <v>0.144078233162581</v>
      </c>
      <c r="R26" s="414">
        <f>O26/O24</f>
        <v>0.29261648062595164</v>
      </c>
      <c r="T26" s="305">
        <f t="shared" ref="T26" si="34">T27+T28</f>
        <v>18178.513999999999</v>
      </c>
      <c r="U26" s="288">
        <f t="shared" ref="U26" si="35">U27+U28</f>
        <v>23665.956999999999</v>
      </c>
      <c r="V26" s="288">
        <f t="shared" ref="V26" si="36">V27+V28</f>
        <v>29316.28</v>
      </c>
      <c r="W26" s="288">
        <f t="shared" ref="W26" si="37">W27+W28</f>
        <v>29491.652999999998</v>
      </c>
      <c r="X26" s="288">
        <f t="shared" ref="X26" si="38">X27+X28</f>
        <v>26331.116999999998</v>
      </c>
      <c r="Y26" s="288">
        <f t="shared" ref="Y26" si="39">Y27+Y28</f>
        <v>25039.887999999999</v>
      </c>
      <c r="Z26" s="288">
        <f t="shared" ref="Z26:AC26" si="40">Z27+Z28</f>
        <v>18194.082999999999</v>
      </c>
      <c r="AA26" s="288">
        <f t="shared" si="40"/>
        <v>21595.654999999999</v>
      </c>
      <c r="AB26" s="288">
        <f t="shared" si="40"/>
        <v>24453.328999999998</v>
      </c>
      <c r="AC26" s="288">
        <f t="shared" si="40"/>
        <v>26429.287</v>
      </c>
      <c r="AD26" s="358">
        <f t="shared" si="1"/>
        <v>8.0805276042374544E-2</v>
      </c>
      <c r="AF26" s="414">
        <f>AC26/AC24</f>
        <v>0.12309900295967237</v>
      </c>
      <c r="AH26" s="327">
        <f t="shared" si="32"/>
        <v>0.59729453400925792</v>
      </c>
      <c r="AI26" s="329">
        <f t="shared" si="32"/>
        <v>0.58613192891251442</v>
      </c>
      <c r="AJ26" s="329">
        <f t="shared" si="32"/>
        <v>0.64982094296860482</v>
      </c>
      <c r="AK26" s="329">
        <f t="shared" si="32"/>
        <v>0.76926072371247733</v>
      </c>
      <c r="AL26" s="329">
        <f t="shared" si="32"/>
        <v>0.70522481120435487</v>
      </c>
      <c r="AM26" s="329">
        <f t="shared" si="32"/>
        <v>0.68696343601553056</v>
      </c>
      <c r="AN26" s="329">
        <f t="shared" si="32"/>
        <v>0.79365919189164402</v>
      </c>
      <c r="AO26" s="329">
        <f t="shared" si="32"/>
        <v>0.82581679292924948</v>
      </c>
      <c r="AP26" s="329">
        <f t="shared" si="12"/>
        <v>0.92059785613100953</v>
      </c>
      <c r="AQ26" s="339">
        <f t="shared" si="13"/>
        <v>0.86968442469991458</v>
      </c>
      <c r="AR26" s="358">
        <f t="shared" si="3"/>
        <v>-5.530474690118059E-2</v>
      </c>
    </row>
    <row r="27" spans="1:44" ht="20.100000000000001" customHeight="1" x14ac:dyDescent="0.25">
      <c r="A27" s="59"/>
      <c r="B27" s="1"/>
      <c r="C27" s="1"/>
      <c r="D27" s="10" t="s">
        <v>166</v>
      </c>
      <c r="E27" s="10"/>
      <c r="F27" s="306"/>
      <c r="G27" s="79"/>
      <c r="H27" s="79"/>
      <c r="I27" s="79"/>
      <c r="J27" s="79"/>
      <c r="K27" s="79"/>
      <c r="L27" s="79"/>
      <c r="M27" s="79">
        <v>121493.77</v>
      </c>
      <c r="N27" s="79">
        <v>127128.73</v>
      </c>
      <c r="O27" s="52">
        <v>143219.48000000001</v>
      </c>
      <c r="P27" s="357">
        <f t="shared" si="0"/>
        <v>0.12657052422375348</v>
      </c>
      <c r="R27" s="392">
        <f>O27/O26</f>
        <v>0.47127927086955063</v>
      </c>
      <c r="T27" s="306"/>
      <c r="U27" s="79"/>
      <c r="V27" s="79"/>
      <c r="W27" s="79"/>
      <c r="X27" s="79"/>
      <c r="Y27" s="79"/>
      <c r="Z27" s="79"/>
      <c r="AA27" s="79">
        <v>12047.287</v>
      </c>
      <c r="AB27" s="79">
        <v>13693.076999999999</v>
      </c>
      <c r="AC27" s="52">
        <v>14309.958000000001</v>
      </c>
      <c r="AD27" s="357">
        <f t="shared" si="1"/>
        <v>4.5050575557268921E-2</v>
      </c>
      <c r="AF27" s="392">
        <f>AC27/AC26</f>
        <v>0.54144321032951059</v>
      </c>
      <c r="AH27" s="332"/>
      <c r="AI27" s="333"/>
      <c r="AJ27" s="333"/>
      <c r="AK27" s="333"/>
      <c r="AL27" s="333"/>
      <c r="AM27" s="333"/>
      <c r="AN27" s="333"/>
      <c r="AO27" s="333">
        <f t="shared" si="12"/>
        <v>0.99159709999944845</v>
      </c>
      <c r="AP27" s="333">
        <f t="shared" si="12"/>
        <v>1.0771032637547782</v>
      </c>
      <c r="AQ27" s="334">
        <f t="shared" si="13"/>
        <v>0.99916282338128859</v>
      </c>
      <c r="AR27" s="357">
        <f t="shared" si="3"/>
        <v>-7.2361158856570046E-2</v>
      </c>
    </row>
    <row r="28" spans="1:44" ht="20.100000000000001" customHeight="1" thickBot="1" x14ac:dyDescent="0.3">
      <c r="A28" s="59"/>
      <c r="B28" s="1"/>
      <c r="C28" s="1"/>
      <c r="D28" s="10" t="s">
        <v>167</v>
      </c>
      <c r="E28" s="10"/>
      <c r="F28" s="306">
        <v>304347.57</v>
      </c>
      <c r="G28" s="79">
        <v>403765.02</v>
      </c>
      <c r="H28" s="79">
        <v>451143.97</v>
      </c>
      <c r="I28" s="79">
        <v>383376.56</v>
      </c>
      <c r="J28" s="79">
        <v>373371.96</v>
      </c>
      <c r="K28" s="79">
        <v>364501.03</v>
      </c>
      <c r="L28" s="79">
        <v>229243.02</v>
      </c>
      <c r="M28" s="79">
        <v>140012.84</v>
      </c>
      <c r="N28" s="79">
        <v>138495.71</v>
      </c>
      <c r="O28" s="52">
        <v>160675.66</v>
      </c>
      <c r="P28" s="359">
        <f t="shared" si="0"/>
        <v>0.1601490038933337</v>
      </c>
      <c r="R28" s="416">
        <f>O28/O26</f>
        <v>0.52872072913044943</v>
      </c>
      <c r="T28" s="306">
        <v>18178.513999999999</v>
      </c>
      <c r="U28" s="79">
        <v>23665.956999999999</v>
      </c>
      <c r="V28" s="79">
        <v>29316.28</v>
      </c>
      <c r="W28" s="79">
        <v>29491.652999999998</v>
      </c>
      <c r="X28" s="79">
        <v>26331.116999999998</v>
      </c>
      <c r="Y28" s="79">
        <v>25039.887999999999</v>
      </c>
      <c r="Z28" s="79">
        <v>18194.082999999999</v>
      </c>
      <c r="AA28" s="79">
        <v>9548.3680000000004</v>
      </c>
      <c r="AB28" s="79">
        <v>10760.252</v>
      </c>
      <c r="AC28" s="52">
        <v>12119.329</v>
      </c>
      <c r="AD28" s="359">
        <f t="shared" si="1"/>
        <v>0.12630531329563649</v>
      </c>
      <c r="AF28" s="416">
        <f>AC28/AC26</f>
        <v>0.45855678967048941</v>
      </c>
      <c r="AH28" s="332">
        <f t="shared" ref="AH28:AO32" si="41">(T28/F28)*10</f>
        <v>0.59729453400925792</v>
      </c>
      <c r="AI28" s="333">
        <f t="shared" si="41"/>
        <v>0.58613192891251442</v>
      </c>
      <c r="AJ28" s="333">
        <f t="shared" si="41"/>
        <v>0.64982094296860482</v>
      </c>
      <c r="AK28" s="333">
        <f t="shared" si="41"/>
        <v>0.76926072371247733</v>
      </c>
      <c r="AL28" s="333">
        <f t="shared" si="41"/>
        <v>0.70522481120435487</v>
      </c>
      <c r="AM28" s="333">
        <f t="shared" si="41"/>
        <v>0.68696343601553056</v>
      </c>
      <c r="AN28" s="333">
        <f t="shared" si="41"/>
        <v>0.79365919189164402</v>
      </c>
      <c r="AO28" s="333">
        <f t="shared" si="12"/>
        <v>0.6819637398969981</v>
      </c>
      <c r="AP28" s="333">
        <f t="shared" si="12"/>
        <v>0.77693756723583718</v>
      </c>
      <c r="AQ28" s="334">
        <f t="shared" si="13"/>
        <v>0.75427286248583014</v>
      </c>
      <c r="AR28" s="357">
        <f t="shared" si="3"/>
        <v>-2.9171848171330901E-2</v>
      </c>
    </row>
    <row r="29" spans="1:44" ht="20.100000000000001" customHeight="1" thickBot="1" x14ac:dyDescent="0.3">
      <c r="A29" s="69" t="s">
        <v>30</v>
      </c>
      <c r="B29" s="297"/>
      <c r="C29" s="297"/>
      <c r="D29" s="297"/>
      <c r="E29" s="297"/>
      <c r="F29" s="100">
        <f>F7+F18</f>
        <v>1936708.0499999998</v>
      </c>
      <c r="G29" s="83">
        <f t="shared" ref="G29:O29" si="42">G7+G18</f>
        <v>2254290.4</v>
      </c>
      <c r="H29" s="83">
        <f t="shared" si="42"/>
        <v>2517142.59</v>
      </c>
      <c r="I29" s="83">
        <f t="shared" si="42"/>
        <v>2264349.39</v>
      </c>
      <c r="J29" s="83">
        <f t="shared" si="42"/>
        <v>2095341.79</v>
      </c>
      <c r="K29" s="83">
        <f t="shared" si="42"/>
        <v>2056750.2400000002</v>
      </c>
      <c r="L29" s="83">
        <f t="shared" si="42"/>
        <v>2051689.45</v>
      </c>
      <c r="M29" s="83">
        <f t="shared" ref="M29" si="43">M7+M18</f>
        <v>2260416.5099999998</v>
      </c>
      <c r="N29" s="83">
        <f t="shared" si="42"/>
        <v>2253268.13</v>
      </c>
      <c r="O29" s="101">
        <f t="shared" si="42"/>
        <v>2257396.71</v>
      </c>
      <c r="P29" s="102">
        <f t="shared" si="0"/>
        <v>1.8322630782516215E-3</v>
      </c>
      <c r="R29" s="395">
        <f>R7+R18</f>
        <v>1</v>
      </c>
      <c r="T29" s="70">
        <f>T7+T18</f>
        <v>309537.27399999998</v>
      </c>
      <c r="U29" s="83">
        <f t="shared" ref="U29:AC29" si="44">U7+U18</f>
        <v>317980.43900000001</v>
      </c>
      <c r="V29" s="83">
        <f t="shared" si="44"/>
        <v>360430.484</v>
      </c>
      <c r="W29" s="83">
        <f t="shared" si="44"/>
        <v>374366.587</v>
      </c>
      <c r="X29" s="83">
        <f t="shared" si="44"/>
        <v>382569.61599999998</v>
      </c>
      <c r="Y29" s="83">
        <f t="shared" si="44"/>
        <v>385812.79700000002</v>
      </c>
      <c r="Z29" s="83">
        <f t="shared" si="44"/>
        <v>381522.85600000003</v>
      </c>
      <c r="AA29" s="83">
        <f t="shared" ref="AA29:AB29" si="45">AA7+AA18</f>
        <v>433133.712</v>
      </c>
      <c r="AB29" s="83">
        <f t="shared" si="45"/>
        <v>457200.12300000002</v>
      </c>
      <c r="AC29" s="101">
        <f t="shared" si="44"/>
        <v>469950.58900000004</v>
      </c>
      <c r="AD29" s="102">
        <f t="shared" si="1"/>
        <v>2.7888150852487883E-2</v>
      </c>
      <c r="AF29" s="395">
        <f>AF7+AF18</f>
        <v>1</v>
      </c>
      <c r="AH29" s="459">
        <f t="shared" si="41"/>
        <v>1.5982650250253259</v>
      </c>
      <c r="AI29" s="361">
        <f t="shared" si="41"/>
        <v>1.4105566833802778</v>
      </c>
      <c r="AJ29" s="361">
        <f t="shared" si="41"/>
        <v>1.4319033233631793</v>
      </c>
      <c r="AK29" s="361">
        <f t="shared" si="41"/>
        <v>1.6533075180593042</v>
      </c>
      <c r="AL29" s="361">
        <f t="shared" si="41"/>
        <v>1.8258100794142993</v>
      </c>
      <c r="AM29" s="361">
        <f t="shared" si="41"/>
        <v>1.875836888196984</v>
      </c>
      <c r="AN29" s="361">
        <f t="shared" si="41"/>
        <v>1.8595546026714718</v>
      </c>
      <c r="AO29" s="361">
        <f t="shared" si="41"/>
        <v>1.9161677066320846</v>
      </c>
      <c r="AP29" s="361">
        <f t="shared" si="12"/>
        <v>2.0290533421781456</v>
      </c>
      <c r="AQ29" s="460">
        <f t="shared" si="13"/>
        <v>2.0818254359908233</v>
      </c>
      <c r="AR29" s="241">
        <f t="shared" si="3"/>
        <v>2.6008233847626672E-2</v>
      </c>
    </row>
    <row r="30" spans="1:44" s="7" customFormat="1" ht="20.100000000000001" customHeight="1" thickBot="1" x14ac:dyDescent="0.3">
      <c r="A30" s="280"/>
      <c r="B30" s="132" t="s">
        <v>37</v>
      </c>
      <c r="C30" s="132"/>
      <c r="D30" s="132"/>
      <c r="E30" s="281"/>
      <c r="F30" s="316">
        <f t="shared" ref="F30:F39" si="46">F8+F19</f>
        <v>441343.77</v>
      </c>
      <c r="G30" s="317">
        <f t="shared" ref="G30:AC30" si="47">G8+G19</f>
        <v>401190.68</v>
      </c>
      <c r="H30" s="317">
        <f t="shared" si="47"/>
        <v>497371.56000000006</v>
      </c>
      <c r="I30" s="317">
        <f t="shared" ref="I30" si="48">I8+I19</f>
        <v>434925.88</v>
      </c>
      <c r="J30" s="317">
        <f t="shared" si="47"/>
        <v>416352.5</v>
      </c>
      <c r="K30" s="317">
        <f t="shared" si="47"/>
        <v>429105.83999999997</v>
      </c>
      <c r="L30" s="317">
        <f t="shared" si="47"/>
        <v>468183.80000000005</v>
      </c>
      <c r="M30" s="317">
        <f t="shared" ref="M30" si="49">M8+M19</f>
        <v>474520.06</v>
      </c>
      <c r="N30" s="317">
        <f t="shared" si="47"/>
        <v>510596.41000000003</v>
      </c>
      <c r="O30" s="318">
        <f t="shared" si="47"/>
        <v>526458.06999999995</v>
      </c>
      <c r="P30" s="46">
        <f t="shared" si="0"/>
        <v>3.1064965772085854E-2</v>
      </c>
      <c r="Q30"/>
      <c r="R30" s="415">
        <f>O30/O29</f>
        <v>0.23321468825920277</v>
      </c>
      <c r="T30" s="316">
        <f t="shared" si="47"/>
        <v>97195.34599999999</v>
      </c>
      <c r="U30" s="317">
        <f t="shared" si="47"/>
        <v>67154.108999999997</v>
      </c>
      <c r="V30" s="317">
        <f t="shared" si="47"/>
        <v>77979.290999999997</v>
      </c>
      <c r="W30" s="317">
        <f t="shared" si="47"/>
        <v>79639.653000000006</v>
      </c>
      <c r="X30" s="317">
        <f t="shared" si="47"/>
        <v>84811.275999999998</v>
      </c>
      <c r="Y30" s="317">
        <f t="shared" si="47"/>
        <v>90715.760000000009</v>
      </c>
      <c r="Z30" s="317">
        <f t="shared" si="47"/>
        <v>97948.03899999999</v>
      </c>
      <c r="AA30" s="317">
        <f t="shared" ref="AA30:AB30" si="50">AA8+AA19</f>
        <v>102095.36900000001</v>
      </c>
      <c r="AB30" s="317">
        <f t="shared" si="50"/>
        <v>111695.314</v>
      </c>
      <c r="AC30" s="318">
        <f t="shared" si="47"/>
        <v>117565.11900000001</v>
      </c>
      <c r="AD30" s="46">
        <f t="shared" si="1"/>
        <v>5.2551936064211324E-2</v>
      </c>
      <c r="AE30"/>
      <c r="AF30" s="415">
        <f>AC30/AC29</f>
        <v>0.25016485084137219</v>
      </c>
      <c r="AH30" s="282">
        <f t="shared" si="41"/>
        <v>2.2022593861469937</v>
      </c>
      <c r="AI30" s="283">
        <f t="shared" si="41"/>
        <v>1.6738701158262201</v>
      </c>
      <c r="AJ30" s="283">
        <f t="shared" si="41"/>
        <v>1.5678277020905655</v>
      </c>
      <c r="AK30" s="283">
        <f t="shared" si="41"/>
        <v>1.831108624761534</v>
      </c>
      <c r="AL30" s="283">
        <f t="shared" si="41"/>
        <v>2.0370065269212985</v>
      </c>
      <c r="AM30" s="283">
        <f t="shared" si="41"/>
        <v>2.1140649122836459</v>
      </c>
      <c r="AN30" s="283">
        <f t="shared" si="41"/>
        <v>2.0920851810763206</v>
      </c>
      <c r="AO30" s="283">
        <f t="shared" si="41"/>
        <v>2.1515501157105983</v>
      </c>
      <c r="AP30" s="283">
        <f t="shared" si="12"/>
        <v>2.1875460111441045</v>
      </c>
      <c r="AQ30" s="343">
        <f t="shared" si="13"/>
        <v>2.2331335713022695</v>
      </c>
      <c r="AR30" s="54">
        <f t="shared" si="3"/>
        <v>2.0839589167919875E-2</v>
      </c>
    </row>
    <row r="31" spans="1:44" ht="20.100000000000001" customHeight="1" x14ac:dyDescent="0.25">
      <c r="A31" s="275"/>
      <c r="B31" s="10"/>
      <c r="C31" s="284" t="s">
        <v>165</v>
      </c>
      <c r="D31" s="284"/>
      <c r="E31" s="276"/>
      <c r="F31" s="313">
        <f t="shared" si="46"/>
        <v>339238.44999999995</v>
      </c>
      <c r="G31" s="286">
        <f t="shared" ref="G31:AC31" si="51">G9+G20</f>
        <v>280768.14</v>
      </c>
      <c r="H31" s="286">
        <f t="shared" si="51"/>
        <v>306875.81</v>
      </c>
      <c r="I31" s="286">
        <f t="shared" ref="I31" si="52">I9+I20</f>
        <v>314747.52000000002</v>
      </c>
      <c r="J31" s="286">
        <f t="shared" si="51"/>
        <v>359048.94</v>
      </c>
      <c r="K31" s="286">
        <f t="shared" si="51"/>
        <v>378969.22</v>
      </c>
      <c r="L31" s="286">
        <f t="shared" si="51"/>
        <v>407403.17</v>
      </c>
      <c r="M31" s="286">
        <f t="shared" ref="M31" si="53">M9+M20</f>
        <v>415736.68000000005</v>
      </c>
      <c r="N31" s="286">
        <f t="shared" si="51"/>
        <v>445441</v>
      </c>
      <c r="O31" s="300">
        <f t="shared" si="51"/>
        <v>462263.20999999996</v>
      </c>
      <c r="P31" s="411">
        <f t="shared" si="0"/>
        <v>3.7765293271162653E-2</v>
      </c>
      <c r="R31" s="391">
        <f>O31/O30</f>
        <v>0.87806272966810062</v>
      </c>
      <c r="T31" s="313">
        <f t="shared" si="51"/>
        <v>92467.94200000001</v>
      </c>
      <c r="U31" s="286">
        <f t="shared" si="51"/>
        <v>61287.036</v>
      </c>
      <c r="V31" s="286">
        <f t="shared" si="51"/>
        <v>68070.788</v>
      </c>
      <c r="W31" s="286">
        <f t="shared" si="51"/>
        <v>71408.952000000005</v>
      </c>
      <c r="X31" s="286">
        <f t="shared" si="51"/>
        <v>80705.048999999999</v>
      </c>
      <c r="Y31" s="286">
        <f t="shared" si="51"/>
        <v>87075.42</v>
      </c>
      <c r="Z31" s="286">
        <f t="shared" si="51"/>
        <v>93576.264999999999</v>
      </c>
      <c r="AA31" s="286">
        <f t="shared" ref="AA31:AB31" si="54">AA9+AA20</f>
        <v>97563.423999999999</v>
      </c>
      <c r="AB31" s="286">
        <f t="shared" si="54"/>
        <v>106006.321</v>
      </c>
      <c r="AC31" s="300">
        <f t="shared" si="51"/>
        <v>111885.849</v>
      </c>
      <c r="AD31" s="411">
        <f t="shared" si="1"/>
        <v>5.5463937853290901E-2</v>
      </c>
      <c r="AF31" s="391">
        <f>AC31/AC30</f>
        <v>0.95169255942317377</v>
      </c>
      <c r="AH31" s="344">
        <f t="shared" si="41"/>
        <v>2.725750633514568</v>
      </c>
      <c r="AI31" s="325">
        <f t="shared" si="41"/>
        <v>2.1828344198882395</v>
      </c>
      <c r="AJ31" s="325">
        <f t="shared" si="41"/>
        <v>2.2181868293887357</v>
      </c>
      <c r="AK31" s="325">
        <f t="shared" si="41"/>
        <v>2.2687693297789924</v>
      </c>
      <c r="AL31" s="325">
        <f t="shared" si="41"/>
        <v>2.2477450845558824</v>
      </c>
      <c r="AM31" s="325">
        <f t="shared" si="41"/>
        <v>2.2976910895296458</v>
      </c>
      <c r="AN31" s="325">
        <f t="shared" si="41"/>
        <v>2.2968958488958249</v>
      </c>
      <c r="AO31" s="325">
        <f t="shared" si="41"/>
        <v>2.3467600693785302</v>
      </c>
      <c r="AP31" s="325">
        <f t="shared" si="12"/>
        <v>2.3798061022671915</v>
      </c>
      <c r="AQ31" s="345">
        <f t="shared" si="13"/>
        <v>2.4203926806115508</v>
      </c>
      <c r="AR31" s="360">
        <f t="shared" si="3"/>
        <v>1.705457360819998E-2</v>
      </c>
    </row>
    <row r="32" spans="1:44" ht="20.100000000000001" customHeight="1" x14ac:dyDescent="0.25">
      <c r="A32" s="275"/>
      <c r="B32" s="10"/>
      <c r="C32" s="285" t="s">
        <v>144</v>
      </c>
      <c r="D32" s="284"/>
      <c r="E32" s="270"/>
      <c r="F32" s="314">
        <f t="shared" si="46"/>
        <v>102105.32</v>
      </c>
      <c r="G32" s="288">
        <f t="shared" ref="G32:AC32" si="55">G10+G21</f>
        <v>120422.54000000001</v>
      </c>
      <c r="H32" s="288">
        <f t="shared" si="55"/>
        <v>190495.75</v>
      </c>
      <c r="I32" s="288">
        <f t="shared" ref="I32:O33" si="56">I10+I21</f>
        <v>120178.36</v>
      </c>
      <c r="J32" s="288">
        <f t="shared" si="55"/>
        <v>57303.560000000005</v>
      </c>
      <c r="K32" s="288">
        <f t="shared" si="55"/>
        <v>50136.62</v>
      </c>
      <c r="L32" s="288">
        <f t="shared" si="55"/>
        <v>60780.630000000005</v>
      </c>
      <c r="M32" s="288">
        <f t="shared" ref="M32" si="57">M10+M21</f>
        <v>58783.38</v>
      </c>
      <c r="N32" s="288">
        <f t="shared" si="55"/>
        <v>65155.409999999996</v>
      </c>
      <c r="O32" s="296">
        <f t="shared" si="55"/>
        <v>64194.86</v>
      </c>
      <c r="P32" s="358">
        <f t="shared" si="0"/>
        <v>-1.4742444257506716E-2</v>
      </c>
      <c r="R32" s="414">
        <f>O32/O30</f>
        <v>0.12193727033189938</v>
      </c>
      <c r="T32" s="314">
        <f t="shared" si="55"/>
        <v>4727.4040000000005</v>
      </c>
      <c r="U32" s="288">
        <f t="shared" si="55"/>
        <v>5867.0730000000003</v>
      </c>
      <c r="V32" s="288">
        <f t="shared" si="55"/>
        <v>9908.5030000000006</v>
      </c>
      <c r="W32" s="288">
        <f t="shared" si="55"/>
        <v>8230.7010000000009</v>
      </c>
      <c r="X32" s="288">
        <f t="shared" si="55"/>
        <v>4106.2269999999999</v>
      </c>
      <c r="Y32" s="288">
        <f t="shared" si="55"/>
        <v>3640.34</v>
      </c>
      <c r="Z32" s="288">
        <f t="shared" si="55"/>
        <v>4371.7739999999994</v>
      </c>
      <c r="AA32" s="288">
        <f t="shared" ref="AA32:AB32" si="58">AA10+AA21</f>
        <v>4531.9449999999997</v>
      </c>
      <c r="AB32" s="288">
        <f t="shared" si="58"/>
        <v>5688.9930000000004</v>
      </c>
      <c r="AC32" s="296">
        <f t="shared" si="55"/>
        <v>5679.27</v>
      </c>
      <c r="AD32" s="358">
        <f t="shared" si="1"/>
        <v>-1.7090898160711317E-3</v>
      </c>
      <c r="AF32" s="414">
        <f>AC32/AC30</f>
        <v>4.8307440576826191E-2</v>
      </c>
      <c r="AH32" s="346">
        <f t="shared" si="41"/>
        <v>0.46299291750909749</v>
      </c>
      <c r="AI32" s="329">
        <f t="shared" si="41"/>
        <v>0.48720721220462548</v>
      </c>
      <c r="AJ32" s="329">
        <f t="shared" si="41"/>
        <v>0.52014299531616848</v>
      </c>
      <c r="AK32" s="329">
        <f t="shared" si="41"/>
        <v>0.68487379924305847</v>
      </c>
      <c r="AL32" s="329">
        <f t="shared" si="41"/>
        <v>0.71657450252654453</v>
      </c>
      <c r="AM32" s="329">
        <f t="shared" si="41"/>
        <v>0.72608404794738857</v>
      </c>
      <c r="AN32" s="329">
        <f t="shared" si="41"/>
        <v>0.7192709256221923</v>
      </c>
      <c r="AO32" s="329">
        <f t="shared" si="41"/>
        <v>0.77095685889446985</v>
      </c>
      <c r="AP32" s="329">
        <f t="shared" si="12"/>
        <v>0.87314207676691791</v>
      </c>
      <c r="AQ32" s="339">
        <f t="shared" si="13"/>
        <v>0.88469232583418678</v>
      </c>
      <c r="AR32" s="358">
        <f t="shared" si="3"/>
        <v>1.3228372992900864E-2</v>
      </c>
    </row>
    <row r="33" spans="1:44" ht="20.100000000000001" customHeight="1" x14ac:dyDescent="0.25">
      <c r="A33" s="59"/>
      <c r="B33" s="1"/>
      <c r="C33" s="1"/>
      <c r="D33" s="10" t="s">
        <v>166</v>
      </c>
      <c r="E33" s="10"/>
      <c r="F33" s="51">
        <f t="shared" si="46"/>
        <v>0</v>
      </c>
      <c r="G33" s="79">
        <f t="shared" ref="G33:H33" si="59">G11+G22</f>
        <v>0</v>
      </c>
      <c r="H33" s="79">
        <f t="shared" si="59"/>
        <v>0</v>
      </c>
      <c r="I33" s="79">
        <f t="shared" si="56"/>
        <v>0</v>
      </c>
      <c r="J33" s="79">
        <f t="shared" si="56"/>
        <v>0</v>
      </c>
      <c r="K33" s="79">
        <f t="shared" si="56"/>
        <v>0</v>
      </c>
      <c r="L33" s="79">
        <f t="shared" si="56"/>
        <v>0</v>
      </c>
      <c r="M33" s="79">
        <f t="shared" ref="M33" si="60">M11+M22</f>
        <v>19701.84</v>
      </c>
      <c r="N33" s="79">
        <f t="shared" si="56"/>
        <v>21697.5</v>
      </c>
      <c r="O33" s="301">
        <f t="shared" si="56"/>
        <v>25830.639999999999</v>
      </c>
      <c r="P33" s="357">
        <f t="shared" si="0"/>
        <v>0.19048922686945499</v>
      </c>
      <c r="R33" s="392">
        <f>O33/O32</f>
        <v>0.40237863280642716</v>
      </c>
      <c r="T33" s="51">
        <f>T11+T22</f>
        <v>0</v>
      </c>
      <c r="U33" s="79">
        <f t="shared" ref="U33:AC33" si="61">U11+U22</f>
        <v>0</v>
      </c>
      <c r="V33" s="79">
        <f t="shared" si="61"/>
        <v>0</v>
      </c>
      <c r="W33" s="79">
        <f t="shared" si="61"/>
        <v>0</v>
      </c>
      <c r="X33" s="79">
        <f t="shared" si="61"/>
        <v>0</v>
      </c>
      <c r="Y33" s="79">
        <f t="shared" si="61"/>
        <v>0</v>
      </c>
      <c r="Z33" s="79">
        <f t="shared" si="61"/>
        <v>0</v>
      </c>
      <c r="AA33" s="79">
        <f t="shared" ref="AA33:AB33" si="62">AA11+AA22</f>
        <v>1856.605</v>
      </c>
      <c r="AB33" s="79">
        <f t="shared" si="62"/>
        <v>2062.7719999999999</v>
      </c>
      <c r="AC33" s="301">
        <f t="shared" si="61"/>
        <v>2308.857</v>
      </c>
      <c r="AD33" s="357">
        <f t="shared" si="1"/>
        <v>0.11929820649107126</v>
      </c>
      <c r="AF33" s="392">
        <f>AC33/AC32</f>
        <v>0.40654115757835069</v>
      </c>
      <c r="AH33" s="347"/>
      <c r="AI33" s="333"/>
      <c r="AJ33" s="333"/>
      <c r="AK33" s="333"/>
      <c r="AL33" s="333"/>
      <c r="AM33" s="333"/>
      <c r="AN33" s="333"/>
      <c r="AO33" s="333">
        <f t="shared" si="12"/>
        <v>0.94235106974780014</v>
      </c>
      <c r="AP33" s="333">
        <f t="shared" si="12"/>
        <v>0.95069570226984679</v>
      </c>
      <c r="AQ33" s="348">
        <f t="shared" si="13"/>
        <v>0.893844287249561</v>
      </c>
      <c r="AR33" s="357">
        <f t="shared" si="3"/>
        <v>-5.9799802275901114E-2</v>
      </c>
    </row>
    <row r="34" spans="1:44" ht="20.100000000000001" customHeight="1" thickBot="1" x14ac:dyDescent="0.3">
      <c r="A34" s="59"/>
      <c r="B34" s="1"/>
      <c r="C34" s="1"/>
      <c r="D34" s="10" t="s">
        <v>167</v>
      </c>
      <c r="E34" s="10"/>
      <c r="F34" s="51">
        <f t="shared" si="46"/>
        <v>102105.32</v>
      </c>
      <c r="G34" s="79">
        <f t="shared" ref="G34:AC34" si="63">G12+G23</f>
        <v>120422.54000000001</v>
      </c>
      <c r="H34" s="79">
        <f t="shared" si="63"/>
        <v>190495.75</v>
      </c>
      <c r="I34" s="79">
        <f t="shared" ref="I34" si="64">I12+I23</f>
        <v>120178.36</v>
      </c>
      <c r="J34" s="79">
        <f t="shared" si="63"/>
        <v>57303.560000000005</v>
      </c>
      <c r="K34" s="79">
        <f t="shared" si="63"/>
        <v>50136.62</v>
      </c>
      <c r="L34" s="79">
        <f t="shared" si="63"/>
        <v>60780.630000000005</v>
      </c>
      <c r="M34" s="79">
        <f t="shared" ref="M34" si="65">M12+M23</f>
        <v>39081.54</v>
      </c>
      <c r="N34" s="79">
        <f t="shared" si="63"/>
        <v>43457.909999999996</v>
      </c>
      <c r="O34" s="301">
        <f t="shared" si="63"/>
        <v>38364.22</v>
      </c>
      <c r="P34" s="359">
        <f t="shared" si="0"/>
        <v>-0.11720973235942538</v>
      </c>
      <c r="R34" s="416">
        <f>O34/O32</f>
        <v>0.59762136719357284</v>
      </c>
      <c r="T34" s="51">
        <f t="shared" si="63"/>
        <v>4727.4040000000005</v>
      </c>
      <c r="U34" s="79">
        <f t="shared" si="63"/>
        <v>5867.0730000000003</v>
      </c>
      <c r="V34" s="79">
        <f t="shared" si="63"/>
        <v>9908.5030000000006</v>
      </c>
      <c r="W34" s="79">
        <f t="shared" si="63"/>
        <v>8230.7010000000009</v>
      </c>
      <c r="X34" s="79">
        <f t="shared" si="63"/>
        <v>4106.2269999999999</v>
      </c>
      <c r="Y34" s="79">
        <f t="shared" si="63"/>
        <v>3640.34</v>
      </c>
      <c r="Z34" s="79">
        <f t="shared" si="63"/>
        <v>4371.7739999999994</v>
      </c>
      <c r="AA34" s="79">
        <f t="shared" ref="AA34:AB34" si="66">AA12+AA23</f>
        <v>2675.34</v>
      </c>
      <c r="AB34" s="79">
        <f t="shared" si="66"/>
        <v>3626.2209999999995</v>
      </c>
      <c r="AC34" s="301">
        <f t="shared" si="63"/>
        <v>3370.413</v>
      </c>
      <c r="AD34" s="359">
        <f t="shared" si="1"/>
        <v>-7.0543962985157152E-2</v>
      </c>
      <c r="AF34" s="416">
        <f>AC34/AC32</f>
        <v>0.59345884242164926</v>
      </c>
      <c r="AH34" s="347">
        <f t="shared" ref="AH34:AO37" si="67">(T34/F34)*10</f>
        <v>0.46299291750909749</v>
      </c>
      <c r="AI34" s="333">
        <f t="shared" si="67"/>
        <v>0.48720721220462548</v>
      </c>
      <c r="AJ34" s="333">
        <f t="shared" si="67"/>
        <v>0.52014299531616848</v>
      </c>
      <c r="AK34" s="333">
        <f t="shared" si="67"/>
        <v>0.68487379924305847</v>
      </c>
      <c r="AL34" s="333">
        <f t="shared" si="67"/>
        <v>0.71657450252654453</v>
      </c>
      <c r="AM34" s="333">
        <f t="shared" si="67"/>
        <v>0.72608404794738857</v>
      </c>
      <c r="AN34" s="333">
        <f t="shared" si="67"/>
        <v>0.7192709256221923</v>
      </c>
      <c r="AO34" s="333">
        <f t="shared" si="12"/>
        <v>0.68455337225708091</v>
      </c>
      <c r="AP34" s="333">
        <f t="shared" si="12"/>
        <v>0.83442139762358569</v>
      </c>
      <c r="AQ34" s="348">
        <f t="shared" si="13"/>
        <v>0.87853030766688334</v>
      </c>
      <c r="AR34" s="357">
        <f t="shared" si="3"/>
        <v>5.2861671775099345E-2</v>
      </c>
    </row>
    <row r="35" spans="1:44" s="7" customFormat="1" ht="20.100000000000001" customHeight="1" thickBot="1" x14ac:dyDescent="0.3">
      <c r="A35" s="280"/>
      <c r="B35" s="132" t="s">
        <v>38</v>
      </c>
      <c r="C35" s="132"/>
      <c r="D35" s="132"/>
      <c r="E35" s="132"/>
      <c r="F35" s="53">
        <f t="shared" si="46"/>
        <v>1495364.28</v>
      </c>
      <c r="G35" s="99">
        <f t="shared" ref="G35:AC35" si="68">G13+G24</f>
        <v>1853099.7200000002</v>
      </c>
      <c r="H35" s="99">
        <f t="shared" si="68"/>
        <v>2019771.03</v>
      </c>
      <c r="I35" s="99">
        <f t="shared" ref="I35" si="69">I13+I24</f>
        <v>1829423.5099999998</v>
      </c>
      <c r="J35" s="99">
        <f t="shared" si="68"/>
        <v>1678989.29</v>
      </c>
      <c r="K35" s="99">
        <f t="shared" si="68"/>
        <v>1627644.4</v>
      </c>
      <c r="L35" s="99">
        <f t="shared" si="68"/>
        <v>1583505.65</v>
      </c>
      <c r="M35" s="99">
        <f t="shared" ref="M35" si="70">M13+M24</f>
        <v>1785896.4500000002</v>
      </c>
      <c r="N35" s="99">
        <f t="shared" si="68"/>
        <v>1742671.72</v>
      </c>
      <c r="O35" s="238">
        <f t="shared" si="68"/>
        <v>1730938.6400000001</v>
      </c>
      <c r="P35" s="46">
        <f t="shared" si="0"/>
        <v>-6.7328113868743112E-3</v>
      </c>
      <c r="Q35"/>
      <c r="R35" s="415">
        <f>O35/O29</f>
        <v>0.76678531174079734</v>
      </c>
      <c r="T35" s="53">
        <f t="shared" si="68"/>
        <v>212341.92800000001</v>
      </c>
      <c r="U35" s="99">
        <f t="shared" si="68"/>
        <v>250826.33</v>
      </c>
      <c r="V35" s="99">
        <f t="shared" si="68"/>
        <v>282451.19300000003</v>
      </c>
      <c r="W35" s="99">
        <f t="shared" si="68"/>
        <v>294726.93400000001</v>
      </c>
      <c r="X35" s="99">
        <f t="shared" si="68"/>
        <v>297758.33999999997</v>
      </c>
      <c r="Y35" s="99">
        <f t="shared" si="68"/>
        <v>295097.03700000001</v>
      </c>
      <c r="Z35" s="99">
        <f t="shared" si="68"/>
        <v>283574.81700000004</v>
      </c>
      <c r="AA35" s="99">
        <f t="shared" ref="AA35:AB35" si="71">AA13+AA24</f>
        <v>331038.34299999999</v>
      </c>
      <c r="AB35" s="99">
        <f t="shared" si="71"/>
        <v>345504.80900000001</v>
      </c>
      <c r="AC35" s="238">
        <f t="shared" si="68"/>
        <v>352385.47</v>
      </c>
      <c r="AD35" s="46">
        <f t="shared" si="1"/>
        <v>1.9914805295806935E-2</v>
      </c>
      <c r="AE35"/>
      <c r="AF35" s="415">
        <f>AC35/AC29</f>
        <v>0.7498351491586277</v>
      </c>
      <c r="AH35" s="135">
        <f t="shared" si="67"/>
        <v>1.4200013390717079</v>
      </c>
      <c r="AI35" s="136">
        <f t="shared" si="67"/>
        <v>1.3535500938934897</v>
      </c>
      <c r="AJ35" s="136">
        <f t="shared" si="67"/>
        <v>1.3984317469886676</v>
      </c>
      <c r="AK35" s="136">
        <f t="shared" si="67"/>
        <v>1.611037205922865</v>
      </c>
      <c r="AL35" s="136">
        <f t="shared" si="67"/>
        <v>1.7734379949499259</v>
      </c>
      <c r="AM35" s="136">
        <f t="shared" si="67"/>
        <v>1.8130313783526675</v>
      </c>
      <c r="AN35" s="136">
        <f t="shared" si="67"/>
        <v>1.7908039481892601</v>
      </c>
      <c r="AO35" s="136">
        <f t="shared" si="67"/>
        <v>1.8536256287423605</v>
      </c>
      <c r="AP35" s="136">
        <f t="shared" si="12"/>
        <v>1.9826155725990666</v>
      </c>
      <c r="AQ35" s="349">
        <f t="shared" si="13"/>
        <v>2.0358056713090646</v>
      </c>
      <c r="AR35" s="46">
        <f t="shared" si="3"/>
        <v>2.6828246204214781E-2</v>
      </c>
    </row>
    <row r="36" spans="1:44" ht="20.100000000000001" customHeight="1" x14ac:dyDescent="0.25">
      <c r="A36" s="59"/>
      <c r="B36" s="10"/>
      <c r="C36" s="295" t="s">
        <v>165</v>
      </c>
      <c r="D36" s="284"/>
      <c r="E36" s="295"/>
      <c r="F36" s="49">
        <f t="shared" si="46"/>
        <v>910006.15999999992</v>
      </c>
      <c r="G36" s="75">
        <f t="shared" ref="G36:AC36" si="72">G14+G25</f>
        <v>1031449.55</v>
      </c>
      <c r="H36" s="75">
        <f t="shared" si="72"/>
        <v>1068763.77</v>
      </c>
      <c r="I36" s="75">
        <f t="shared" ref="I36" si="73">I14+I25</f>
        <v>1064584.23</v>
      </c>
      <c r="J36" s="75">
        <f t="shared" si="72"/>
        <v>1136162.44</v>
      </c>
      <c r="K36" s="75">
        <f t="shared" si="72"/>
        <v>1097973.58</v>
      </c>
      <c r="L36" s="75">
        <f t="shared" si="72"/>
        <v>1005696.5</v>
      </c>
      <c r="M36" s="75">
        <f t="shared" ref="M36" si="74">M14+M25</f>
        <v>1152555.29</v>
      </c>
      <c r="N36" s="75">
        <f t="shared" si="72"/>
        <v>1143755.25</v>
      </c>
      <c r="O36" s="98">
        <f t="shared" si="72"/>
        <v>1229034.1800000002</v>
      </c>
      <c r="P36" s="411">
        <f t="shared" si="0"/>
        <v>7.4560470869969919E-2</v>
      </c>
      <c r="R36" s="391">
        <f>O36/O35</f>
        <v>0.7100391380713531</v>
      </c>
      <c r="T36" s="49">
        <f t="shared" si="72"/>
        <v>180160.33100000001</v>
      </c>
      <c r="U36" s="75">
        <f t="shared" si="72"/>
        <v>206889.09099999999</v>
      </c>
      <c r="V36" s="75">
        <f t="shared" si="72"/>
        <v>223900.22000000003</v>
      </c>
      <c r="W36" s="75">
        <f t="shared" si="72"/>
        <v>236775.74699999997</v>
      </c>
      <c r="X36" s="75">
        <f t="shared" si="72"/>
        <v>255703.217</v>
      </c>
      <c r="Y36" s="75">
        <f t="shared" si="72"/>
        <v>255636.465</v>
      </c>
      <c r="Z36" s="75">
        <f t="shared" si="72"/>
        <v>245443.383</v>
      </c>
      <c r="AA36" s="75">
        <f t="shared" ref="AA36:AB36" si="75">AA14+AA25</f>
        <v>285541.266</v>
      </c>
      <c r="AB36" s="75">
        <f t="shared" si="75"/>
        <v>294406.40299999999</v>
      </c>
      <c r="AC36" s="98">
        <f t="shared" si="72"/>
        <v>308859.93099999998</v>
      </c>
      <c r="AD36" s="411">
        <f t="shared" si="1"/>
        <v>4.9093796373715387E-2</v>
      </c>
      <c r="AF36" s="391">
        <f>AC36/AC35</f>
        <v>0.87648316203275922</v>
      </c>
      <c r="AH36" s="138">
        <f t="shared" si="67"/>
        <v>1.9797704556197733</v>
      </c>
      <c r="AI36" s="139">
        <f t="shared" si="67"/>
        <v>2.0058091159184661</v>
      </c>
      <c r="AJ36" s="139">
        <f t="shared" si="67"/>
        <v>2.094945826990374</v>
      </c>
      <c r="AK36" s="139">
        <f t="shared" si="67"/>
        <v>2.224114732565595</v>
      </c>
      <c r="AL36" s="139">
        <f t="shared" si="67"/>
        <v>2.2505867822914478</v>
      </c>
      <c r="AM36" s="139">
        <f t="shared" si="67"/>
        <v>2.3282569786424183</v>
      </c>
      <c r="AN36" s="139">
        <f t="shared" si="67"/>
        <v>2.4405313432034417</v>
      </c>
      <c r="AO36" s="139">
        <f t="shared" si="67"/>
        <v>2.4774626300140445</v>
      </c>
      <c r="AP36" s="139">
        <f t="shared" si="12"/>
        <v>2.5740332383173756</v>
      </c>
      <c r="AQ36" s="350">
        <f t="shared" si="13"/>
        <v>2.5130296294932979</v>
      </c>
      <c r="AR36" s="357">
        <f t="shared" si="3"/>
        <v>-2.3699619692539517E-2</v>
      </c>
    </row>
    <row r="37" spans="1:44" ht="20.100000000000001" customHeight="1" x14ac:dyDescent="0.25">
      <c r="A37" s="59"/>
      <c r="B37" s="10"/>
      <c r="C37" s="285" t="s">
        <v>144</v>
      </c>
      <c r="D37" s="284"/>
      <c r="E37" s="285"/>
      <c r="F37" s="55">
        <f t="shared" si="46"/>
        <v>585358.12</v>
      </c>
      <c r="G37" s="77">
        <f t="shared" ref="G37:AC37" si="76">G15+G26</f>
        <v>821650.17</v>
      </c>
      <c r="H37" s="77">
        <f t="shared" si="76"/>
        <v>951007.26</v>
      </c>
      <c r="I37" s="77">
        <f t="shared" ref="I37:O38" si="77">I15+I26</f>
        <v>764839.28</v>
      </c>
      <c r="J37" s="77">
        <f t="shared" si="76"/>
        <v>542826.85000000009</v>
      </c>
      <c r="K37" s="77">
        <f t="shared" si="76"/>
        <v>529670.82000000007</v>
      </c>
      <c r="L37" s="77">
        <f t="shared" si="76"/>
        <v>577809.15</v>
      </c>
      <c r="M37" s="77">
        <f t="shared" ref="M37" si="78">M15+M26</f>
        <v>633341.15999999992</v>
      </c>
      <c r="N37" s="77">
        <f t="shared" si="76"/>
        <v>598916.47</v>
      </c>
      <c r="O37" s="294">
        <f t="shared" si="76"/>
        <v>501904.46</v>
      </c>
      <c r="P37" s="358">
        <f t="shared" si="0"/>
        <v>-0.16197919886891732</v>
      </c>
      <c r="R37" s="414">
        <f>O37/O35</f>
        <v>0.28996086192864701</v>
      </c>
      <c r="T37" s="55">
        <f t="shared" si="76"/>
        <v>32181.597000000002</v>
      </c>
      <c r="U37" s="77">
        <f t="shared" si="76"/>
        <v>43937.239000000001</v>
      </c>
      <c r="V37" s="77">
        <f t="shared" si="76"/>
        <v>58550.972999999998</v>
      </c>
      <c r="W37" s="77">
        <f t="shared" si="76"/>
        <v>57951.186999999998</v>
      </c>
      <c r="X37" s="77">
        <f t="shared" si="76"/>
        <v>42055.123</v>
      </c>
      <c r="Y37" s="77">
        <f t="shared" si="76"/>
        <v>39460.572</v>
      </c>
      <c r="Z37" s="77">
        <f t="shared" si="76"/>
        <v>38131.433999999994</v>
      </c>
      <c r="AA37" s="77">
        <f t="shared" ref="AA37:AB37" si="79">AA15+AA26</f>
        <v>45497.076999999997</v>
      </c>
      <c r="AB37" s="77">
        <f t="shared" si="79"/>
        <v>51098.405999999995</v>
      </c>
      <c r="AC37" s="294">
        <f t="shared" si="76"/>
        <v>43525.539000000004</v>
      </c>
      <c r="AD37" s="358">
        <f t="shared" si="1"/>
        <v>-0.14820162883358812</v>
      </c>
      <c r="AF37" s="414">
        <f>AC37/AC35</f>
        <v>0.12351683796724083</v>
      </c>
      <c r="AH37" s="140">
        <f t="shared" si="67"/>
        <v>0.54977621221005701</v>
      </c>
      <c r="AI37" s="141">
        <f t="shared" si="67"/>
        <v>0.53474386794078066</v>
      </c>
      <c r="AJ37" s="141">
        <f t="shared" si="67"/>
        <v>0.61567324943449953</v>
      </c>
      <c r="AK37" s="141">
        <f t="shared" si="67"/>
        <v>0.75769104065889492</v>
      </c>
      <c r="AL37" s="141">
        <f t="shared" si="67"/>
        <v>0.77474286690129623</v>
      </c>
      <c r="AM37" s="141">
        <f t="shared" si="67"/>
        <v>0.74500181074728622</v>
      </c>
      <c r="AN37" s="141">
        <f t="shared" si="67"/>
        <v>0.65993129392291539</v>
      </c>
      <c r="AO37" s="141">
        <f t="shared" si="67"/>
        <v>0.71836602250831127</v>
      </c>
      <c r="AP37" s="141">
        <f t="shared" si="12"/>
        <v>0.8531808450684284</v>
      </c>
      <c r="AQ37" s="351">
        <f t="shared" si="13"/>
        <v>0.86720765541712863</v>
      </c>
      <c r="AR37" s="358">
        <f t="shared" si="3"/>
        <v>1.6440606267449934E-2</v>
      </c>
    </row>
    <row r="38" spans="1:44" ht="20.100000000000001" customHeight="1" x14ac:dyDescent="0.25">
      <c r="A38" s="59"/>
      <c r="B38" s="1"/>
      <c r="C38" s="1"/>
      <c r="D38" s="10" t="s">
        <v>166</v>
      </c>
      <c r="E38" s="10"/>
      <c r="F38" s="51">
        <f t="shared" si="46"/>
        <v>0</v>
      </c>
      <c r="G38" s="79">
        <f t="shared" ref="G38:H38" si="80">G16+G27</f>
        <v>0</v>
      </c>
      <c r="H38" s="79">
        <f t="shared" si="80"/>
        <v>0</v>
      </c>
      <c r="I38" s="79">
        <f t="shared" si="77"/>
        <v>0</v>
      </c>
      <c r="J38" s="79">
        <f t="shared" si="77"/>
        <v>0</v>
      </c>
      <c r="K38" s="79">
        <f t="shared" si="77"/>
        <v>0</v>
      </c>
      <c r="L38" s="79">
        <f t="shared" si="77"/>
        <v>0</v>
      </c>
      <c r="M38" s="79">
        <f t="shared" ref="M38" si="81">M16+M27</f>
        <v>227588.78</v>
      </c>
      <c r="N38" s="79">
        <f t="shared" si="77"/>
        <v>250238.09999999998</v>
      </c>
      <c r="O38" s="301">
        <f t="shared" si="77"/>
        <v>258149.24</v>
      </c>
      <c r="P38" s="399">
        <f t="shared" si="0"/>
        <v>3.1614450397441533E-2</v>
      </c>
      <c r="R38" s="417">
        <f>O38/O37</f>
        <v>0.51433940236354936</v>
      </c>
      <c r="T38" s="51">
        <f>T16+T27</f>
        <v>0</v>
      </c>
      <c r="U38" s="79">
        <f t="shared" ref="U38:AC38" si="82">U16+U27</f>
        <v>0</v>
      </c>
      <c r="V38" s="79">
        <f t="shared" si="82"/>
        <v>0</v>
      </c>
      <c r="W38" s="79">
        <f t="shared" si="82"/>
        <v>0</v>
      </c>
      <c r="X38" s="79">
        <f t="shared" si="82"/>
        <v>0</v>
      </c>
      <c r="Y38" s="79">
        <f t="shared" si="82"/>
        <v>0</v>
      </c>
      <c r="Z38" s="79">
        <f t="shared" si="82"/>
        <v>0</v>
      </c>
      <c r="AA38" s="79">
        <f t="shared" ref="AA38:AB38" si="83">AA16+AA27</f>
        <v>24056.775000000001</v>
      </c>
      <c r="AB38" s="79">
        <f t="shared" si="83"/>
        <v>27879.288999999997</v>
      </c>
      <c r="AC38" s="301">
        <f t="shared" si="82"/>
        <v>27006.099000000002</v>
      </c>
      <c r="AD38" s="399">
        <f t="shared" si="1"/>
        <v>-3.1320382668295274E-2</v>
      </c>
      <c r="AF38" s="417">
        <f>AC38/AC37</f>
        <v>0.62046558458471934</v>
      </c>
      <c r="AH38" s="347"/>
      <c r="AI38" s="333"/>
      <c r="AJ38" s="333"/>
      <c r="AK38" s="333"/>
      <c r="AL38" s="333"/>
      <c r="AM38" s="333"/>
      <c r="AN38" s="333"/>
      <c r="AO38" s="333">
        <f t="shared" si="12"/>
        <v>1.0570281628118925</v>
      </c>
      <c r="AP38" s="333">
        <f t="shared" si="12"/>
        <v>1.1141104811777263</v>
      </c>
      <c r="AQ38" s="348">
        <f t="shared" si="13"/>
        <v>1.046142882311023</v>
      </c>
      <c r="AR38" s="357">
        <f t="shared" si="3"/>
        <v>-6.1006156943119928E-2</v>
      </c>
    </row>
    <row r="39" spans="1:44" ht="20.100000000000001" customHeight="1" thickBot="1" x14ac:dyDescent="0.3">
      <c r="A39" s="60"/>
      <c r="B39" s="131"/>
      <c r="C39" s="131"/>
      <c r="D39" s="298" t="s">
        <v>167</v>
      </c>
      <c r="E39" s="298"/>
      <c r="F39" s="315">
        <f t="shared" si="46"/>
        <v>585358.12</v>
      </c>
      <c r="G39" s="299">
        <f t="shared" ref="G39:AC39" si="84">G17+G28</f>
        <v>821650.17</v>
      </c>
      <c r="H39" s="299">
        <f t="shared" si="84"/>
        <v>951007.26</v>
      </c>
      <c r="I39" s="299">
        <f t="shared" ref="I39" si="85">I17+I28</f>
        <v>764839.28</v>
      </c>
      <c r="J39" s="299">
        <f t="shared" si="84"/>
        <v>542826.85000000009</v>
      </c>
      <c r="K39" s="299">
        <f t="shared" si="84"/>
        <v>529670.82000000007</v>
      </c>
      <c r="L39" s="299">
        <f t="shared" si="84"/>
        <v>577809.15</v>
      </c>
      <c r="M39" s="299">
        <f t="shared" ref="M39" si="86">M17+M28</f>
        <v>405752.38</v>
      </c>
      <c r="N39" s="299">
        <f t="shared" si="84"/>
        <v>348678.37</v>
      </c>
      <c r="O39" s="302">
        <f t="shared" si="84"/>
        <v>243755.22</v>
      </c>
      <c r="P39" s="359">
        <f t="shared" si="0"/>
        <v>-0.30091671588346591</v>
      </c>
      <c r="R39" s="416">
        <f>O39/O37</f>
        <v>0.48566059763645053</v>
      </c>
      <c r="T39" s="315">
        <f t="shared" si="84"/>
        <v>32181.597000000002</v>
      </c>
      <c r="U39" s="299">
        <f t="shared" si="84"/>
        <v>43937.239000000001</v>
      </c>
      <c r="V39" s="299">
        <f t="shared" si="84"/>
        <v>58550.972999999998</v>
      </c>
      <c r="W39" s="299">
        <f t="shared" si="84"/>
        <v>57951.186999999998</v>
      </c>
      <c r="X39" s="299">
        <f t="shared" si="84"/>
        <v>42055.123</v>
      </c>
      <c r="Y39" s="299">
        <f t="shared" si="84"/>
        <v>39460.572</v>
      </c>
      <c r="Z39" s="299">
        <f t="shared" si="84"/>
        <v>38131.433999999994</v>
      </c>
      <c r="AA39" s="299">
        <f t="shared" ref="AA39:AB39" si="87">AA17+AA28</f>
        <v>21440.302</v>
      </c>
      <c r="AB39" s="299">
        <f t="shared" si="87"/>
        <v>23219.116999999998</v>
      </c>
      <c r="AC39" s="302">
        <f t="shared" si="84"/>
        <v>16519.439999999999</v>
      </c>
      <c r="AD39" s="359">
        <f t="shared" si="1"/>
        <v>-0.28854142041663344</v>
      </c>
      <c r="AF39" s="416">
        <f>AC39/AC37</f>
        <v>0.3795344154152806</v>
      </c>
      <c r="AH39" s="352">
        <f t="shared" ref="AH39:AN39" si="88">(T39/F39)*10</f>
        <v>0.54977621221005701</v>
      </c>
      <c r="AI39" s="353">
        <f t="shared" si="88"/>
        <v>0.53474386794078066</v>
      </c>
      <c r="AJ39" s="353">
        <f t="shared" si="88"/>
        <v>0.61567324943449953</v>
      </c>
      <c r="AK39" s="353">
        <f t="shared" si="88"/>
        <v>0.75769104065889492</v>
      </c>
      <c r="AL39" s="353">
        <f t="shared" si="88"/>
        <v>0.77474286690129623</v>
      </c>
      <c r="AM39" s="353">
        <f t="shared" si="88"/>
        <v>0.74500181074728622</v>
      </c>
      <c r="AN39" s="353">
        <f t="shared" si="88"/>
        <v>0.65993129392291539</v>
      </c>
      <c r="AO39" s="353">
        <f t="shared" si="12"/>
        <v>0.52840853330299631</v>
      </c>
      <c r="AP39" s="353">
        <f t="shared" si="12"/>
        <v>0.66591790594868261</v>
      </c>
      <c r="AQ39" s="354">
        <f t="shared" si="13"/>
        <v>0.67770610204778381</v>
      </c>
      <c r="AR39" s="359">
        <f t="shared" si="3"/>
        <v>1.7702176189882526E-2</v>
      </c>
    </row>
    <row r="40" spans="1:44" ht="20.100000000000001" customHeight="1" x14ac:dyDescent="0.25"/>
  </sheetData>
  <mergeCells count="12">
    <mergeCell ref="A4:E6"/>
    <mergeCell ref="F4:O4"/>
    <mergeCell ref="T4:AC4"/>
    <mergeCell ref="AR4:AR6"/>
    <mergeCell ref="AH4:AQ4"/>
    <mergeCell ref="F5:O5"/>
    <mergeCell ref="T5:AC5"/>
    <mergeCell ref="AH5:AQ5"/>
    <mergeCell ref="P4:P6"/>
    <mergeCell ref="R4:R6"/>
    <mergeCell ref="AD4:AD6"/>
    <mergeCell ref="AF4:AF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1"/>
  <ignoredErrors>
    <ignoredError sqref="R10:R39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67A306C1-E090-4278-ABF0-EEA5979377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P7:P39</xm:sqref>
        </x14:conditionalFormatting>
        <x14:conditionalFormatting xmlns:xm="http://schemas.microsoft.com/office/excel/2006/main">
          <x14:cfRule type="iconSet" priority="2" id="{59E38363-2C36-47CC-9573-0FC8D53094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AR7:AR39</xm:sqref>
        </x14:conditionalFormatting>
        <x14:conditionalFormatting xmlns:xm="http://schemas.microsoft.com/office/excel/2006/main">
          <x14:cfRule type="iconSet" priority="1" id="{E157C3A3-6962-46DA-8181-3C4CCB1604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AD7:AD39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0"/>
  <sheetViews>
    <sheetView showGridLines="0" topLeftCell="U76" workbookViewId="0">
      <selection activeCell="P100" sqref="P100:Y100"/>
    </sheetView>
  </sheetViews>
  <sheetFormatPr defaultRowHeight="15" x14ac:dyDescent="0.25"/>
  <cols>
    <col min="1" max="1" width="26.7109375" customWidth="1"/>
    <col min="2" max="2" width="9.140625" customWidth="1"/>
    <col min="12" max="12" width="10.42578125" customWidth="1"/>
    <col min="13" max="13" width="1.140625" customWidth="1"/>
    <col min="14" max="14" width="10.42578125" customWidth="1"/>
    <col min="15" max="15" width="1.85546875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1.85546875" customWidth="1"/>
    <col min="30" max="30" width="9.140625" customWidth="1"/>
    <col min="40" max="40" width="10.7109375" customWidth="1"/>
  </cols>
  <sheetData>
    <row r="1" spans="1:41" ht="15.75" x14ac:dyDescent="0.25">
      <c r="A1" s="20" t="s">
        <v>145</v>
      </c>
      <c r="B1" s="20"/>
    </row>
    <row r="3" spans="1:41" ht="8.25" customHeight="1" thickBot="1" x14ac:dyDescent="0.3"/>
    <row r="4" spans="1:41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1" ht="15" customHeight="1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1" s="265" customFormat="1" ht="24.75" customHeight="1" thickBot="1" x14ac:dyDescent="0.3">
      <c r="A6" s="480"/>
      <c r="B6" s="40">
        <v>2010</v>
      </c>
      <c r="C6" s="272">
        <v>2011</v>
      </c>
      <c r="D6" s="272">
        <v>2012</v>
      </c>
      <c r="E6" s="272">
        <v>2013</v>
      </c>
      <c r="F6" s="272">
        <v>2014</v>
      </c>
      <c r="G6" s="272">
        <v>2015</v>
      </c>
      <c r="H6" s="272">
        <v>2016</v>
      </c>
      <c r="I6" s="272">
        <v>2017</v>
      </c>
      <c r="J6" s="272">
        <v>2018</v>
      </c>
      <c r="K6" s="312">
        <v>2019</v>
      </c>
      <c r="L6" s="497"/>
      <c r="M6"/>
      <c r="N6" s="494"/>
      <c r="P6" s="310">
        <v>2010</v>
      </c>
      <c r="Q6" s="272">
        <v>2011</v>
      </c>
      <c r="R6" s="272">
        <v>2012</v>
      </c>
      <c r="S6" s="272">
        <v>2013</v>
      </c>
      <c r="T6" s="272">
        <v>2014</v>
      </c>
      <c r="U6" s="272">
        <v>2015</v>
      </c>
      <c r="V6" s="272">
        <v>2016</v>
      </c>
      <c r="W6" s="272">
        <v>2017</v>
      </c>
      <c r="X6" s="272">
        <v>2018</v>
      </c>
      <c r="Y6" s="312">
        <v>2019</v>
      </c>
      <c r="Z6" s="497"/>
      <c r="AA6"/>
      <c r="AB6" s="494"/>
      <c r="AD6" s="310">
        <v>2010</v>
      </c>
      <c r="AE6" s="273">
        <v>2011</v>
      </c>
      <c r="AF6" s="273">
        <v>2012</v>
      </c>
      <c r="AG6" s="273">
        <v>2013</v>
      </c>
      <c r="AH6" s="273">
        <v>2014</v>
      </c>
      <c r="AI6" s="273">
        <v>2015</v>
      </c>
      <c r="AJ6" s="273">
        <v>2016</v>
      </c>
      <c r="AK6" s="273">
        <v>2017</v>
      </c>
      <c r="AL6" s="273">
        <v>2018</v>
      </c>
      <c r="AM6" s="311">
        <v>2019</v>
      </c>
      <c r="AN6" s="497"/>
    </row>
    <row r="7" spans="1:41" ht="20.100000000000001" customHeight="1" x14ac:dyDescent="0.25">
      <c r="A7" s="59" t="s">
        <v>93</v>
      </c>
      <c r="B7" s="95">
        <v>92134.31</v>
      </c>
      <c r="C7" s="73">
        <v>92917.29</v>
      </c>
      <c r="D7" s="73">
        <v>100770.94</v>
      </c>
      <c r="E7" s="73">
        <v>105503.39</v>
      </c>
      <c r="F7" s="73">
        <v>123593.29</v>
      </c>
      <c r="G7" s="73">
        <v>134814.87</v>
      </c>
      <c r="H7" s="73">
        <v>149189.26999999999</v>
      </c>
      <c r="I7" s="73">
        <v>162979.48000000001</v>
      </c>
      <c r="J7" s="73">
        <v>170438.68</v>
      </c>
      <c r="K7" s="96">
        <v>188828.51</v>
      </c>
      <c r="L7" s="54">
        <f t="shared" ref="L7:L33" si="0">(K7-J7)/J7</f>
        <v>0.10789704543593048</v>
      </c>
      <c r="N7" s="391">
        <f>K7/$K$33</f>
        <v>8.3648792949645084E-2</v>
      </c>
      <c r="P7" s="95">
        <v>22241.273000000001</v>
      </c>
      <c r="Q7" s="73">
        <v>21295.119999999999</v>
      </c>
      <c r="R7" s="73">
        <v>24383.999</v>
      </c>
      <c r="S7" s="73">
        <v>25626.744999999999</v>
      </c>
      <c r="T7" s="73">
        <v>30015.255000000001</v>
      </c>
      <c r="U7" s="73">
        <v>36814.063999999998</v>
      </c>
      <c r="V7" s="73">
        <v>40145.17</v>
      </c>
      <c r="W7" s="73">
        <v>44024.688999999998</v>
      </c>
      <c r="X7" s="73">
        <v>46219.913999999997</v>
      </c>
      <c r="Y7" s="96">
        <v>52138.065000000002</v>
      </c>
      <c r="Z7" s="54">
        <f t="shared" ref="Z7:Z33" si="1">(Y7-X7)/X7</f>
        <v>0.12804331483611167</v>
      </c>
      <c r="AB7" s="391">
        <f>Y7/$Y$33</f>
        <v>0.11094371668081898</v>
      </c>
      <c r="AD7" s="64">
        <f t="shared" ref="AD7:AD33" si="2">(P7/B7)*10</f>
        <v>2.4140054882920383</v>
      </c>
      <c r="AE7" s="88">
        <f t="shared" ref="AE7:AE33" si="3">(Q7/C7)*10</f>
        <v>2.2918361049918698</v>
      </c>
      <c r="AF7" s="88">
        <f t="shared" ref="AF7:AF33" si="4">(R7/D7)*10</f>
        <v>2.4197451169950384</v>
      </c>
      <c r="AG7" s="88">
        <f t="shared" ref="AG7:AG33" si="5">(S7/E7)*10</f>
        <v>2.4289973052050744</v>
      </c>
      <c r="AH7" s="88">
        <f t="shared" ref="AH7:AH33" si="6">(T7/F7)*10</f>
        <v>2.4285505305344652</v>
      </c>
      <c r="AI7" s="88">
        <f t="shared" ref="AI7:AI33" si="7">(U7/G7)*10</f>
        <v>2.7307124206699158</v>
      </c>
      <c r="AJ7" s="88">
        <f t="shared" ref="AJ7:AK33" si="8">(V7/H7)*10</f>
        <v>2.6908885605513051</v>
      </c>
      <c r="AK7" s="88">
        <f t="shared" si="8"/>
        <v>2.701241223741786</v>
      </c>
      <c r="AL7" s="88">
        <f t="shared" ref="AL7:AL33" si="9">(X7/J7)*10</f>
        <v>2.7118206970389584</v>
      </c>
      <c r="AM7" s="19">
        <f t="shared" ref="AM7:AM33" si="10">(Y7/K7)*10</f>
        <v>2.7611331043177749</v>
      </c>
      <c r="AN7" s="54">
        <f>(AM7-AL7)/AL7</f>
        <v>1.8184243277094527E-2</v>
      </c>
      <c r="AO7" s="9"/>
    </row>
    <row r="8" spans="1:41" ht="20.100000000000001" customHeight="1" x14ac:dyDescent="0.25">
      <c r="A8" s="59" t="s">
        <v>99</v>
      </c>
      <c r="B8" s="97">
        <v>73008.33</v>
      </c>
      <c r="C8" s="75">
        <v>83465.22</v>
      </c>
      <c r="D8" s="75">
        <v>85425.15</v>
      </c>
      <c r="E8" s="75">
        <v>85727.3</v>
      </c>
      <c r="F8" s="75">
        <v>88191.72</v>
      </c>
      <c r="G8" s="75">
        <v>90849.93</v>
      </c>
      <c r="H8" s="75">
        <v>109382.42</v>
      </c>
      <c r="I8" s="75">
        <v>162416.84</v>
      </c>
      <c r="J8" s="75">
        <v>170520.82</v>
      </c>
      <c r="K8" s="98">
        <v>190204.93</v>
      </c>
      <c r="L8" s="54">
        <f t="shared" si="0"/>
        <v>0.1154352295514412</v>
      </c>
      <c r="N8" s="392">
        <f t="shared" ref="N8:N32" si="11">K8/$K$33</f>
        <v>8.4258530703714904E-2</v>
      </c>
      <c r="P8" s="97">
        <v>19592.935000000001</v>
      </c>
      <c r="Q8" s="75">
        <v>23235.275000000001</v>
      </c>
      <c r="R8" s="75">
        <v>23869.862000000001</v>
      </c>
      <c r="S8" s="75">
        <v>24028.196</v>
      </c>
      <c r="T8" s="75">
        <v>24539.105</v>
      </c>
      <c r="U8" s="75">
        <v>25194.382000000001</v>
      </c>
      <c r="V8" s="75">
        <v>25889.492999999999</v>
      </c>
      <c r="W8" s="75">
        <v>40198.061000000002</v>
      </c>
      <c r="X8" s="75">
        <v>45780.091999999997</v>
      </c>
      <c r="Y8" s="98">
        <v>49596.237999999998</v>
      </c>
      <c r="Z8" s="54">
        <f t="shared" si="1"/>
        <v>8.3358198581164944E-2</v>
      </c>
      <c r="AB8" s="392">
        <f t="shared" ref="AB8:AB32" si="12">Y8/$Y$33</f>
        <v>0.10553500551097299</v>
      </c>
      <c r="AD8" s="64">
        <f t="shared" si="2"/>
        <v>2.6836574675793843</v>
      </c>
      <c r="AE8" s="89">
        <f t="shared" si="3"/>
        <v>2.7838272037143135</v>
      </c>
      <c r="AF8" s="89">
        <f t="shared" si="4"/>
        <v>2.7942429132404216</v>
      </c>
      <c r="AG8" s="89">
        <f t="shared" si="5"/>
        <v>2.8028639651546241</v>
      </c>
      <c r="AH8" s="89">
        <f t="shared" si="6"/>
        <v>2.7824726629665459</v>
      </c>
      <c r="AI8" s="89">
        <f t="shared" si="7"/>
        <v>2.7731867267261516</v>
      </c>
      <c r="AJ8" s="89">
        <f t="shared" si="8"/>
        <v>2.3668787909428222</v>
      </c>
      <c r="AK8" s="89">
        <f t="shared" si="8"/>
        <v>2.4749934181701851</v>
      </c>
      <c r="AL8" s="89">
        <f t="shared" si="9"/>
        <v>2.6847215489580685</v>
      </c>
      <c r="AM8" s="19">
        <f t="shared" si="10"/>
        <v>2.6075159040304579</v>
      </c>
      <c r="AN8" s="54">
        <f t="shared" ref="AN8:AN33" si="13">(AM8-AL8)/AL8</f>
        <v>-2.8757412461479989E-2</v>
      </c>
      <c r="AO8" s="9"/>
    </row>
    <row r="9" spans="1:41" ht="20.100000000000001" customHeight="1" x14ac:dyDescent="0.25">
      <c r="A9" s="59" t="s">
        <v>97</v>
      </c>
      <c r="B9" s="97">
        <v>56599.22</v>
      </c>
      <c r="C9" s="75">
        <v>62044.19</v>
      </c>
      <c r="D9" s="75">
        <v>68435.34</v>
      </c>
      <c r="E9" s="75">
        <v>74085.14</v>
      </c>
      <c r="F9" s="75">
        <v>76315.58</v>
      </c>
      <c r="G9" s="75">
        <v>84918.95</v>
      </c>
      <c r="H9" s="75">
        <v>89293.24</v>
      </c>
      <c r="I9" s="75">
        <v>96018.55</v>
      </c>
      <c r="J9" s="75">
        <v>110397.69</v>
      </c>
      <c r="K9" s="98">
        <v>114147.51</v>
      </c>
      <c r="L9" s="54">
        <f t="shared" si="0"/>
        <v>3.3966471581062904E-2</v>
      </c>
      <c r="N9" s="392">
        <f t="shared" si="11"/>
        <v>5.0565994667370627E-2</v>
      </c>
      <c r="P9" s="97">
        <v>17713.507000000001</v>
      </c>
      <c r="Q9" s="75">
        <v>19333.903999999999</v>
      </c>
      <c r="R9" s="75">
        <v>22036.472000000002</v>
      </c>
      <c r="S9" s="75">
        <v>23462.213</v>
      </c>
      <c r="T9" s="75">
        <v>22450.537</v>
      </c>
      <c r="U9" s="75">
        <v>25639.241000000002</v>
      </c>
      <c r="V9" s="75">
        <v>27481.67</v>
      </c>
      <c r="W9" s="75">
        <v>30746.494999999999</v>
      </c>
      <c r="X9" s="75">
        <v>33796.571000000004</v>
      </c>
      <c r="Y9" s="98">
        <v>35723.125999999997</v>
      </c>
      <c r="Z9" s="54">
        <f t="shared" si="1"/>
        <v>5.70044517238152E-2</v>
      </c>
      <c r="AB9" s="392">
        <f t="shared" si="12"/>
        <v>7.6014642467019014E-2</v>
      </c>
      <c r="AD9" s="64">
        <f t="shared" si="2"/>
        <v>3.1296380056120916</v>
      </c>
      <c r="AE9" s="89">
        <f t="shared" si="3"/>
        <v>3.1161506016921163</v>
      </c>
      <c r="AF9" s="89">
        <f t="shared" si="4"/>
        <v>3.2200427439974733</v>
      </c>
      <c r="AG9" s="89">
        <f t="shared" si="5"/>
        <v>3.1669256479774486</v>
      </c>
      <c r="AH9" s="89">
        <f t="shared" si="6"/>
        <v>2.9418025781891455</v>
      </c>
      <c r="AI9" s="89">
        <f t="shared" si="7"/>
        <v>3.0192602475654731</v>
      </c>
      <c r="AJ9" s="89">
        <f t="shared" si="8"/>
        <v>3.0776876278652221</v>
      </c>
      <c r="AK9" s="89">
        <f t="shared" si="8"/>
        <v>3.2021411487676077</v>
      </c>
      <c r="AL9" s="89">
        <f t="shared" si="9"/>
        <v>3.061347660444707</v>
      </c>
      <c r="AM9" s="19">
        <f t="shared" si="10"/>
        <v>3.129558060443018</v>
      </c>
      <c r="AN9" s="54">
        <f t="shared" si="13"/>
        <v>2.2281167500068394E-2</v>
      </c>
      <c r="AO9" s="9"/>
    </row>
    <row r="10" spans="1:41" ht="20.100000000000001" customHeight="1" x14ac:dyDescent="0.25">
      <c r="A10" s="59" t="s">
        <v>98</v>
      </c>
      <c r="B10" s="97">
        <v>486996.78</v>
      </c>
      <c r="C10" s="75">
        <v>622048.03</v>
      </c>
      <c r="D10" s="75">
        <v>677303.42</v>
      </c>
      <c r="E10" s="75">
        <v>628818.35</v>
      </c>
      <c r="F10" s="75">
        <v>614917.81999999995</v>
      </c>
      <c r="G10" s="75">
        <v>516085.67</v>
      </c>
      <c r="H10" s="75">
        <v>164505.22</v>
      </c>
      <c r="I10" s="75">
        <v>263064.40999999997</v>
      </c>
      <c r="J10" s="75">
        <v>222615.55</v>
      </c>
      <c r="K10" s="98">
        <v>266086.39</v>
      </c>
      <c r="L10" s="54">
        <f t="shared" si="0"/>
        <v>0.1952731514038441</v>
      </c>
      <c r="N10" s="392">
        <f t="shared" si="11"/>
        <v>0.11787311854459114</v>
      </c>
      <c r="P10" s="97">
        <v>51158.663999999997</v>
      </c>
      <c r="Q10" s="75">
        <v>66629.304000000004</v>
      </c>
      <c r="R10" s="75">
        <v>77711.881999999998</v>
      </c>
      <c r="S10" s="75">
        <v>85999.038</v>
      </c>
      <c r="T10" s="75">
        <v>85855.78</v>
      </c>
      <c r="U10" s="75">
        <v>67976.423999999999</v>
      </c>
      <c r="V10" s="75">
        <v>28917.038</v>
      </c>
      <c r="W10" s="75">
        <v>42850.593999999997</v>
      </c>
      <c r="X10" s="75">
        <v>36592.620999999999</v>
      </c>
      <c r="Y10" s="98">
        <v>35267.697999999997</v>
      </c>
      <c r="Z10" s="54">
        <f t="shared" si="1"/>
        <v>-3.6207381810666212E-2</v>
      </c>
      <c r="AB10" s="392">
        <f t="shared" si="12"/>
        <v>7.5045544841310957E-2</v>
      </c>
      <c r="AD10" s="64">
        <f t="shared" si="2"/>
        <v>1.0504928595215763</v>
      </c>
      <c r="AE10" s="89">
        <f t="shared" si="3"/>
        <v>1.0711279641863025</v>
      </c>
      <c r="AF10" s="89">
        <f t="shared" si="4"/>
        <v>1.1473717643416002</v>
      </c>
      <c r="AG10" s="89">
        <f t="shared" si="5"/>
        <v>1.3676292684524871</v>
      </c>
      <c r="AH10" s="89">
        <f t="shared" si="6"/>
        <v>1.3962155138063816</v>
      </c>
      <c r="AI10" s="89">
        <f t="shared" si="7"/>
        <v>1.3171538748595752</v>
      </c>
      <c r="AJ10" s="89">
        <f t="shared" si="8"/>
        <v>1.7578188704285493</v>
      </c>
      <c r="AK10" s="89">
        <f t="shared" si="8"/>
        <v>1.6289012261293729</v>
      </c>
      <c r="AL10" s="89">
        <f t="shared" si="9"/>
        <v>1.6437585334896867</v>
      </c>
      <c r="AM10" s="19">
        <f t="shared" si="10"/>
        <v>1.3254228448136709</v>
      </c>
      <c r="AN10" s="54">
        <f t="shared" si="13"/>
        <v>-0.1936632918949425</v>
      </c>
      <c r="AO10" s="9"/>
    </row>
    <row r="11" spans="1:41" ht="20.100000000000001" customHeight="1" x14ac:dyDescent="0.25">
      <c r="A11" s="59" t="s">
        <v>96</v>
      </c>
      <c r="B11" s="97">
        <v>172166.16</v>
      </c>
      <c r="C11" s="75">
        <v>173463.22</v>
      </c>
      <c r="D11" s="75">
        <v>189810.75</v>
      </c>
      <c r="E11" s="75">
        <v>160288.62</v>
      </c>
      <c r="F11" s="75">
        <v>191336.37</v>
      </c>
      <c r="G11" s="75">
        <v>173650.5</v>
      </c>
      <c r="H11" s="75">
        <v>192778.49</v>
      </c>
      <c r="I11" s="75">
        <v>218653.77</v>
      </c>
      <c r="J11" s="75">
        <v>222331.82</v>
      </c>
      <c r="K11" s="98">
        <v>195995.71</v>
      </c>
      <c r="L11" s="54">
        <f t="shared" si="0"/>
        <v>-0.11845407463493086</v>
      </c>
      <c r="N11" s="392">
        <f t="shared" si="11"/>
        <v>8.682377764252168E-2</v>
      </c>
      <c r="P11" s="97">
        <v>23036.264999999999</v>
      </c>
      <c r="Q11" s="75">
        <v>21603.091</v>
      </c>
      <c r="R11" s="75">
        <v>25109.201000000001</v>
      </c>
      <c r="S11" s="75">
        <v>25549.050999999999</v>
      </c>
      <c r="T11" s="75">
        <v>29485.034</v>
      </c>
      <c r="U11" s="75">
        <v>27559.381000000001</v>
      </c>
      <c r="V11" s="75">
        <v>30142.708999999999</v>
      </c>
      <c r="W11" s="75">
        <v>31862.298999999999</v>
      </c>
      <c r="X11" s="75">
        <v>34286.830999999998</v>
      </c>
      <c r="Y11" s="98">
        <v>31961.648000000001</v>
      </c>
      <c r="Z11" s="54">
        <f t="shared" si="1"/>
        <v>-6.7815628688460514E-2</v>
      </c>
      <c r="AB11" s="392">
        <f t="shared" si="12"/>
        <v>6.8010656328808219E-2</v>
      </c>
      <c r="AD11" s="64">
        <f t="shared" si="2"/>
        <v>1.3380251380410644</v>
      </c>
      <c r="AE11" s="89">
        <f t="shared" si="3"/>
        <v>1.2453989381725994</v>
      </c>
      <c r="AF11" s="89">
        <f t="shared" si="4"/>
        <v>1.3228545274701249</v>
      </c>
      <c r="AG11" s="89">
        <f t="shared" si="5"/>
        <v>1.593940418228069</v>
      </c>
      <c r="AH11" s="89">
        <f t="shared" si="6"/>
        <v>1.5410051941510128</v>
      </c>
      <c r="AI11" s="89">
        <f t="shared" si="7"/>
        <v>1.5870602733651791</v>
      </c>
      <c r="AJ11" s="89">
        <f t="shared" si="8"/>
        <v>1.5635929610196655</v>
      </c>
      <c r="AK11" s="89">
        <f t="shared" si="8"/>
        <v>1.4572032762115192</v>
      </c>
      <c r="AL11" s="89">
        <f t="shared" si="9"/>
        <v>1.5421468236080647</v>
      </c>
      <c r="AM11" s="19">
        <f t="shared" si="10"/>
        <v>1.6307320195936943</v>
      </c>
      <c r="AN11" s="54">
        <f t="shared" si="13"/>
        <v>5.7442776932466383E-2</v>
      </c>
      <c r="AO11" s="9"/>
    </row>
    <row r="12" spans="1:41" ht="20.100000000000001" customHeight="1" x14ac:dyDescent="0.25">
      <c r="A12" s="59" t="s">
        <v>91</v>
      </c>
      <c r="B12" s="97">
        <v>270534.81</v>
      </c>
      <c r="C12" s="75">
        <v>325851.84000000003</v>
      </c>
      <c r="D12" s="75">
        <v>348644.6</v>
      </c>
      <c r="E12" s="75">
        <v>274292.7</v>
      </c>
      <c r="F12" s="75">
        <v>127582.75</v>
      </c>
      <c r="G12" s="75">
        <v>133257</v>
      </c>
      <c r="H12" s="75">
        <v>151972.67000000001</v>
      </c>
      <c r="I12" s="75">
        <v>162269.26999999999</v>
      </c>
      <c r="J12" s="75">
        <v>203157.13</v>
      </c>
      <c r="K12" s="98">
        <v>198146.24</v>
      </c>
      <c r="L12" s="54">
        <f t="shared" si="0"/>
        <v>-2.4665095436227191E-2</v>
      </c>
      <c r="N12" s="392">
        <f t="shared" si="11"/>
        <v>8.7776436956001402E-2</v>
      </c>
      <c r="P12" s="97">
        <v>26654.052</v>
      </c>
      <c r="Q12" s="75">
        <v>22708.474999999999</v>
      </c>
      <c r="R12" s="75">
        <v>27124.616000000002</v>
      </c>
      <c r="S12" s="75">
        <v>28359.423999999999</v>
      </c>
      <c r="T12" s="75">
        <v>22526.057000000001</v>
      </c>
      <c r="U12" s="75">
        <v>23597.651000000002</v>
      </c>
      <c r="V12" s="75">
        <v>26332.184000000001</v>
      </c>
      <c r="W12" s="75">
        <v>27531.223999999998</v>
      </c>
      <c r="X12" s="75">
        <v>30851.687000000002</v>
      </c>
      <c r="Y12" s="98">
        <v>31100.560000000001</v>
      </c>
      <c r="Z12" s="54">
        <f t="shared" si="1"/>
        <v>8.0667549881469885E-3</v>
      </c>
      <c r="AB12" s="392">
        <f t="shared" si="12"/>
        <v>6.6178361572390751E-2</v>
      </c>
      <c r="AD12" s="64">
        <f t="shared" si="2"/>
        <v>0.98523557837159659</v>
      </c>
      <c r="AE12" s="89">
        <f t="shared" si="3"/>
        <v>0.69689571186708654</v>
      </c>
      <c r="AF12" s="89">
        <f t="shared" si="4"/>
        <v>0.77800189648713924</v>
      </c>
      <c r="AG12" s="89">
        <f t="shared" si="5"/>
        <v>1.0339110009125287</v>
      </c>
      <c r="AH12" s="89">
        <f t="shared" si="6"/>
        <v>1.7656036572342266</v>
      </c>
      <c r="AI12" s="89">
        <f t="shared" si="7"/>
        <v>1.7708376295429136</v>
      </c>
      <c r="AJ12" s="89">
        <f t="shared" si="8"/>
        <v>1.7326920689094951</v>
      </c>
      <c r="AK12" s="89">
        <f t="shared" si="8"/>
        <v>1.6966381866387885</v>
      </c>
      <c r="AL12" s="89">
        <f t="shared" si="9"/>
        <v>1.5186120713558025</v>
      </c>
      <c r="AM12" s="19">
        <f t="shared" si="10"/>
        <v>1.5695760868336439</v>
      </c>
      <c r="AN12" s="54">
        <f t="shared" si="13"/>
        <v>3.3559601190540564E-2</v>
      </c>
      <c r="AO12" s="9"/>
    </row>
    <row r="13" spans="1:41" ht="20.100000000000001" customHeight="1" x14ac:dyDescent="0.25">
      <c r="A13" s="59" t="s">
        <v>92</v>
      </c>
      <c r="B13" s="97">
        <v>130534.44</v>
      </c>
      <c r="C13" s="75">
        <v>113259.89</v>
      </c>
      <c r="D13" s="75">
        <v>113439.2</v>
      </c>
      <c r="E13" s="75">
        <v>93893.81</v>
      </c>
      <c r="F13" s="75">
        <v>105876.77</v>
      </c>
      <c r="G13" s="75">
        <v>95089.49</v>
      </c>
      <c r="H13" s="75">
        <v>106535.63</v>
      </c>
      <c r="I13" s="75">
        <v>119575.05</v>
      </c>
      <c r="J13" s="75">
        <v>139124.69</v>
      </c>
      <c r="K13" s="98">
        <v>130701.66</v>
      </c>
      <c r="L13" s="54">
        <f t="shared" si="0"/>
        <v>-6.0543027984464863E-2</v>
      </c>
      <c r="N13" s="392">
        <f t="shared" si="11"/>
        <v>5.7899287006580251E-2</v>
      </c>
      <c r="P13" s="97">
        <v>35093.074999999997</v>
      </c>
      <c r="Q13" s="75">
        <v>21325.054</v>
      </c>
      <c r="R13" s="75">
        <v>21059.38</v>
      </c>
      <c r="S13" s="75">
        <v>18094.734</v>
      </c>
      <c r="T13" s="75">
        <v>22396.116000000002</v>
      </c>
      <c r="U13" s="75">
        <v>21174.559000000001</v>
      </c>
      <c r="V13" s="75">
        <v>23576.19</v>
      </c>
      <c r="W13" s="75">
        <v>26956.572</v>
      </c>
      <c r="X13" s="75">
        <v>31383.98</v>
      </c>
      <c r="Y13" s="98">
        <v>30165.523000000001</v>
      </c>
      <c r="Z13" s="54">
        <f t="shared" si="1"/>
        <v>-3.8824170803065723E-2</v>
      </c>
      <c r="AB13" s="392">
        <f t="shared" si="12"/>
        <v>6.4188711975420046E-2</v>
      </c>
      <c r="AD13" s="64">
        <f t="shared" si="2"/>
        <v>2.6884150267163207</v>
      </c>
      <c r="AE13" s="89">
        <f t="shared" si="3"/>
        <v>1.882842549114254</v>
      </c>
      <c r="AF13" s="89">
        <f t="shared" si="4"/>
        <v>1.856446448846607</v>
      </c>
      <c r="AG13" s="89">
        <f t="shared" si="5"/>
        <v>1.9271487651848405</v>
      </c>
      <c r="AH13" s="89">
        <f t="shared" si="6"/>
        <v>2.1153002684158198</v>
      </c>
      <c r="AI13" s="89">
        <f t="shared" si="7"/>
        <v>2.2268032986610824</v>
      </c>
      <c r="AJ13" s="89">
        <f t="shared" si="8"/>
        <v>2.212986397133053</v>
      </c>
      <c r="AK13" s="89">
        <f t="shared" si="8"/>
        <v>2.2543642674621505</v>
      </c>
      <c r="AL13" s="89">
        <f t="shared" si="9"/>
        <v>2.2558167065817001</v>
      </c>
      <c r="AM13" s="19">
        <f t="shared" si="10"/>
        <v>2.3079678559553107</v>
      </c>
      <c r="AN13" s="54">
        <f t="shared" si="13"/>
        <v>2.3118522538401045E-2</v>
      </c>
      <c r="AO13" s="9"/>
    </row>
    <row r="14" spans="1:41" ht="20.100000000000001" customHeight="1" x14ac:dyDescent="0.25">
      <c r="A14" s="59" t="s">
        <v>100</v>
      </c>
      <c r="B14" s="97">
        <v>60258.57</v>
      </c>
      <c r="C14" s="75">
        <v>64536.47</v>
      </c>
      <c r="D14" s="75">
        <v>71279.39</v>
      </c>
      <c r="E14" s="75">
        <v>74205.009999999995</v>
      </c>
      <c r="F14" s="75">
        <v>84934.78</v>
      </c>
      <c r="G14" s="75">
        <v>84879.99</v>
      </c>
      <c r="H14" s="75">
        <v>84813.36</v>
      </c>
      <c r="I14" s="75">
        <v>85770.57</v>
      </c>
      <c r="J14" s="75">
        <v>87455.43</v>
      </c>
      <c r="K14" s="98">
        <v>89517.06</v>
      </c>
      <c r="L14" s="54">
        <f t="shared" si="0"/>
        <v>2.3573493378284287E-2</v>
      </c>
      <c r="N14" s="392">
        <f t="shared" si="11"/>
        <v>3.9654997105050264E-2</v>
      </c>
      <c r="P14" s="97">
        <v>14206.062</v>
      </c>
      <c r="Q14" s="75">
        <v>15326.412</v>
      </c>
      <c r="R14" s="75">
        <v>17336.849999999999</v>
      </c>
      <c r="S14" s="75">
        <v>19417.800999999999</v>
      </c>
      <c r="T14" s="75">
        <v>20709.692999999999</v>
      </c>
      <c r="U14" s="75">
        <v>21670.739000000001</v>
      </c>
      <c r="V14" s="75">
        <v>23168.588</v>
      </c>
      <c r="W14" s="75">
        <v>23716.639999999999</v>
      </c>
      <c r="X14" s="75">
        <v>24865.913</v>
      </c>
      <c r="Y14" s="98">
        <v>25973.946</v>
      </c>
      <c r="Z14" s="54">
        <f t="shared" si="1"/>
        <v>4.4560318376405457E-2</v>
      </c>
      <c r="AB14" s="392">
        <f t="shared" si="12"/>
        <v>5.526952536705939E-2</v>
      </c>
      <c r="AD14" s="64">
        <f t="shared" si="2"/>
        <v>2.3575172792849215</v>
      </c>
      <c r="AE14" s="89">
        <f t="shared" si="3"/>
        <v>2.3748451069604521</v>
      </c>
      <c r="AF14" s="89">
        <f t="shared" si="4"/>
        <v>2.4322388280820024</v>
      </c>
      <c r="AG14" s="89">
        <f t="shared" si="5"/>
        <v>2.6167776272788053</v>
      </c>
      <c r="AH14" s="89">
        <f t="shared" si="6"/>
        <v>2.4383053679540936</v>
      </c>
      <c r="AI14" s="89">
        <f t="shared" si="7"/>
        <v>2.553103387500399</v>
      </c>
      <c r="AJ14" s="89">
        <f t="shared" si="8"/>
        <v>2.7317144374424029</v>
      </c>
      <c r="AK14" s="89">
        <f t="shared" si="8"/>
        <v>2.7651256135991629</v>
      </c>
      <c r="AL14" s="89">
        <f t="shared" si="9"/>
        <v>2.8432669074979113</v>
      </c>
      <c r="AM14" s="19">
        <f t="shared" si="10"/>
        <v>2.9015637913041381</v>
      </c>
      <c r="AN14" s="54">
        <f t="shared" si="13"/>
        <v>2.0503486201908606E-2</v>
      </c>
      <c r="AO14" s="9"/>
    </row>
    <row r="15" spans="1:41" ht="20.100000000000001" customHeight="1" x14ac:dyDescent="0.25">
      <c r="A15" s="59" t="s">
        <v>102</v>
      </c>
      <c r="B15" s="97">
        <v>28456.080000000002</v>
      </c>
      <c r="C15" s="75">
        <v>46696.49</v>
      </c>
      <c r="D15" s="75">
        <v>48218.32</v>
      </c>
      <c r="E15" s="75">
        <v>61277.56</v>
      </c>
      <c r="F15" s="75">
        <v>65216.160000000003</v>
      </c>
      <c r="G15" s="75">
        <v>77794.14</v>
      </c>
      <c r="H15" s="75">
        <v>90658.81</v>
      </c>
      <c r="I15" s="75">
        <v>87590.89</v>
      </c>
      <c r="J15" s="75">
        <v>97175.08</v>
      </c>
      <c r="K15" s="98">
        <v>92266.95</v>
      </c>
      <c r="L15" s="54">
        <f t="shared" si="0"/>
        <v>-5.0508113808602005E-2</v>
      </c>
      <c r="N15" s="392">
        <f t="shared" si="11"/>
        <v>4.0873165798137448E-2</v>
      </c>
      <c r="P15" s="97">
        <v>4434.6180000000004</v>
      </c>
      <c r="Q15" s="75">
        <v>8134.4809999999998</v>
      </c>
      <c r="R15" s="75">
        <v>8382.4830000000002</v>
      </c>
      <c r="S15" s="75">
        <v>11167.143</v>
      </c>
      <c r="T15" s="75">
        <v>11630.187</v>
      </c>
      <c r="U15" s="75">
        <v>14432.941000000001</v>
      </c>
      <c r="V15" s="75">
        <v>16924.706999999999</v>
      </c>
      <c r="W15" s="75">
        <v>17778.404999999999</v>
      </c>
      <c r="X15" s="75">
        <v>19882.967000000001</v>
      </c>
      <c r="Y15" s="98">
        <v>19374.147000000001</v>
      </c>
      <c r="Z15" s="54">
        <f t="shared" si="1"/>
        <v>-2.5590748101125937E-2</v>
      </c>
      <c r="AB15" s="392">
        <f t="shared" si="12"/>
        <v>4.1225923434261305E-2</v>
      </c>
      <c r="AD15" s="64">
        <f t="shared" si="2"/>
        <v>1.5584079043916099</v>
      </c>
      <c r="AE15" s="89">
        <f t="shared" si="3"/>
        <v>1.7419898155086175</v>
      </c>
      <c r="AF15" s="89">
        <f t="shared" si="4"/>
        <v>1.7384436040077713</v>
      </c>
      <c r="AG15" s="89">
        <f t="shared" si="5"/>
        <v>1.8223870206320225</v>
      </c>
      <c r="AH15" s="89">
        <f t="shared" si="6"/>
        <v>1.7833290092516947</v>
      </c>
      <c r="AI15" s="89">
        <f t="shared" si="7"/>
        <v>1.8552735463108148</v>
      </c>
      <c r="AJ15" s="89">
        <f t="shared" si="8"/>
        <v>1.8668573964295359</v>
      </c>
      <c r="AK15" s="89">
        <f t="shared" si="8"/>
        <v>2.0297093681774441</v>
      </c>
      <c r="AL15" s="89">
        <f t="shared" si="9"/>
        <v>2.046097312191562</v>
      </c>
      <c r="AM15" s="19">
        <f t="shared" si="10"/>
        <v>2.0997927210122369</v>
      </c>
      <c r="AN15" s="54">
        <f t="shared" si="13"/>
        <v>2.6242842166271214E-2</v>
      </c>
      <c r="AO15" s="9"/>
    </row>
    <row r="16" spans="1:41" ht="20.100000000000001" customHeight="1" x14ac:dyDescent="0.25">
      <c r="A16" s="59" t="s">
        <v>105</v>
      </c>
      <c r="B16" s="97">
        <v>46853.35</v>
      </c>
      <c r="C16" s="75">
        <v>54001.39</v>
      </c>
      <c r="D16" s="75">
        <v>55419.28</v>
      </c>
      <c r="E16" s="75">
        <v>55203.86</v>
      </c>
      <c r="F16" s="75">
        <v>53807.93</v>
      </c>
      <c r="G16" s="75">
        <v>62080.87</v>
      </c>
      <c r="H16" s="75">
        <v>63356.59</v>
      </c>
      <c r="I16" s="75">
        <v>62294.01</v>
      </c>
      <c r="J16" s="75">
        <v>72542.41</v>
      </c>
      <c r="K16" s="98">
        <v>84847.85</v>
      </c>
      <c r="L16" s="54">
        <f t="shared" si="0"/>
        <v>0.16963097862340115</v>
      </c>
      <c r="N16" s="392">
        <f t="shared" si="11"/>
        <v>3.7586592389425431E-2</v>
      </c>
      <c r="P16" s="97">
        <v>11235.451999999999</v>
      </c>
      <c r="Q16" s="75">
        <v>11548.254999999999</v>
      </c>
      <c r="R16" s="75">
        <v>12548.552</v>
      </c>
      <c r="S16" s="75">
        <v>12783.093999999999</v>
      </c>
      <c r="T16" s="75">
        <v>12735.106</v>
      </c>
      <c r="U16" s="75">
        <v>13572.194</v>
      </c>
      <c r="V16" s="75">
        <v>14108.867</v>
      </c>
      <c r="W16" s="75">
        <v>13576.862999999999</v>
      </c>
      <c r="X16" s="75">
        <v>16027.053</v>
      </c>
      <c r="Y16" s="98">
        <v>18268.697</v>
      </c>
      <c r="Z16" s="54">
        <f t="shared" si="1"/>
        <v>0.13986626237524766</v>
      </c>
      <c r="AB16" s="392">
        <f t="shared" si="12"/>
        <v>3.8873654864171263E-2</v>
      </c>
      <c r="AD16" s="64">
        <f t="shared" si="2"/>
        <v>2.3980039847737675</v>
      </c>
      <c r="AE16" s="89">
        <f t="shared" si="3"/>
        <v>2.1385106938913978</v>
      </c>
      <c r="AF16" s="89">
        <f t="shared" si="4"/>
        <v>2.2642935815838818</v>
      </c>
      <c r="AG16" s="89">
        <f t="shared" si="5"/>
        <v>2.3156159732308574</v>
      </c>
      <c r="AH16" s="89">
        <f t="shared" si="6"/>
        <v>2.3667712175510189</v>
      </c>
      <c r="AI16" s="89">
        <f t="shared" si="7"/>
        <v>2.186211952248736</v>
      </c>
      <c r="AJ16" s="89">
        <f t="shared" si="8"/>
        <v>2.2268981016812934</v>
      </c>
      <c r="AK16" s="89">
        <f t="shared" si="8"/>
        <v>2.1794813016532406</v>
      </c>
      <c r="AL16" s="89">
        <f t="shared" si="9"/>
        <v>2.2093356148492997</v>
      </c>
      <c r="AM16" s="19">
        <f t="shared" si="10"/>
        <v>2.153112542038484</v>
      </c>
      <c r="AN16" s="54">
        <f t="shared" si="13"/>
        <v>-2.5447954775603771E-2</v>
      </c>
      <c r="AO16" s="9"/>
    </row>
    <row r="17" spans="1:41" ht="20.100000000000001" customHeight="1" x14ac:dyDescent="0.25">
      <c r="A17" s="59" t="s">
        <v>104</v>
      </c>
      <c r="B17" s="97">
        <v>27302.18</v>
      </c>
      <c r="C17" s="75">
        <v>61249.27</v>
      </c>
      <c r="D17" s="75">
        <v>59411.28</v>
      </c>
      <c r="E17" s="75">
        <v>42727.86</v>
      </c>
      <c r="F17" s="75">
        <v>40910.22</v>
      </c>
      <c r="G17" s="75">
        <v>63934.93</v>
      </c>
      <c r="H17" s="75">
        <v>69987.399999999994</v>
      </c>
      <c r="I17" s="75">
        <v>93507.5</v>
      </c>
      <c r="J17" s="75">
        <v>75986.09</v>
      </c>
      <c r="K17" s="98">
        <v>60200.13</v>
      </c>
      <c r="L17" s="54">
        <f t="shared" si="0"/>
        <v>-0.20774802335532727</v>
      </c>
      <c r="N17" s="392">
        <f t="shared" si="11"/>
        <v>2.6667944421696264E-2</v>
      </c>
      <c r="P17" s="97">
        <v>4256.3140000000003</v>
      </c>
      <c r="Q17" s="75">
        <v>8164.5370000000003</v>
      </c>
      <c r="R17" s="75">
        <v>9991.7420000000002</v>
      </c>
      <c r="S17" s="75">
        <v>9037.7450000000008</v>
      </c>
      <c r="T17" s="75">
        <v>8690.3510000000006</v>
      </c>
      <c r="U17" s="75">
        <v>13274.975</v>
      </c>
      <c r="V17" s="75">
        <v>15904.054</v>
      </c>
      <c r="W17" s="75">
        <v>19212.457999999999</v>
      </c>
      <c r="X17" s="75">
        <v>19284.204000000002</v>
      </c>
      <c r="Y17" s="98">
        <v>17013.047999999999</v>
      </c>
      <c r="Z17" s="54">
        <f t="shared" si="1"/>
        <v>-0.11777286736854695</v>
      </c>
      <c r="AB17" s="392">
        <f t="shared" si="12"/>
        <v>3.620178035355117E-2</v>
      </c>
      <c r="AD17" s="64">
        <f t="shared" si="2"/>
        <v>1.5589648885180598</v>
      </c>
      <c r="AE17" s="89">
        <f t="shared" si="3"/>
        <v>1.3330015198548488</v>
      </c>
      <c r="AF17" s="89">
        <f t="shared" si="4"/>
        <v>1.6817920771947683</v>
      </c>
      <c r="AG17" s="89">
        <f t="shared" si="5"/>
        <v>2.1151878423117845</v>
      </c>
      <c r="AH17" s="89">
        <f t="shared" si="6"/>
        <v>2.1242493929389772</v>
      </c>
      <c r="AI17" s="89">
        <f t="shared" si="7"/>
        <v>2.0763258832065663</v>
      </c>
      <c r="AJ17" s="89">
        <f t="shared" si="8"/>
        <v>2.2724167493005885</v>
      </c>
      <c r="AK17" s="89">
        <f t="shared" si="8"/>
        <v>2.0546435312675451</v>
      </c>
      <c r="AL17" s="89">
        <f t="shared" si="9"/>
        <v>2.5378597582794433</v>
      </c>
      <c r="AM17" s="19">
        <f t="shared" si="10"/>
        <v>2.8260816048071655</v>
      </c>
      <c r="AN17" s="54">
        <f t="shared" si="13"/>
        <v>0.11356886273460748</v>
      </c>
      <c r="AO17" s="9"/>
    </row>
    <row r="18" spans="1:41" ht="20.100000000000001" customHeight="1" x14ac:dyDescent="0.25">
      <c r="A18" s="59" t="s">
        <v>95</v>
      </c>
      <c r="B18" s="97">
        <v>50880.08</v>
      </c>
      <c r="C18" s="75">
        <v>45859.839999999997</v>
      </c>
      <c r="D18" s="75">
        <v>47038.64</v>
      </c>
      <c r="E18" s="75">
        <v>52057.87</v>
      </c>
      <c r="F18" s="75">
        <v>54216.11</v>
      </c>
      <c r="G18" s="75">
        <v>57026.12</v>
      </c>
      <c r="H18" s="75">
        <v>56859.06</v>
      </c>
      <c r="I18" s="75">
        <v>56515.44</v>
      </c>
      <c r="J18" s="75">
        <v>57575.56</v>
      </c>
      <c r="K18" s="98">
        <v>55744.79</v>
      </c>
      <c r="L18" s="54">
        <f t="shared" si="0"/>
        <v>-3.1797693326821259E-2</v>
      </c>
      <c r="N18" s="392">
        <f t="shared" si="11"/>
        <v>2.4694281582433954E-2</v>
      </c>
      <c r="P18" s="97">
        <v>11722.475</v>
      </c>
      <c r="Q18" s="75">
        <v>9763.0450000000001</v>
      </c>
      <c r="R18" s="75">
        <v>9910.0049999999992</v>
      </c>
      <c r="S18" s="75">
        <v>11152.03</v>
      </c>
      <c r="T18" s="75">
        <v>12259.883</v>
      </c>
      <c r="U18" s="75">
        <v>12671.484</v>
      </c>
      <c r="V18" s="75">
        <v>13236.575999999999</v>
      </c>
      <c r="W18" s="75">
        <v>13525.419</v>
      </c>
      <c r="X18" s="75">
        <v>13693.794</v>
      </c>
      <c r="Y18" s="98">
        <v>14115.294</v>
      </c>
      <c r="Z18" s="54">
        <f t="shared" si="1"/>
        <v>3.0780366639077527E-2</v>
      </c>
      <c r="AB18" s="392">
        <f t="shared" si="12"/>
        <v>3.0035698072079661E-2</v>
      </c>
      <c r="AD18" s="64">
        <f t="shared" si="2"/>
        <v>2.3039419356258874</v>
      </c>
      <c r="AE18" s="89">
        <f t="shared" si="3"/>
        <v>2.1288877152645975</v>
      </c>
      <c r="AF18" s="89">
        <f t="shared" si="4"/>
        <v>2.1067796602963011</v>
      </c>
      <c r="AG18" s="89">
        <f t="shared" si="5"/>
        <v>2.1422370911449122</v>
      </c>
      <c r="AH18" s="89">
        <f t="shared" si="6"/>
        <v>2.2612989017471006</v>
      </c>
      <c r="AI18" s="89">
        <f t="shared" si="7"/>
        <v>2.2220491241557379</v>
      </c>
      <c r="AJ18" s="89">
        <f t="shared" si="8"/>
        <v>2.3279625094048337</v>
      </c>
      <c r="AK18" s="89">
        <f t="shared" si="8"/>
        <v>2.3932254619268645</v>
      </c>
      <c r="AL18" s="89">
        <f t="shared" si="9"/>
        <v>2.3784039616809634</v>
      </c>
      <c r="AM18" s="19">
        <f t="shared" si="10"/>
        <v>2.5321279351846155</v>
      </c>
      <c r="AN18" s="54">
        <f t="shared" si="13"/>
        <v>6.4633248169922344E-2</v>
      </c>
      <c r="AO18" s="9"/>
    </row>
    <row r="19" spans="1:41" ht="20.100000000000001" customHeight="1" x14ac:dyDescent="0.25">
      <c r="A19" s="59" t="s">
        <v>106</v>
      </c>
      <c r="B19" s="97">
        <v>36535.660000000003</v>
      </c>
      <c r="C19" s="75">
        <v>31747.919999999998</v>
      </c>
      <c r="D19" s="75">
        <v>36454.910000000003</v>
      </c>
      <c r="E19" s="75">
        <v>38709.019999999997</v>
      </c>
      <c r="F19" s="75">
        <v>39498</v>
      </c>
      <c r="G19" s="75">
        <v>42344.58</v>
      </c>
      <c r="H19" s="75">
        <v>42090.07</v>
      </c>
      <c r="I19" s="75">
        <v>42690.36</v>
      </c>
      <c r="J19" s="75">
        <v>45546.73</v>
      </c>
      <c r="K19" s="98">
        <v>42704.1</v>
      </c>
      <c r="L19" s="54">
        <f t="shared" si="0"/>
        <v>-6.2411286166976297E-2</v>
      </c>
      <c r="N19" s="392">
        <f t="shared" si="11"/>
        <v>1.8917410400584839E-2</v>
      </c>
      <c r="P19" s="97">
        <v>6590.3739999999998</v>
      </c>
      <c r="Q19" s="75">
        <v>5917.5259999999998</v>
      </c>
      <c r="R19" s="75">
        <v>6593.9229999999998</v>
      </c>
      <c r="S19" s="75">
        <v>6868.5439999999999</v>
      </c>
      <c r="T19" s="75">
        <v>7161.3090000000002</v>
      </c>
      <c r="U19" s="75">
        <v>7702.0870000000004</v>
      </c>
      <c r="V19" s="75">
        <v>7881.4279999999999</v>
      </c>
      <c r="W19" s="75">
        <v>8626.8109999999997</v>
      </c>
      <c r="X19" s="75">
        <v>9186.5390000000007</v>
      </c>
      <c r="Y19" s="98">
        <v>8695.82</v>
      </c>
      <c r="Z19" s="54">
        <f t="shared" si="1"/>
        <v>-5.3417179201002786E-2</v>
      </c>
      <c r="AB19" s="392">
        <f t="shared" si="12"/>
        <v>1.8503689969840639E-2</v>
      </c>
      <c r="AD19" s="64">
        <f t="shared" si="2"/>
        <v>1.8038196107583657</v>
      </c>
      <c r="AE19" s="89">
        <f t="shared" si="3"/>
        <v>1.8639098246436303</v>
      </c>
      <c r="AF19" s="89">
        <f t="shared" si="4"/>
        <v>1.8087887200928487</v>
      </c>
      <c r="AG19" s="89">
        <f t="shared" si="5"/>
        <v>1.7744040019613001</v>
      </c>
      <c r="AH19" s="89">
        <f t="shared" si="6"/>
        <v>1.813081421844144</v>
      </c>
      <c r="AI19" s="89">
        <f t="shared" si="7"/>
        <v>1.8189074020807385</v>
      </c>
      <c r="AJ19" s="89">
        <f t="shared" si="8"/>
        <v>1.8725148235676492</v>
      </c>
      <c r="AK19" s="89">
        <f t="shared" si="8"/>
        <v>2.0207866600328503</v>
      </c>
      <c r="AL19" s="89">
        <f t="shared" si="9"/>
        <v>2.016948088260123</v>
      </c>
      <c r="AM19" s="19">
        <f t="shared" si="10"/>
        <v>2.0362962806849927</v>
      </c>
      <c r="AN19" s="54">
        <f t="shared" si="13"/>
        <v>9.5928063481098523E-3</v>
      </c>
      <c r="AO19" s="9"/>
    </row>
    <row r="20" spans="1:41" ht="20.100000000000001" customHeight="1" x14ac:dyDescent="0.25">
      <c r="A20" s="59" t="s">
        <v>107</v>
      </c>
      <c r="B20" s="97">
        <v>25328.560000000001</v>
      </c>
      <c r="C20" s="75">
        <v>23708.98</v>
      </c>
      <c r="D20" s="75">
        <v>26501.33</v>
      </c>
      <c r="E20" s="75">
        <v>26843.72</v>
      </c>
      <c r="F20" s="75">
        <v>26259.57</v>
      </c>
      <c r="G20" s="75">
        <v>29545.07</v>
      </c>
      <c r="H20" s="75">
        <v>32544.68</v>
      </c>
      <c r="I20" s="75">
        <v>31007.93</v>
      </c>
      <c r="J20" s="75">
        <v>35014.61</v>
      </c>
      <c r="K20" s="98">
        <v>35146.620000000003</v>
      </c>
      <c r="L20" s="54">
        <f t="shared" si="0"/>
        <v>3.7701405213424349E-3</v>
      </c>
      <c r="N20" s="392">
        <f t="shared" si="11"/>
        <v>1.5569536291208648E-2</v>
      </c>
      <c r="P20" s="97">
        <v>4921.8639999999996</v>
      </c>
      <c r="Q20" s="75">
        <v>4597.0349999999999</v>
      </c>
      <c r="R20" s="75">
        <v>5402.0640000000003</v>
      </c>
      <c r="S20" s="75">
        <v>5500.7420000000002</v>
      </c>
      <c r="T20" s="75">
        <v>6755.9080000000004</v>
      </c>
      <c r="U20" s="75">
        <v>6579.9</v>
      </c>
      <c r="V20" s="75">
        <v>7226.1130000000003</v>
      </c>
      <c r="W20" s="75">
        <v>7325.0680000000002</v>
      </c>
      <c r="X20" s="75">
        <v>8353.4159999999993</v>
      </c>
      <c r="Y20" s="98">
        <v>8693.6990000000005</v>
      </c>
      <c r="Z20" s="54">
        <f t="shared" si="1"/>
        <v>4.0735790004951422E-2</v>
      </c>
      <c r="AB20" s="392">
        <f t="shared" si="12"/>
        <v>1.8499176729407187E-2</v>
      </c>
      <c r="AD20" s="64">
        <f t="shared" si="2"/>
        <v>1.9432071937765114</v>
      </c>
      <c r="AE20" s="89">
        <f t="shared" si="3"/>
        <v>1.9389425441330668</v>
      </c>
      <c r="AF20" s="89">
        <f t="shared" si="4"/>
        <v>2.0384124117544289</v>
      </c>
      <c r="AG20" s="89">
        <f t="shared" si="5"/>
        <v>2.0491727674107763</v>
      </c>
      <c r="AH20" s="89">
        <f t="shared" si="6"/>
        <v>2.5727412901277518</v>
      </c>
      <c r="AI20" s="89">
        <f t="shared" si="7"/>
        <v>2.2270720631225447</v>
      </c>
      <c r="AJ20" s="89">
        <f t="shared" si="8"/>
        <v>2.2203668925305151</v>
      </c>
      <c r="AK20" s="89">
        <f t="shared" si="8"/>
        <v>2.3623208643724363</v>
      </c>
      <c r="AL20" s="89">
        <f t="shared" si="9"/>
        <v>2.3856944286970494</v>
      </c>
      <c r="AM20" s="19">
        <f t="shared" si="10"/>
        <v>2.4735519375689612</v>
      </c>
      <c r="AN20" s="54">
        <f t="shared" si="13"/>
        <v>3.6826807245341688E-2</v>
      </c>
      <c r="AO20" s="9"/>
    </row>
    <row r="21" spans="1:41" ht="20.100000000000001" customHeight="1" x14ac:dyDescent="0.25">
      <c r="A21" s="59" t="s">
        <v>94</v>
      </c>
      <c r="B21" s="97">
        <v>48006.71</v>
      </c>
      <c r="C21" s="75">
        <v>38772.800000000003</v>
      </c>
      <c r="D21" s="75">
        <v>38654.06</v>
      </c>
      <c r="E21" s="75">
        <v>32171.87</v>
      </c>
      <c r="F21" s="75">
        <v>27829.75</v>
      </c>
      <c r="G21" s="75">
        <v>32501.71</v>
      </c>
      <c r="H21" s="75">
        <v>34469.839999999997</v>
      </c>
      <c r="I21" s="75">
        <v>35646.81</v>
      </c>
      <c r="J21" s="75">
        <v>35962.800000000003</v>
      </c>
      <c r="K21" s="98">
        <v>34003.360000000001</v>
      </c>
      <c r="L21" s="54">
        <f t="shared" si="0"/>
        <v>-5.4485190252149505E-2</v>
      </c>
      <c r="N21" s="392">
        <f t="shared" si="11"/>
        <v>1.506308565497998E-2</v>
      </c>
      <c r="P21" s="97">
        <v>9474.26</v>
      </c>
      <c r="Q21" s="75">
        <v>5801.54</v>
      </c>
      <c r="R21" s="75">
        <v>6417.1549999999997</v>
      </c>
      <c r="S21" s="75">
        <v>6543.1480000000001</v>
      </c>
      <c r="T21" s="75">
        <v>5570.4859999999999</v>
      </c>
      <c r="U21" s="75">
        <v>6417.2920000000004</v>
      </c>
      <c r="V21" s="75">
        <v>7293.09</v>
      </c>
      <c r="W21" s="75">
        <v>7340.59</v>
      </c>
      <c r="X21" s="75">
        <v>7390.9650000000001</v>
      </c>
      <c r="Y21" s="98">
        <v>7523.9970000000003</v>
      </c>
      <c r="Z21" s="54">
        <f t="shared" si="1"/>
        <v>1.7999273437230477E-2</v>
      </c>
      <c r="AB21" s="392">
        <f t="shared" si="12"/>
        <v>1.6010187402914395E-2</v>
      </c>
      <c r="AD21" s="64">
        <f t="shared" si="2"/>
        <v>1.9735282838586523</v>
      </c>
      <c r="AE21" s="89">
        <f t="shared" si="3"/>
        <v>1.496291214459621</v>
      </c>
      <c r="AF21" s="89">
        <f t="shared" si="4"/>
        <v>1.6601503179743604</v>
      </c>
      <c r="AG21" s="89">
        <f t="shared" si="5"/>
        <v>2.0338102820880479</v>
      </c>
      <c r="AH21" s="89">
        <f t="shared" si="6"/>
        <v>2.001629910437571</v>
      </c>
      <c r="AI21" s="89">
        <f t="shared" si="7"/>
        <v>1.9744474983008589</v>
      </c>
      <c r="AJ21" s="89">
        <f t="shared" si="8"/>
        <v>2.1157887591007096</v>
      </c>
      <c r="AK21" s="89">
        <f t="shared" si="8"/>
        <v>2.0592557931551241</v>
      </c>
      <c r="AL21" s="89">
        <f t="shared" si="9"/>
        <v>2.0551695084921082</v>
      </c>
      <c r="AM21" s="19">
        <f t="shared" si="10"/>
        <v>2.2127216251570432</v>
      </c>
      <c r="AN21" s="54">
        <f t="shared" si="13"/>
        <v>7.6661373192779617E-2</v>
      </c>
      <c r="AO21" s="9"/>
    </row>
    <row r="22" spans="1:41" ht="20.100000000000001" customHeight="1" x14ac:dyDescent="0.25">
      <c r="A22" s="59" t="s">
        <v>101</v>
      </c>
      <c r="B22" s="97">
        <v>24598.51</v>
      </c>
      <c r="C22" s="75">
        <v>80464.5</v>
      </c>
      <c r="D22" s="75">
        <v>205644.51</v>
      </c>
      <c r="E22" s="75">
        <v>152618.38</v>
      </c>
      <c r="F22" s="75">
        <v>23871.27</v>
      </c>
      <c r="G22" s="75">
        <v>22426.5</v>
      </c>
      <c r="H22" s="75">
        <v>210041.52</v>
      </c>
      <c r="I22" s="75">
        <v>202872.91</v>
      </c>
      <c r="J22" s="75">
        <v>134637.79</v>
      </c>
      <c r="K22" s="98">
        <v>31401.91</v>
      </c>
      <c r="L22" s="54">
        <f t="shared" si="0"/>
        <v>-0.76676748779076065</v>
      </c>
      <c r="N22" s="392">
        <f t="shared" si="11"/>
        <v>1.3910674123379936E-2</v>
      </c>
      <c r="P22" s="97">
        <v>6225.7619999999997</v>
      </c>
      <c r="Q22" s="75">
        <v>7245.366</v>
      </c>
      <c r="R22" s="75">
        <v>13357.746999999999</v>
      </c>
      <c r="S22" s="75">
        <v>12770.83</v>
      </c>
      <c r="T22" s="75">
        <v>6121.9930000000004</v>
      </c>
      <c r="U22" s="75">
        <v>5856.9390000000003</v>
      </c>
      <c r="V22" s="75">
        <v>12434.543</v>
      </c>
      <c r="W22" s="75">
        <v>15391.254000000001</v>
      </c>
      <c r="X22" s="75">
        <v>13342.258</v>
      </c>
      <c r="Y22" s="98">
        <v>6598.4049999999997</v>
      </c>
      <c r="Z22" s="54">
        <f t="shared" si="1"/>
        <v>-0.50545065160634728</v>
      </c>
      <c r="AB22" s="392">
        <f t="shared" si="12"/>
        <v>1.404063566350802E-2</v>
      </c>
      <c r="AD22" s="64">
        <f t="shared" si="2"/>
        <v>2.5309508584056517</v>
      </c>
      <c r="AE22" s="89">
        <f t="shared" si="3"/>
        <v>0.9004425554126354</v>
      </c>
      <c r="AF22" s="89">
        <f t="shared" si="4"/>
        <v>0.64955524463064918</v>
      </c>
      <c r="AG22" s="89">
        <f t="shared" si="5"/>
        <v>0.83678191316144224</v>
      </c>
      <c r="AH22" s="89">
        <f t="shared" si="6"/>
        <v>2.5645862159826436</v>
      </c>
      <c r="AI22" s="89">
        <f t="shared" si="7"/>
        <v>2.6116152765701295</v>
      </c>
      <c r="AJ22" s="89">
        <f t="shared" si="8"/>
        <v>0.59200404758068781</v>
      </c>
      <c r="AK22" s="89">
        <f t="shared" si="8"/>
        <v>0.75866482124202783</v>
      </c>
      <c r="AL22" s="89">
        <f t="shared" si="9"/>
        <v>0.99097422796378332</v>
      </c>
      <c r="AM22" s="19">
        <f t="shared" si="10"/>
        <v>2.1012750498297712</v>
      </c>
      <c r="AN22" s="54">
        <f t="shared" si="13"/>
        <v>1.1204134179628387</v>
      </c>
      <c r="AO22" s="9"/>
    </row>
    <row r="23" spans="1:41" ht="20.100000000000001" customHeight="1" x14ac:dyDescent="0.25">
      <c r="A23" s="59" t="s">
        <v>148</v>
      </c>
      <c r="B23" s="97">
        <v>9569.6</v>
      </c>
      <c r="C23" s="75">
        <v>8502.19</v>
      </c>
      <c r="D23" s="75">
        <v>9371.06</v>
      </c>
      <c r="E23" s="75">
        <v>7235.97</v>
      </c>
      <c r="F23" s="75">
        <v>6664.68</v>
      </c>
      <c r="G23" s="75">
        <v>11240.88</v>
      </c>
      <c r="H23" s="75">
        <v>11994</v>
      </c>
      <c r="I23" s="75">
        <v>15513.07</v>
      </c>
      <c r="J23" s="75">
        <v>16401.87</v>
      </c>
      <c r="K23" s="98">
        <v>28838.78</v>
      </c>
      <c r="L23" s="54">
        <f t="shared" si="0"/>
        <v>0.75826171040253343</v>
      </c>
      <c r="N23" s="392">
        <f t="shared" si="11"/>
        <v>1.277523789781726E-2</v>
      </c>
      <c r="P23" s="97">
        <v>2147.7939999999999</v>
      </c>
      <c r="Q23" s="75">
        <v>1923.2550000000001</v>
      </c>
      <c r="R23" s="75">
        <v>1993.0940000000001</v>
      </c>
      <c r="S23" s="75">
        <v>1614.4169999999999</v>
      </c>
      <c r="T23" s="75">
        <v>1485.107</v>
      </c>
      <c r="U23" s="75">
        <v>2774.1709999999998</v>
      </c>
      <c r="V23" s="75">
        <v>3007.5740000000001</v>
      </c>
      <c r="W23" s="75">
        <v>3864.9229999999998</v>
      </c>
      <c r="X23" s="75">
        <v>3839.9389999999999</v>
      </c>
      <c r="Y23" s="98">
        <v>6172.991</v>
      </c>
      <c r="Z23" s="54">
        <f t="shared" si="1"/>
        <v>0.60757527658642496</v>
      </c>
      <c r="AB23" s="392">
        <f t="shared" si="12"/>
        <v>1.31354043265174E-2</v>
      </c>
      <c r="AD23" s="64">
        <f t="shared" si="2"/>
        <v>2.2443926600902859</v>
      </c>
      <c r="AE23" s="89">
        <f t="shared" si="3"/>
        <v>2.262070125461793</v>
      </c>
      <c r="AF23" s="89">
        <f t="shared" si="4"/>
        <v>2.126860782024659</v>
      </c>
      <c r="AG23" s="89">
        <f t="shared" si="5"/>
        <v>2.2310996314246738</v>
      </c>
      <c r="AH23" s="89">
        <f t="shared" si="6"/>
        <v>2.2283245407131327</v>
      </c>
      <c r="AI23" s="89">
        <f t="shared" si="7"/>
        <v>2.4679304467265908</v>
      </c>
      <c r="AJ23" s="89">
        <f t="shared" si="8"/>
        <v>2.5075654493913624</v>
      </c>
      <c r="AK23" s="89">
        <f t="shared" si="8"/>
        <v>2.4913978986751171</v>
      </c>
      <c r="AL23" s="89">
        <f t="shared" si="9"/>
        <v>2.3411592702539403</v>
      </c>
      <c r="AM23" s="19">
        <f t="shared" si="10"/>
        <v>2.1405173866578266</v>
      </c>
      <c r="AN23" s="54">
        <f t="shared" si="13"/>
        <v>-8.5701936705207801E-2</v>
      </c>
      <c r="AO23" s="9"/>
    </row>
    <row r="24" spans="1:41" ht="20.100000000000001" customHeight="1" x14ac:dyDescent="0.25">
      <c r="A24" s="59" t="s">
        <v>113</v>
      </c>
      <c r="B24" s="97">
        <v>42711.24</v>
      </c>
      <c r="C24" s="75">
        <v>61728.69</v>
      </c>
      <c r="D24" s="75">
        <v>67342.58</v>
      </c>
      <c r="E24" s="75">
        <v>63981.74</v>
      </c>
      <c r="F24" s="75">
        <v>68553.710000000006</v>
      </c>
      <c r="G24" s="75">
        <v>73138.03</v>
      </c>
      <c r="H24" s="75">
        <v>71819.48</v>
      </c>
      <c r="I24" s="75">
        <v>82864.92</v>
      </c>
      <c r="J24" s="75">
        <v>74156.289999999994</v>
      </c>
      <c r="K24" s="98">
        <v>90798.82</v>
      </c>
      <c r="L24" s="54">
        <f t="shared" si="0"/>
        <v>0.22442506225702519</v>
      </c>
      <c r="N24" s="392">
        <f t="shared" si="11"/>
        <v>4.0222801600521517E-2</v>
      </c>
      <c r="P24" s="97">
        <v>2108.7179999999998</v>
      </c>
      <c r="Q24" s="75">
        <v>3791.6640000000002</v>
      </c>
      <c r="R24" s="75">
        <v>3877.64</v>
      </c>
      <c r="S24" s="75">
        <v>4192.3680000000004</v>
      </c>
      <c r="T24" s="75">
        <v>4593.1419999999998</v>
      </c>
      <c r="U24" s="75">
        <v>4123.3019999999997</v>
      </c>
      <c r="V24" s="75">
        <v>4142.1499999999996</v>
      </c>
      <c r="W24" s="75">
        <v>4286.6850000000004</v>
      </c>
      <c r="X24" s="75">
        <v>4962.9489999999996</v>
      </c>
      <c r="Y24" s="98">
        <v>5804.5720000000001</v>
      </c>
      <c r="Z24" s="54">
        <f t="shared" si="1"/>
        <v>0.16958123083674656</v>
      </c>
      <c r="AB24" s="392">
        <f t="shared" si="12"/>
        <v>1.2351451696978297E-2</v>
      </c>
      <c r="AD24" s="64">
        <f t="shared" si="2"/>
        <v>0.49371500335743002</v>
      </c>
      <c r="AE24" s="89">
        <f t="shared" si="3"/>
        <v>0.61424663312958694</v>
      </c>
      <c r="AF24" s="89">
        <f t="shared" si="4"/>
        <v>0.5758080548740484</v>
      </c>
      <c r="AG24" s="89">
        <f t="shared" si="5"/>
        <v>0.65524444943197868</v>
      </c>
      <c r="AH24" s="89">
        <f t="shared" si="6"/>
        <v>0.67000633517865027</v>
      </c>
      <c r="AI24" s="89">
        <f t="shared" si="7"/>
        <v>0.56376990192380083</v>
      </c>
      <c r="AJ24" s="89">
        <f t="shared" si="8"/>
        <v>0.57674463808426346</v>
      </c>
      <c r="AK24" s="89">
        <f t="shared" si="8"/>
        <v>0.51730997869786166</v>
      </c>
      <c r="AL24" s="89">
        <f t="shared" si="9"/>
        <v>0.66925529850535947</v>
      </c>
      <c r="AM24" s="19">
        <f t="shared" si="10"/>
        <v>0.63927835185523341</v>
      </c>
      <c r="AN24" s="54">
        <f t="shared" si="13"/>
        <v>-4.4791496932595459E-2</v>
      </c>
      <c r="AO24" s="9"/>
    </row>
    <row r="25" spans="1:41" ht="20.100000000000001" customHeight="1" x14ac:dyDescent="0.25">
      <c r="A25" s="59" t="s">
        <v>109</v>
      </c>
      <c r="B25" s="97">
        <v>16972.759999999998</v>
      </c>
      <c r="C25" s="75">
        <v>19027.43</v>
      </c>
      <c r="D25" s="75">
        <v>17926.43</v>
      </c>
      <c r="E25" s="75">
        <v>15039.1</v>
      </c>
      <c r="F25" s="75">
        <v>19877.98</v>
      </c>
      <c r="G25" s="75">
        <v>19217.75</v>
      </c>
      <c r="H25" s="75">
        <v>18362.28</v>
      </c>
      <c r="I25" s="75">
        <v>19647.93</v>
      </c>
      <c r="J25" s="75">
        <v>17461.240000000002</v>
      </c>
      <c r="K25" s="98">
        <v>17554.37</v>
      </c>
      <c r="L25" s="54">
        <f t="shared" si="0"/>
        <v>5.3335272867217551E-3</v>
      </c>
      <c r="N25" s="392">
        <f t="shared" si="11"/>
        <v>7.7763779499793809E-3</v>
      </c>
      <c r="P25" s="97">
        <v>4274.6030000000001</v>
      </c>
      <c r="Q25" s="75">
        <v>5457.8990000000003</v>
      </c>
      <c r="R25" s="75">
        <v>5912.4620000000004</v>
      </c>
      <c r="S25" s="75">
        <v>4240.085</v>
      </c>
      <c r="T25" s="75">
        <v>5225.0780000000004</v>
      </c>
      <c r="U25" s="75">
        <v>5008.6610000000001</v>
      </c>
      <c r="V25" s="75">
        <v>5251.3649999999998</v>
      </c>
      <c r="W25" s="75">
        <v>5692.8069999999998</v>
      </c>
      <c r="X25" s="75">
        <v>5127.1360000000004</v>
      </c>
      <c r="Y25" s="98">
        <v>5528.5330000000004</v>
      </c>
      <c r="Z25" s="54">
        <f t="shared" si="1"/>
        <v>7.8288736635813816E-2</v>
      </c>
      <c r="AB25" s="392">
        <f t="shared" si="12"/>
        <v>1.1764072924696346E-2</v>
      </c>
      <c r="AD25" s="64">
        <f t="shared" si="2"/>
        <v>2.5185078914684471</v>
      </c>
      <c r="AE25" s="89">
        <f t="shared" si="3"/>
        <v>2.8684373034088155</v>
      </c>
      <c r="AF25" s="89">
        <f t="shared" si="4"/>
        <v>3.2981815118793874</v>
      </c>
      <c r="AG25" s="89">
        <f t="shared" si="5"/>
        <v>2.8193741646774075</v>
      </c>
      <c r="AH25" s="89">
        <f t="shared" si="6"/>
        <v>2.6285759418210501</v>
      </c>
      <c r="AI25" s="89">
        <f t="shared" si="7"/>
        <v>2.6062681635467211</v>
      </c>
      <c r="AJ25" s="89">
        <f t="shared" si="8"/>
        <v>2.8598654415464746</v>
      </c>
      <c r="AK25" s="89">
        <f t="shared" si="8"/>
        <v>2.8974080221173426</v>
      </c>
      <c r="AL25" s="89">
        <f t="shared" si="9"/>
        <v>2.9362954750063568</v>
      </c>
      <c r="AM25" s="19">
        <f t="shared" si="10"/>
        <v>3.1493770497032934</v>
      </c>
      <c r="AN25" s="54">
        <f t="shared" si="13"/>
        <v>7.2568165060593992E-2</v>
      </c>
      <c r="AO25" s="9"/>
    </row>
    <row r="26" spans="1:41" ht="20.100000000000001" customHeight="1" x14ac:dyDescent="0.25">
      <c r="A26" s="59" t="s">
        <v>103</v>
      </c>
      <c r="B26" s="97">
        <v>22446.880000000001</v>
      </c>
      <c r="C26" s="75">
        <v>17236.2</v>
      </c>
      <c r="D26" s="75">
        <v>13470.91</v>
      </c>
      <c r="E26" s="75">
        <v>14875.51</v>
      </c>
      <c r="F26" s="75">
        <v>18468.669999999998</v>
      </c>
      <c r="G26" s="75">
        <v>18659.79</v>
      </c>
      <c r="H26" s="75">
        <v>21716.29</v>
      </c>
      <c r="I26" s="75">
        <v>16741.189999999999</v>
      </c>
      <c r="J26" s="75">
        <v>16967.36</v>
      </c>
      <c r="K26" s="98">
        <v>16947.79</v>
      </c>
      <c r="L26" s="54">
        <f t="shared" si="0"/>
        <v>-1.1533909812722609E-3</v>
      </c>
      <c r="N26" s="392">
        <f t="shared" si="11"/>
        <v>7.5076701959045566E-3</v>
      </c>
      <c r="P26" s="97">
        <v>4968.8230000000003</v>
      </c>
      <c r="Q26" s="75">
        <v>3662.268</v>
      </c>
      <c r="R26" s="75">
        <v>2964.0210000000002</v>
      </c>
      <c r="S26" s="75">
        <v>3315.1849999999999</v>
      </c>
      <c r="T26" s="75">
        <v>4419.0969999999998</v>
      </c>
      <c r="U26" s="75">
        <v>4472.5789999999997</v>
      </c>
      <c r="V26" s="75">
        <v>5394.4030000000002</v>
      </c>
      <c r="W26" s="75">
        <v>4674.4340000000002</v>
      </c>
      <c r="X26" s="75">
        <v>5139.4840000000004</v>
      </c>
      <c r="Y26" s="98">
        <v>5219.2330000000002</v>
      </c>
      <c r="Z26" s="54">
        <f t="shared" si="1"/>
        <v>1.5516927380258366E-2</v>
      </c>
      <c r="AB26" s="392">
        <f t="shared" si="12"/>
        <v>1.110591862669205E-2</v>
      </c>
      <c r="AD26" s="64">
        <f t="shared" si="2"/>
        <v>2.2135918221151449</v>
      </c>
      <c r="AE26" s="89">
        <f t="shared" si="3"/>
        <v>2.1247537160162913</v>
      </c>
      <c r="AF26" s="89">
        <f t="shared" si="4"/>
        <v>2.2003123768178989</v>
      </c>
      <c r="AG26" s="89">
        <f t="shared" si="5"/>
        <v>2.2286193885117216</v>
      </c>
      <c r="AH26" s="89">
        <f t="shared" si="6"/>
        <v>2.3927532410292676</v>
      </c>
      <c r="AI26" s="89">
        <f t="shared" si="7"/>
        <v>2.3969074678761122</v>
      </c>
      <c r="AJ26" s="89">
        <f t="shared" si="8"/>
        <v>2.4840352564825761</v>
      </c>
      <c r="AK26" s="89">
        <f t="shared" si="8"/>
        <v>2.7921754666185623</v>
      </c>
      <c r="AL26" s="89">
        <f t="shared" si="9"/>
        <v>3.029041642306169</v>
      </c>
      <c r="AM26" s="19">
        <f t="shared" si="10"/>
        <v>3.0795950386451567</v>
      </c>
      <c r="AN26" s="54">
        <f t="shared" si="13"/>
        <v>1.6689567958695587E-2</v>
      </c>
      <c r="AO26" s="9"/>
    </row>
    <row r="27" spans="1:41" ht="20.100000000000001" customHeight="1" x14ac:dyDescent="0.25">
      <c r="A27" s="59" t="s">
        <v>114</v>
      </c>
      <c r="B27" s="97">
        <v>812.98</v>
      </c>
      <c r="C27" s="75">
        <v>2591.1999999999998</v>
      </c>
      <c r="D27" s="75">
        <v>2357.96</v>
      </c>
      <c r="E27" s="75">
        <v>3107.6</v>
      </c>
      <c r="F27" s="75">
        <v>4979.87</v>
      </c>
      <c r="G27" s="75">
        <v>4853.34</v>
      </c>
      <c r="H27" s="75">
        <v>44033.68</v>
      </c>
      <c r="I27" s="75">
        <v>18613.55</v>
      </c>
      <c r="J27" s="75">
        <v>17873.91</v>
      </c>
      <c r="K27" s="98">
        <v>26459.03</v>
      </c>
      <c r="L27" s="54">
        <f t="shared" si="0"/>
        <v>0.48031572274896756</v>
      </c>
      <c r="N27" s="392">
        <f t="shared" si="11"/>
        <v>1.1721036839820679E-2</v>
      </c>
      <c r="P27" s="97">
        <v>118.387</v>
      </c>
      <c r="Q27" s="75">
        <v>588.12800000000004</v>
      </c>
      <c r="R27" s="75">
        <v>578.32799999999997</v>
      </c>
      <c r="S27" s="75">
        <v>584.02599999999995</v>
      </c>
      <c r="T27" s="75">
        <v>868.01099999999997</v>
      </c>
      <c r="U27" s="75">
        <v>908.28800000000001</v>
      </c>
      <c r="V27" s="75">
        <v>2918.2</v>
      </c>
      <c r="W27" s="75">
        <v>3015.88</v>
      </c>
      <c r="X27" s="75">
        <v>2869.915</v>
      </c>
      <c r="Y27" s="98">
        <v>4649.16</v>
      </c>
      <c r="Z27" s="54">
        <f t="shared" si="1"/>
        <v>0.61996435434498931</v>
      </c>
      <c r="AB27" s="392">
        <f t="shared" si="12"/>
        <v>9.8928698225336197E-3</v>
      </c>
      <c r="AD27" s="64">
        <f t="shared" si="2"/>
        <v>1.456210484882777</v>
      </c>
      <c r="AE27" s="89">
        <f t="shared" si="3"/>
        <v>2.2697128743439339</v>
      </c>
      <c r="AF27" s="89">
        <f t="shared" si="4"/>
        <v>2.4526624709494644</v>
      </c>
      <c r="AG27" s="89">
        <f t="shared" si="5"/>
        <v>1.8793474063586046</v>
      </c>
      <c r="AH27" s="89">
        <f t="shared" si="6"/>
        <v>1.7430394769341366</v>
      </c>
      <c r="AI27" s="89">
        <f t="shared" si="7"/>
        <v>1.8714699567720374</v>
      </c>
      <c r="AJ27" s="89">
        <f t="shared" si="8"/>
        <v>0.66271999069802923</v>
      </c>
      <c r="AK27" s="89">
        <f t="shared" si="8"/>
        <v>1.6202605091452196</v>
      </c>
      <c r="AL27" s="89">
        <f t="shared" si="9"/>
        <v>1.6056447637925895</v>
      </c>
      <c r="AM27" s="19">
        <f t="shared" si="10"/>
        <v>1.7571165685212196</v>
      </c>
      <c r="AN27" s="54">
        <f t="shared" si="13"/>
        <v>9.4337058946244348E-2</v>
      </c>
      <c r="AO27" s="9"/>
    </row>
    <row r="28" spans="1:41" ht="20.100000000000001" customHeight="1" x14ac:dyDescent="0.25">
      <c r="A28" s="59" t="s">
        <v>108</v>
      </c>
      <c r="B28" s="97">
        <v>6190.68</v>
      </c>
      <c r="C28" s="75">
        <v>7451.67</v>
      </c>
      <c r="D28" s="75">
        <v>8643.61</v>
      </c>
      <c r="E28" s="75">
        <v>9704.2000000000007</v>
      </c>
      <c r="F28" s="75">
        <v>9577.7099999999991</v>
      </c>
      <c r="G28" s="75">
        <v>10509.54</v>
      </c>
      <c r="H28" s="75">
        <v>12236.34</v>
      </c>
      <c r="I28" s="75">
        <v>11876.37</v>
      </c>
      <c r="J28" s="75">
        <v>13616.82</v>
      </c>
      <c r="K28" s="98">
        <v>14716.91</v>
      </c>
      <c r="L28" s="54">
        <f t="shared" si="0"/>
        <v>8.0789053538197625E-2</v>
      </c>
      <c r="N28" s="392">
        <f t="shared" si="11"/>
        <v>6.5194167843010634E-3</v>
      </c>
      <c r="P28" s="97">
        <v>1358.039</v>
      </c>
      <c r="Q28" s="75">
        <v>1634.078</v>
      </c>
      <c r="R28" s="75">
        <v>2013.6849999999999</v>
      </c>
      <c r="S28" s="75">
        <v>2109.4960000000001</v>
      </c>
      <c r="T28" s="75">
        <v>2190.3440000000001</v>
      </c>
      <c r="U28" s="75">
        <v>2536.5569999999998</v>
      </c>
      <c r="V28" s="75">
        <v>3177.491</v>
      </c>
      <c r="W28" s="75">
        <v>3376.9949999999999</v>
      </c>
      <c r="X28" s="75">
        <v>4023.61</v>
      </c>
      <c r="Y28" s="98">
        <v>4243.4939999999997</v>
      </c>
      <c r="Z28" s="54">
        <f t="shared" si="1"/>
        <v>5.4648437597083106E-2</v>
      </c>
      <c r="AB28" s="392">
        <f t="shared" si="12"/>
        <v>9.029659924524534E-3</v>
      </c>
      <c r="AD28" s="64">
        <f t="shared" si="2"/>
        <v>2.1936830848953588</v>
      </c>
      <c r="AE28" s="89">
        <f t="shared" si="3"/>
        <v>2.1929017253850476</v>
      </c>
      <c r="AF28" s="89">
        <f t="shared" si="4"/>
        <v>2.3296805385712678</v>
      </c>
      <c r="AG28" s="89">
        <f t="shared" si="5"/>
        <v>2.1737969126769849</v>
      </c>
      <c r="AH28" s="89">
        <f t="shared" si="6"/>
        <v>2.2869182716954266</v>
      </c>
      <c r="AI28" s="89">
        <f t="shared" si="7"/>
        <v>2.4135756655381675</v>
      </c>
      <c r="AJ28" s="89">
        <f t="shared" si="8"/>
        <v>2.5967658629949804</v>
      </c>
      <c r="AK28" s="89">
        <f t="shared" si="8"/>
        <v>2.8434572179883242</v>
      </c>
      <c r="AL28" s="89">
        <f t="shared" si="9"/>
        <v>2.9548822706035627</v>
      </c>
      <c r="AM28" s="19">
        <f t="shared" si="10"/>
        <v>2.8834137057303466</v>
      </c>
      <c r="AN28" s="54">
        <f t="shared" si="13"/>
        <v>-2.4186603163251556E-2</v>
      </c>
      <c r="AO28" s="9"/>
    </row>
    <row r="29" spans="1:41" ht="20.100000000000001" customHeight="1" x14ac:dyDescent="0.25">
      <c r="A29" s="59" t="s">
        <v>110</v>
      </c>
      <c r="B29" s="97">
        <v>15238.76</v>
      </c>
      <c r="C29" s="75">
        <v>14366.62</v>
      </c>
      <c r="D29" s="75">
        <v>13964.57</v>
      </c>
      <c r="E29" s="75">
        <v>12916.55</v>
      </c>
      <c r="F29" s="75">
        <v>12471.74</v>
      </c>
      <c r="G29" s="75">
        <v>11639.44</v>
      </c>
      <c r="H29" s="75">
        <v>12887.53</v>
      </c>
      <c r="I29" s="75">
        <v>12903.38</v>
      </c>
      <c r="J29" s="75">
        <v>14076.55</v>
      </c>
      <c r="K29" s="98">
        <v>13297.73</v>
      </c>
      <c r="L29" s="54">
        <f t="shared" si="0"/>
        <v>-5.5327477258277045E-2</v>
      </c>
      <c r="N29" s="392">
        <f t="shared" si="11"/>
        <v>5.8907368567928846E-3</v>
      </c>
      <c r="P29" s="97">
        <v>3960.509</v>
      </c>
      <c r="Q29" s="75">
        <v>3571.5189999999998</v>
      </c>
      <c r="R29" s="75">
        <v>3478.4090000000001</v>
      </c>
      <c r="S29" s="75">
        <v>3222.5590000000002</v>
      </c>
      <c r="T29" s="75">
        <v>3244.6909999999998</v>
      </c>
      <c r="U29" s="75">
        <v>3057.2080000000001</v>
      </c>
      <c r="V29" s="75">
        <v>3367.3649999999998</v>
      </c>
      <c r="W29" s="75">
        <v>3388.413</v>
      </c>
      <c r="X29" s="75">
        <v>3830.88</v>
      </c>
      <c r="Y29" s="98">
        <v>3727.3420000000001</v>
      </c>
      <c r="Z29" s="54">
        <f t="shared" si="1"/>
        <v>-2.7027210458171493E-2</v>
      </c>
      <c r="AB29" s="392">
        <f t="shared" si="12"/>
        <v>7.931348714619868E-3</v>
      </c>
      <c r="AD29" s="64">
        <f t="shared" si="2"/>
        <v>2.5989706511553434</v>
      </c>
      <c r="AE29" s="89">
        <f t="shared" si="3"/>
        <v>2.485984177210784</v>
      </c>
      <c r="AF29" s="89">
        <f t="shared" si="4"/>
        <v>2.4908815667077469</v>
      </c>
      <c r="AG29" s="89">
        <f t="shared" si="5"/>
        <v>2.4949069217399384</v>
      </c>
      <c r="AH29" s="89">
        <f t="shared" si="6"/>
        <v>2.6016345754481729</v>
      </c>
      <c r="AI29" s="89">
        <f t="shared" si="7"/>
        <v>2.6265937192854638</v>
      </c>
      <c r="AJ29" s="89">
        <f t="shared" si="8"/>
        <v>2.6128862551629362</v>
      </c>
      <c r="AK29" s="89">
        <f t="shared" si="8"/>
        <v>2.6259886944351019</v>
      </c>
      <c r="AL29" s="89">
        <f t="shared" si="9"/>
        <v>2.7214622901208041</v>
      </c>
      <c r="AM29" s="19">
        <f t="shared" si="10"/>
        <v>2.8029911872176685</v>
      </c>
      <c r="AN29" s="54">
        <f t="shared" si="13"/>
        <v>2.995775373879804E-2</v>
      </c>
      <c r="AO29" s="9"/>
    </row>
    <row r="30" spans="1:41" ht="20.100000000000001" customHeight="1" x14ac:dyDescent="0.25">
      <c r="A30" s="59" t="s">
        <v>111</v>
      </c>
      <c r="B30" s="97">
        <v>517.91999999999996</v>
      </c>
      <c r="C30" s="75">
        <v>522.97</v>
      </c>
      <c r="D30" s="75">
        <v>571.70000000000005</v>
      </c>
      <c r="E30" s="75">
        <v>790.81</v>
      </c>
      <c r="F30" s="75">
        <v>899.47</v>
      </c>
      <c r="G30" s="75">
        <v>834.18</v>
      </c>
      <c r="H30" s="75">
        <v>1253.99</v>
      </c>
      <c r="I30" s="75">
        <v>1497.77</v>
      </c>
      <c r="J30" s="75">
        <v>1561.75</v>
      </c>
      <c r="K30" s="98">
        <v>1859.97</v>
      </c>
      <c r="L30" s="54">
        <f t="shared" si="0"/>
        <v>0.19095245717944614</v>
      </c>
      <c r="N30" s="392">
        <f t="shared" si="11"/>
        <v>8.2394467563479351E-4</v>
      </c>
      <c r="P30" s="97">
        <v>961.60699999999997</v>
      </c>
      <c r="Q30" s="75">
        <v>991.34799999999996</v>
      </c>
      <c r="R30" s="75">
        <v>1026.0909999999999</v>
      </c>
      <c r="S30" s="75">
        <v>1392.116</v>
      </c>
      <c r="T30" s="75">
        <v>1413.9680000000001</v>
      </c>
      <c r="U30" s="75">
        <v>1674.9469999999999</v>
      </c>
      <c r="V30" s="75">
        <v>1790.33</v>
      </c>
      <c r="W30" s="75">
        <v>2602.3960000000002</v>
      </c>
      <c r="X30" s="75">
        <v>2816.991</v>
      </c>
      <c r="Y30" s="98">
        <v>3367.2179999999998</v>
      </c>
      <c r="Z30" s="54">
        <f t="shared" si="1"/>
        <v>0.19532437270832598</v>
      </c>
      <c r="AB30" s="392">
        <f t="shared" si="12"/>
        <v>7.1650468768749646E-3</v>
      </c>
      <c r="AD30" s="64">
        <f t="shared" si="2"/>
        <v>18.566709144269385</v>
      </c>
      <c r="AE30" s="89">
        <f t="shared" si="3"/>
        <v>18.956116029600167</v>
      </c>
      <c r="AF30" s="89">
        <f t="shared" si="4"/>
        <v>17.94806716809515</v>
      </c>
      <c r="AG30" s="89">
        <f t="shared" si="5"/>
        <v>17.603672184216183</v>
      </c>
      <c r="AH30" s="89">
        <f t="shared" si="6"/>
        <v>15.720012896483484</v>
      </c>
      <c r="AI30" s="89">
        <f t="shared" si="7"/>
        <v>20.07896377280683</v>
      </c>
      <c r="AJ30" s="89">
        <f t="shared" si="8"/>
        <v>14.277067600220096</v>
      </c>
      <c r="AK30" s="89">
        <f t="shared" si="8"/>
        <v>17.37513770472102</v>
      </c>
      <c r="AL30" s="89">
        <f t="shared" si="9"/>
        <v>18.03740035216904</v>
      </c>
      <c r="AM30" s="19">
        <f t="shared" si="10"/>
        <v>18.103614574428619</v>
      </c>
      <c r="AN30" s="54">
        <f t="shared" si="13"/>
        <v>3.6709404330328497E-3</v>
      </c>
      <c r="AO30" s="9"/>
    </row>
    <row r="31" spans="1:41" ht="20.100000000000001" customHeight="1" x14ac:dyDescent="0.25">
      <c r="A31" s="59" t="s">
        <v>117</v>
      </c>
      <c r="B31" s="97">
        <v>5112.62</v>
      </c>
      <c r="C31" s="75">
        <v>5673.98</v>
      </c>
      <c r="D31" s="75">
        <v>5788.93</v>
      </c>
      <c r="E31" s="75">
        <v>7215.87</v>
      </c>
      <c r="F31" s="75">
        <v>5746.51</v>
      </c>
      <c r="G31" s="75">
        <v>6465.96</v>
      </c>
      <c r="H31" s="75">
        <v>7784.48</v>
      </c>
      <c r="I31" s="75">
        <v>9037.6</v>
      </c>
      <c r="J31" s="75">
        <v>10557.46</v>
      </c>
      <c r="K31" s="98">
        <v>13945.99</v>
      </c>
      <c r="L31" s="54">
        <f t="shared" si="0"/>
        <v>0.32096072350735888</v>
      </c>
      <c r="N31" s="392">
        <f t="shared" si="11"/>
        <v>6.1779083571004232E-3</v>
      </c>
      <c r="P31" s="97">
        <v>1228.6990000000001</v>
      </c>
      <c r="Q31" s="75">
        <v>1562.652</v>
      </c>
      <c r="R31" s="75">
        <v>1588.154</v>
      </c>
      <c r="S31" s="75">
        <v>1847.2560000000001</v>
      </c>
      <c r="T31" s="75">
        <v>1658.076</v>
      </c>
      <c r="U31" s="75">
        <v>1639.16</v>
      </c>
      <c r="V31" s="75">
        <v>2049.2890000000002</v>
      </c>
      <c r="W31" s="75">
        <v>2312.1959999999999</v>
      </c>
      <c r="X31" s="75">
        <v>2646.0810000000001</v>
      </c>
      <c r="Y31" s="98">
        <v>3337.1039999999998</v>
      </c>
      <c r="Z31" s="54">
        <f t="shared" si="1"/>
        <v>0.26114960199631065</v>
      </c>
      <c r="AB31" s="392">
        <f t="shared" si="12"/>
        <v>7.1009677998296961E-3</v>
      </c>
      <c r="AD31" s="64">
        <f t="shared" si="2"/>
        <v>2.4032668181871526</v>
      </c>
      <c r="AE31" s="89">
        <f t="shared" si="3"/>
        <v>2.754066810246071</v>
      </c>
      <c r="AF31" s="89">
        <f t="shared" si="4"/>
        <v>2.7434327241821888</v>
      </c>
      <c r="AG31" s="89">
        <f t="shared" si="5"/>
        <v>2.5599906871936442</v>
      </c>
      <c r="AH31" s="89">
        <f t="shared" si="6"/>
        <v>2.8853617238985052</v>
      </c>
      <c r="AI31" s="89">
        <f t="shared" si="7"/>
        <v>2.5350605323880755</v>
      </c>
      <c r="AJ31" s="89">
        <f t="shared" si="8"/>
        <v>2.6325316527243956</v>
      </c>
      <c r="AK31" s="89">
        <f t="shared" si="8"/>
        <v>2.5584181641143666</v>
      </c>
      <c r="AL31" s="89">
        <f t="shared" si="9"/>
        <v>2.5063613785891685</v>
      </c>
      <c r="AM31" s="19">
        <f t="shared" si="10"/>
        <v>2.3928770922681002</v>
      </c>
      <c r="AN31" s="54">
        <f t="shared" si="13"/>
        <v>-4.5278501053566608E-2</v>
      </c>
      <c r="AO31" s="9"/>
    </row>
    <row r="32" spans="1:41" ht="20.100000000000001" customHeight="1" thickBot="1" x14ac:dyDescent="0.3">
      <c r="A32" s="59" t="s">
        <v>33</v>
      </c>
      <c r="B32" s="97">
        <f t="shared" ref="B32:I32" si="14">B33-SUM(B7:B31)</f>
        <v>186940.85999999987</v>
      </c>
      <c r="C32" s="75">
        <f t="shared" si="14"/>
        <v>197102.11000000034</v>
      </c>
      <c r="D32" s="75">
        <f t="shared" si="14"/>
        <v>205253.71999999927</v>
      </c>
      <c r="E32" s="75">
        <f t="shared" si="14"/>
        <v>171057.57999999938</v>
      </c>
      <c r="F32" s="75">
        <f t="shared" si="14"/>
        <v>203743.36000000034</v>
      </c>
      <c r="G32" s="75">
        <f t="shared" si="14"/>
        <v>198991.01</v>
      </c>
      <c r="H32" s="75">
        <f t="shared" si="14"/>
        <v>201123.10999999964</v>
      </c>
      <c r="I32" s="75">
        <f t="shared" si="14"/>
        <v>188846.93999999971</v>
      </c>
      <c r="J32" s="75">
        <f t="shared" ref="J32:K32" si="15">J33-SUM(J7:J31)</f>
        <v>190111.99999999953</v>
      </c>
      <c r="K32" s="98">
        <f t="shared" si="15"/>
        <v>223033.59999999963</v>
      </c>
      <c r="L32" s="54">
        <f t="shared" si="0"/>
        <v>0.17316950008416182</v>
      </c>
      <c r="N32" s="392">
        <f t="shared" si="11"/>
        <v>9.8801242604805439E-2</v>
      </c>
      <c r="P32" s="97">
        <f t="shared" ref="P32:W32" si="16">P33-SUM(P7:P31)</f>
        <v>19853.14300000004</v>
      </c>
      <c r="Q32" s="75">
        <f t="shared" si="16"/>
        <v>22169.208000000042</v>
      </c>
      <c r="R32" s="75">
        <f t="shared" si="16"/>
        <v>25762.666999999958</v>
      </c>
      <c r="S32" s="75">
        <f t="shared" si="16"/>
        <v>25488.600999999908</v>
      </c>
      <c r="T32" s="75">
        <f t="shared" si="16"/>
        <v>28569.302000000025</v>
      </c>
      <c r="U32" s="75">
        <f t="shared" si="16"/>
        <v>29483.670999999973</v>
      </c>
      <c r="V32" s="75">
        <f t="shared" si="16"/>
        <v>29762.268999999971</v>
      </c>
      <c r="W32" s="75">
        <f t="shared" si="16"/>
        <v>29255.541000000027</v>
      </c>
      <c r="X32" s="75">
        <f t="shared" ref="X32:Y32" si="17">X33-SUM(X7:X31)</f>
        <v>31004.332999999984</v>
      </c>
      <c r="Y32" s="98">
        <f t="shared" si="17"/>
        <v>35691.031000000017</v>
      </c>
      <c r="Z32" s="54">
        <f t="shared" si="1"/>
        <v>0.15116267781022852</v>
      </c>
      <c r="AB32" s="392">
        <f t="shared" si="12"/>
        <v>7.5946348053199303E-2</v>
      </c>
      <c r="AD32" s="64">
        <f t="shared" si="2"/>
        <v>1.0620012660688547</v>
      </c>
      <c r="AE32" s="91">
        <f t="shared" si="3"/>
        <v>1.1247575178165268</v>
      </c>
      <c r="AF32" s="91">
        <f t="shared" si="4"/>
        <v>1.2551620014487459</v>
      </c>
      <c r="AG32" s="91">
        <f t="shared" si="5"/>
        <v>1.4900597214107671</v>
      </c>
      <c r="AH32" s="91">
        <f t="shared" si="6"/>
        <v>1.4022200281766226</v>
      </c>
      <c r="AI32" s="91">
        <f t="shared" si="7"/>
        <v>1.4816584427608048</v>
      </c>
      <c r="AJ32" s="91">
        <f t="shared" si="8"/>
        <v>1.4798035392352489</v>
      </c>
      <c r="AK32" s="91">
        <f t="shared" si="8"/>
        <v>1.5491668014318936</v>
      </c>
      <c r="AL32" s="91">
        <f t="shared" si="9"/>
        <v>1.6308456594007774</v>
      </c>
      <c r="AM32" s="19">
        <f t="shared" si="10"/>
        <v>1.6002535492410148</v>
      </c>
      <c r="AN32" s="54">
        <f t="shared" si="13"/>
        <v>-1.8758433689551636E-2</v>
      </c>
      <c r="AO32" s="9"/>
    </row>
    <row r="33" spans="1:41" s="7" customFormat="1" ht="26.25" customHeight="1" thickBot="1" x14ac:dyDescent="0.3">
      <c r="A33" s="69" t="s">
        <v>34</v>
      </c>
      <c r="B33" s="100">
        <v>1936708.05</v>
      </c>
      <c r="C33" s="83">
        <v>2254290.4</v>
      </c>
      <c r="D33" s="83">
        <v>2517142.59</v>
      </c>
      <c r="E33" s="83">
        <v>2264349.39</v>
      </c>
      <c r="F33" s="83">
        <v>2095341.79</v>
      </c>
      <c r="G33" s="83">
        <v>2056750.24</v>
      </c>
      <c r="H33" s="83">
        <v>2051689.45</v>
      </c>
      <c r="I33" s="83">
        <v>2260416.5099999998</v>
      </c>
      <c r="J33" s="83">
        <v>2253268.13</v>
      </c>
      <c r="K33" s="101">
        <v>2257396.71</v>
      </c>
      <c r="L33" s="102">
        <f t="shared" si="0"/>
        <v>1.8322630782516215E-3</v>
      </c>
      <c r="M33"/>
      <c r="N33" s="395">
        <f>SUM(N7:N32)</f>
        <v>0.99999999999999978</v>
      </c>
      <c r="P33" s="115">
        <v>309537.27399999998</v>
      </c>
      <c r="Q33" s="83">
        <v>317980.43900000001</v>
      </c>
      <c r="R33" s="83">
        <v>360430.484</v>
      </c>
      <c r="S33" s="83">
        <v>374366.587</v>
      </c>
      <c r="T33" s="83">
        <v>382569.61599999998</v>
      </c>
      <c r="U33" s="83">
        <v>385812.79700000002</v>
      </c>
      <c r="V33" s="83">
        <v>381522.85600000003</v>
      </c>
      <c r="W33" s="83">
        <v>433133.712</v>
      </c>
      <c r="X33" s="83">
        <v>457200.12300000002</v>
      </c>
      <c r="Y33" s="101">
        <v>469950.58899999998</v>
      </c>
      <c r="Z33" s="102">
        <f t="shared" si="1"/>
        <v>2.7888150852487754E-2</v>
      </c>
      <c r="AA33"/>
      <c r="AB33" s="395">
        <f>SUM(AB7:AB32)</f>
        <v>1</v>
      </c>
      <c r="AD33" s="87">
        <f t="shared" si="2"/>
        <v>1.5982650250253259</v>
      </c>
      <c r="AE33" s="92">
        <f t="shared" si="3"/>
        <v>1.4105566833802778</v>
      </c>
      <c r="AF33" s="92">
        <f t="shared" si="4"/>
        <v>1.4319033233631793</v>
      </c>
      <c r="AG33" s="92">
        <f t="shared" si="5"/>
        <v>1.6533075180593042</v>
      </c>
      <c r="AH33" s="92">
        <f t="shared" si="6"/>
        <v>1.8258100794142993</v>
      </c>
      <c r="AI33" s="92">
        <f t="shared" si="7"/>
        <v>1.8758368881969842</v>
      </c>
      <c r="AJ33" s="92">
        <f t="shared" si="8"/>
        <v>1.8595546026714718</v>
      </c>
      <c r="AK33" s="92">
        <f t="shared" si="8"/>
        <v>1.9161677066320846</v>
      </c>
      <c r="AL33" s="92">
        <f t="shared" si="9"/>
        <v>2.0290533421781456</v>
      </c>
      <c r="AM33" s="103">
        <f t="shared" si="10"/>
        <v>2.0818254359908233</v>
      </c>
      <c r="AN33" s="102">
        <f t="shared" si="13"/>
        <v>2.6008233847626672E-2</v>
      </c>
      <c r="AO33" s="15"/>
    </row>
    <row r="35" spans="1:41" ht="15.75" thickBot="1" x14ac:dyDescent="0.3"/>
    <row r="36" spans="1:41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1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1" ht="24.7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63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63">
        <v>2010</v>
      </c>
      <c r="AE38" s="84">
        <v>2011</v>
      </c>
      <c r="AF38" s="84">
        <v>2012</v>
      </c>
      <c r="AG38" s="84">
        <v>2013</v>
      </c>
      <c r="AH38" s="84">
        <v>2014</v>
      </c>
      <c r="AI38" s="84">
        <v>2015</v>
      </c>
      <c r="AJ38" s="84">
        <v>2016</v>
      </c>
      <c r="AK38" s="84">
        <v>2017</v>
      </c>
      <c r="AL38" s="84">
        <v>2018</v>
      </c>
      <c r="AM38" s="41">
        <v>2019</v>
      </c>
      <c r="AN38" s="497"/>
    </row>
    <row r="39" spans="1:41" ht="20.100000000000001" customHeight="1" x14ac:dyDescent="0.25">
      <c r="A39" s="104" t="s">
        <v>96</v>
      </c>
      <c r="B39" s="105">
        <v>172166.16</v>
      </c>
      <c r="C39" s="73">
        <v>173463.22</v>
      </c>
      <c r="D39" s="73">
        <v>189810.75</v>
      </c>
      <c r="E39" s="73">
        <v>160288.62</v>
      </c>
      <c r="F39" s="73">
        <v>191336.37</v>
      </c>
      <c r="G39" s="73">
        <v>173650.5</v>
      </c>
      <c r="H39" s="73">
        <v>192778.49</v>
      </c>
      <c r="I39" s="73">
        <v>218653.77</v>
      </c>
      <c r="J39" s="73">
        <v>222331.82</v>
      </c>
      <c r="K39" s="96">
        <v>195995.71</v>
      </c>
      <c r="L39" s="54">
        <f>(K39-J39)/J39</f>
        <v>-0.11845407463493086</v>
      </c>
      <c r="N39" s="391">
        <f>K39/$K$66</f>
        <v>0.20171845863716725</v>
      </c>
      <c r="P39" s="113">
        <v>23036.264999999999</v>
      </c>
      <c r="Q39" s="73">
        <v>21603.091</v>
      </c>
      <c r="R39" s="73">
        <v>25109.201000000001</v>
      </c>
      <c r="S39" s="73">
        <v>25549.050999999999</v>
      </c>
      <c r="T39" s="73">
        <v>29485.034</v>
      </c>
      <c r="U39" s="73">
        <v>27559.381000000001</v>
      </c>
      <c r="V39" s="73">
        <v>30142.708999999999</v>
      </c>
      <c r="W39" s="73">
        <v>31862.298999999999</v>
      </c>
      <c r="X39" s="73">
        <v>34286.830999999998</v>
      </c>
      <c r="Y39" s="96">
        <v>31961.648000000001</v>
      </c>
      <c r="Z39" s="54">
        <f t="shared" ref="Z39:Z66" si="18">(Y39-X39)/X39</f>
        <v>-6.7815628688460514E-2</v>
      </c>
      <c r="AB39" s="391">
        <f>Y39/$Y$66</f>
        <v>0.16550274079844701</v>
      </c>
      <c r="AD39" s="116">
        <f t="shared" ref="AD39:AD66" si="19">(P39/B39)*10</f>
        <v>1.3380251380410644</v>
      </c>
      <c r="AE39" s="88">
        <f t="shared" ref="AE39:AE66" si="20">(Q39/C39)*10</f>
        <v>1.2453989381725994</v>
      </c>
      <c r="AF39" s="88">
        <f t="shared" ref="AF39:AF66" si="21">(R39/D39)*10</f>
        <v>1.3228545274701249</v>
      </c>
      <c r="AG39" s="88">
        <f t="shared" ref="AG39:AG66" si="22">(S39/E39)*10</f>
        <v>1.593940418228069</v>
      </c>
      <c r="AH39" s="88">
        <f t="shared" ref="AH39:AH66" si="23">(T39/F39)*10</f>
        <v>1.5410051941510128</v>
      </c>
      <c r="AI39" s="88">
        <f t="shared" ref="AI39:AI66" si="24">(U39/G39)*10</f>
        <v>1.5870602733651791</v>
      </c>
      <c r="AJ39" s="88">
        <f t="shared" ref="AJ39:AJ66" si="25">(V39/H39)*10</f>
        <v>1.5635929610196655</v>
      </c>
      <c r="AK39" s="88">
        <f t="shared" ref="AK39:AK66" si="26">(W39/I39)*10</f>
        <v>1.4572032762115192</v>
      </c>
      <c r="AL39" s="88">
        <f t="shared" ref="AL39:AL54" si="27">(X39/J39)*10</f>
        <v>1.5421468236080647</v>
      </c>
      <c r="AM39" s="117">
        <f t="shared" ref="AM39:AM66" si="28">(Y39/K39)*10</f>
        <v>1.6307320195936943</v>
      </c>
      <c r="AN39" s="54">
        <f>(AM39-AL39)/AL39</f>
        <v>5.7442776932466383E-2</v>
      </c>
    </row>
    <row r="40" spans="1:41" ht="20.100000000000001" customHeight="1" x14ac:dyDescent="0.25">
      <c r="A40" s="104" t="s">
        <v>91</v>
      </c>
      <c r="B40" s="106">
        <v>270534.81</v>
      </c>
      <c r="C40" s="75">
        <v>325851.84000000003</v>
      </c>
      <c r="D40" s="75">
        <v>348644.6</v>
      </c>
      <c r="E40" s="75">
        <v>274292.7</v>
      </c>
      <c r="F40" s="75">
        <v>127582.75</v>
      </c>
      <c r="G40" s="75">
        <v>133257</v>
      </c>
      <c r="H40" s="75">
        <v>151972.67000000001</v>
      </c>
      <c r="I40" s="75">
        <v>162269.26999999999</v>
      </c>
      <c r="J40" s="75">
        <v>203157.13</v>
      </c>
      <c r="K40" s="98">
        <v>198146.24</v>
      </c>
      <c r="L40" s="54">
        <f t="shared" ref="L40:L66" si="29">(K40-J40)/J40</f>
        <v>-2.4665095436227191E-2</v>
      </c>
      <c r="N40" s="392">
        <f t="shared" ref="N40:N65" si="30">K40/$K$66</f>
        <v>0.20393178053514649</v>
      </c>
      <c r="P40" s="113">
        <v>26654.052</v>
      </c>
      <c r="Q40" s="75">
        <v>22708.474999999999</v>
      </c>
      <c r="R40" s="75">
        <v>27124.616000000002</v>
      </c>
      <c r="S40" s="75">
        <v>28359.423999999999</v>
      </c>
      <c r="T40" s="75">
        <v>22526.057000000001</v>
      </c>
      <c r="U40" s="75">
        <v>23597.651000000002</v>
      </c>
      <c r="V40" s="75">
        <v>26332.184000000001</v>
      </c>
      <c r="W40" s="75">
        <v>27531.223999999998</v>
      </c>
      <c r="X40" s="75">
        <v>30851.687000000002</v>
      </c>
      <c r="Y40" s="98">
        <v>31100.560000000001</v>
      </c>
      <c r="Z40" s="54">
        <f t="shared" si="18"/>
        <v>8.0667549881469885E-3</v>
      </c>
      <c r="AB40" s="392">
        <f t="shared" ref="AB40:AB65" si="31">Y40/$Y$66</f>
        <v>0.16104388360595639</v>
      </c>
      <c r="AD40" s="118">
        <f t="shared" si="19"/>
        <v>0.98523557837159659</v>
      </c>
      <c r="AE40" s="89">
        <f t="shared" si="20"/>
        <v>0.69689571186708654</v>
      </c>
      <c r="AF40" s="89">
        <f t="shared" si="21"/>
        <v>0.77800189648713924</v>
      </c>
      <c r="AG40" s="89">
        <f t="shared" si="22"/>
        <v>1.0339110009125287</v>
      </c>
      <c r="AH40" s="89">
        <f t="shared" si="23"/>
        <v>1.7656036572342266</v>
      </c>
      <c r="AI40" s="89">
        <f t="shared" si="24"/>
        <v>1.7708376295429136</v>
      </c>
      <c r="AJ40" s="89">
        <f t="shared" si="25"/>
        <v>1.7326920689094951</v>
      </c>
      <c r="AK40" s="89">
        <f t="shared" si="26"/>
        <v>1.6966381866387885</v>
      </c>
      <c r="AL40" s="89">
        <f t="shared" si="27"/>
        <v>1.5186120713558025</v>
      </c>
      <c r="AM40" s="119">
        <f t="shared" si="28"/>
        <v>1.5695760868336439</v>
      </c>
      <c r="AN40" s="54">
        <f t="shared" ref="AN40:AN66" si="32">(AM40-AL40)/AL40</f>
        <v>3.3559601190540564E-2</v>
      </c>
    </row>
    <row r="41" spans="1:41" ht="20.100000000000001" customHeight="1" x14ac:dyDescent="0.25">
      <c r="A41" s="104" t="s">
        <v>92</v>
      </c>
      <c r="B41" s="106">
        <v>130534.44</v>
      </c>
      <c r="C41" s="75">
        <v>113259.89</v>
      </c>
      <c r="D41" s="75">
        <v>113439.2</v>
      </c>
      <c r="E41" s="75">
        <v>93893.81</v>
      </c>
      <c r="F41" s="75">
        <v>105876.77</v>
      </c>
      <c r="G41" s="75">
        <v>95089.49</v>
      </c>
      <c r="H41" s="75">
        <v>106535.63</v>
      </c>
      <c r="I41" s="75">
        <v>119575.05</v>
      </c>
      <c r="J41" s="75">
        <v>139124.69</v>
      </c>
      <c r="K41" s="98">
        <v>130701.66</v>
      </c>
      <c r="L41" s="54">
        <f t="shared" si="29"/>
        <v>-6.0543027984464863E-2</v>
      </c>
      <c r="N41" s="392">
        <f t="shared" si="30"/>
        <v>0.13451793101246501</v>
      </c>
      <c r="P41" s="113">
        <v>35093.074999999997</v>
      </c>
      <c r="Q41" s="75">
        <v>21325.054</v>
      </c>
      <c r="R41" s="75">
        <v>21059.38</v>
      </c>
      <c r="S41" s="75">
        <v>18094.734</v>
      </c>
      <c r="T41" s="75">
        <v>22396.116000000002</v>
      </c>
      <c r="U41" s="75">
        <v>21174.559000000001</v>
      </c>
      <c r="V41" s="75">
        <v>23576.19</v>
      </c>
      <c r="W41" s="75">
        <v>26956.572</v>
      </c>
      <c r="X41" s="75">
        <v>31383.98</v>
      </c>
      <c r="Y41" s="98">
        <v>30165.523000000001</v>
      </c>
      <c r="Z41" s="54">
        <f t="shared" si="18"/>
        <v>-3.8824170803065723E-2</v>
      </c>
      <c r="AB41" s="392">
        <f t="shared" si="31"/>
        <v>0.15620210616544528</v>
      </c>
      <c r="AD41" s="118">
        <f t="shared" si="19"/>
        <v>2.6884150267163207</v>
      </c>
      <c r="AE41" s="89">
        <f t="shared" si="20"/>
        <v>1.882842549114254</v>
      </c>
      <c r="AF41" s="89">
        <f t="shared" si="21"/>
        <v>1.856446448846607</v>
      </c>
      <c r="AG41" s="89">
        <f t="shared" si="22"/>
        <v>1.9271487651848405</v>
      </c>
      <c r="AH41" s="89">
        <f t="shared" si="23"/>
        <v>2.1153002684158198</v>
      </c>
      <c r="AI41" s="89">
        <f t="shared" si="24"/>
        <v>2.2268032986610824</v>
      </c>
      <c r="AJ41" s="89">
        <f t="shared" si="25"/>
        <v>2.212986397133053</v>
      </c>
      <c r="AK41" s="89">
        <f t="shared" si="26"/>
        <v>2.2543642674621505</v>
      </c>
      <c r="AL41" s="89">
        <f t="shared" si="27"/>
        <v>2.2558167065817001</v>
      </c>
      <c r="AM41" s="119">
        <f t="shared" si="28"/>
        <v>2.3079678559553107</v>
      </c>
      <c r="AN41" s="54">
        <f t="shared" si="32"/>
        <v>2.3118522538401045E-2</v>
      </c>
    </row>
    <row r="42" spans="1:41" ht="20.100000000000001" customHeight="1" x14ac:dyDescent="0.25">
      <c r="A42" s="104" t="s">
        <v>102</v>
      </c>
      <c r="B42" s="106">
        <v>28456.080000000002</v>
      </c>
      <c r="C42" s="75">
        <v>46696.49</v>
      </c>
      <c r="D42" s="75">
        <v>48218.32</v>
      </c>
      <c r="E42" s="75">
        <v>61277.56</v>
      </c>
      <c r="F42" s="75">
        <v>65216.160000000003</v>
      </c>
      <c r="G42" s="75">
        <v>77794.14</v>
      </c>
      <c r="H42" s="75">
        <v>90658.81</v>
      </c>
      <c r="I42" s="75">
        <v>87590.89</v>
      </c>
      <c r="J42" s="75">
        <v>97175.08</v>
      </c>
      <c r="K42" s="98">
        <v>92266.95</v>
      </c>
      <c r="L42" s="54">
        <f t="shared" si="29"/>
        <v>-5.0508113808602005E-2</v>
      </c>
      <c r="N42" s="392">
        <f t="shared" si="30"/>
        <v>9.4960991427580632E-2</v>
      </c>
      <c r="P42" s="113">
        <v>4434.6180000000004</v>
      </c>
      <c r="Q42" s="75">
        <v>8134.4809999999998</v>
      </c>
      <c r="R42" s="75">
        <v>8382.4830000000002</v>
      </c>
      <c r="S42" s="75">
        <v>11167.143</v>
      </c>
      <c r="T42" s="75">
        <v>11630.187</v>
      </c>
      <c r="U42" s="75">
        <v>14432.941000000001</v>
      </c>
      <c r="V42" s="75">
        <v>16924.706999999999</v>
      </c>
      <c r="W42" s="75">
        <v>17778.404999999999</v>
      </c>
      <c r="X42" s="75">
        <v>19882.967000000001</v>
      </c>
      <c r="Y42" s="98">
        <v>19374.147000000001</v>
      </c>
      <c r="Z42" s="54">
        <f t="shared" si="18"/>
        <v>-2.5590748101125937E-2</v>
      </c>
      <c r="AB42" s="392">
        <f t="shared" si="31"/>
        <v>0.1003225625015334</v>
      </c>
      <c r="AD42" s="118">
        <f t="shared" si="19"/>
        <v>1.5584079043916099</v>
      </c>
      <c r="AE42" s="89">
        <f t="shared" si="20"/>
        <v>1.7419898155086175</v>
      </c>
      <c r="AF42" s="89">
        <f t="shared" si="21"/>
        <v>1.7384436040077713</v>
      </c>
      <c r="AG42" s="89">
        <f t="shared" si="22"/>
        <v>1.8223870206320225</v>
      </c>
      <c r="AH42" s="89">
        <f t="shared" si="23"/>
        <v>1.7833290092516947</v>
      </c>
      <c r="AI42" s="89">
        <f t="shared" si="24"/>
        <v>1.8552735463108148</v>
      </c>
      <c r="AJ42" s="89">
        <f t="shared" si="25"/>
        <v>1.8668573964295359</v>
      </c>
      <c r="AK42" s="89">
        <f t="shared" si="26"/>
        <v>2.0297093681774441</v>
      </c>
      <c r="AL42" s="89">
        <f t="shared" si="27"/>
        <v>2.046097312191562</v>
      </c>
      <c r="AM42" s="119">
        <f t="shared" si="28"/>
        <v>2.0997927210122369</v>
      </c>
      <c r="AN42" s="54">
        <f t="shared" si="32"/>
        <v>2.6242842166271214E-2</v>
      </c>
    </row>
    <row r="43" spans="1:41" ht="20.100000000000001" customHeight="1" x14ac:dyDescent="0.25">
      <c r="A43" s="104" t="s">
        <v>105</v>
      </c>
      <c r="B43" s="106">
        <v>46853.35</v>
      </c>
      <c r="C43" s="75">
        <v>54001.39</v>
      </c>
      <c r="D43" s="75">
        <v>55419.28</v>
      </c>
      <c r="E43" s="75">
        <v>55203.86</v>
      </c>
      <c r="F43" s="75">
        <v>53807.93</v>
      </c>
      <c r="G43" s="75">
        <v>62080.87</v>
      </c>
      <c r="H43" s="75">
        <v>63356.59</v>
      </c>
      <c r="I43" s="75">
        <v>62294.01</v>
      </c>
      <c r="J43" s="75">
        <v>72542.41</v>
      </c>
      <c r="K43" s="98">
        <v>84847.85</v>
      </c>
      <c r="L43" s="54">
        <f t="shared" si="29"/>
        <v>0.16963097862340115</v>
      </c>
      <c r="N43" s="392">
        <f t="shared" si="30"/>
        <v>8.7325266051372114E-2</v>
      </c>
      <c r="P43" s="113">
        <v>11235.451999999999</v>
      </c>
      <c r="Q43" s="75">
        <v>11548.254999999999</v>
      </c>
      <c r="R43" s="75">
        <v>12548.552</v>
      </c>
      <c r="S43" s="75">
        <v>12783.093999999999</v>
      </c>
      <c r="T43" s="75">
        <v>12735.106</v>
      </c>
      <c r="U43" s="75">
        <v>13572.194</v>
      </c>
      <c r="V43" s="75">
        <v>14108.867</v>
      </c>
      <c r="W43" s="75">
        <v>13576.862999999999</v>
      </c>
      <c r="X43" s="75">
        <v>16027.053</v>
      </c>
      <c r="Y43" s="98">
        <v>18268.697</v>
      </c>
      <c r="Z43" s="54">
        <f t="shared" si="18"/>
        <v>0.13986626237524766</v>
      </c>
      <c r="AB43" s="392">
        <f t="shared" si="31"/>
        <v>9.4598358142119782E-2</v>
      </c>
      <c r="AD43" s="118">
        <f t="shared" si="19"/>
        <v>2.3980039847737675</v>
      </c>
      <c r="AE43" s="89">
        <f t="shared" si="20"/>
        <v>2.1385106938913978</v>
      </c>
      <c r="AF43" s="89">
        <f t="shared" si="21"/>
        <v>2.2642935815838818</v>
      </c>
      <c r="AG43" s="89">
        <f t="shared" si="22"/>
        <v>2.3156159732308574</v>
      </c>
      <c r="AH43" s="89">
        <f t="shared" si="23"/>
        <v>2.3667712175510189</v>
      </c>
      <c r="AI43" s="89">
        <f t="shared" si="24"/>
        <v>2.186211952248736</v>
      </c>
      <c r="AJ43" s="89">
        <f t="shared" si="25"/>
        <v>2.2268981016812934</v>
      </c>
      <c r="AK43" s="89">
        <f t="shared" si="26"/>
        <v>2.1794813016532406</v>
      </c>
      <c r="AL43" s="89">
        <f t="shared" si="27"/>
        <v>2.2093356148492997</v>
      </c>
      <c r="AM43" s="119">
        <f t="shared" si="28"/>
        <v>2.153112542038484</v>
      </c>
      <c r="AN43" s="54">
        <f t="shared" si="32"/>
        <v>-2.5447954775603771E-2</v>
      </c>
    </row>
    <row r="44" spans="1:41" ht="20.100000000000001" customHeight="1" x14ac:dyDescent="0.25">
      <c r="A44" s="104" t="s">
        <v>95</v>
      </c>
      <c r="B44" s="106">
        <v>50880.08</v>
      </c>
      <c r="C44" s="75">
        <v>45859.839999999997</v>
      </c>
      <c r="D44" s="75">
        <v>47038.64</v>
      </c>
      <c r="E44" s="75">
        <v>52057.87</v>
      </c>
      <c r="F44" s="75">
        <v>54216.11</v>
      </c>
      <c r="G44" s="75">
        <v>57026.12</v>
      </c>
      <c r="H44" s="75">
        <v>56859.06</v>
      </c>
      <c r="I44" s="75">
        <v>56515.44</v>
      </c>
      <c r="J44" s="75">
        <v>57575.56</v>
      </c>
      <c r="K44" s="98">
        <v>55744.79</v>
      </c>
      <c r="L44" s="54">
        <f t="shared" si="29"/>
        <v>-3.1797693326821259E-2</v>
      </c>
      <c r="N44" s="392">
        <f t="shared" si="30"/>
        <v>5.7372445120623179E-2</v>
      </c>
      <c r="P44" s="113">
        <v>11722.475</v>
      </c>
      <c r="Q44" s="75">
        <v>9763.0450000000001</v>
      </c>
      <c r="R44" s="75">
        <v>9910.0049999999992</v>
      </c>
      <c r="S44" s="75">
        <v>11152.03</v>
      </c>
      <c r="T44" s="75">
        <v>12259.883</v>
      </c>
      <c r="U44" s="75">
        <v>12671.484</v>
      </c>
      <c r="V44" s="75">
        <v>13236.575999999999</v>
      </c>
      <c r="W44" s="75">
        <v>13525.419</v>
      </c>
      <c r="X44" s="75">
        <v>13693.794</v>
      </c>
      <c r="Y44" s="98">
        <v>14115.294</v>
      </c>
      <c r="Z44" s="54">
        <f t="shared" si="18"/>
        <v>3.0780366639077527E-2</v>
      </c>
      <c r="AB44" s="392">
        <f t="shared" si="31"/>
        <v>7.3091345107607536E-2</v>
      </c>
      <c r="AD44" s="118">
        <f t="shared" si="19"/>
        <v>2.3039419356258874</v>
      </c>
      <c r="AE44" s="89">
        <f t="shared" si="20"/>
        <v>2.1288877152645975</v>
      </c>
      <c r="AF44" s="89">
        <f t="shared" si="21"/>
        <v>2.1067796602963011</v>
      </c>
      <c r="AG44" s="89">
        <f t="shared" si="22"/>
        <v>2.1422370911449122</v>
      </c>
      <c r="AH44" s="89">
        <f t="shared" si="23"/>
        <v>2.2612989017471006</v>
      </c>
      <c r="AI44" s="89">
        <f t="shared" si="24"/>
        <v>2.2220491241557379</v>
      </c>
      <c r="AJ44" s="89">
        <f t="shared" si="25"/>
        <v>2.3279625094048337</v>
      </c>
      <c r="AK44" s="89">
        <f t="shared" si="26"/>
        <v>2.3932254619268645</v>
      </c>
      <c r="AL44" s="89">
        <f t="shared" si="27"/>
        <v>2.3784039616809634</v>
      </c>
      <c r="AM44" s="119">
        <f t="shared" si="28"/>
        <v>2.5321279351846155</v>
      </c>
      <c r="AN44" s="54">
        <f t="shared" si="32"/>
        <v>6.4633248169922344E-2</v>
      </c>
    </row>
    <row r="45" spans="1:41" ht="20.100000000000001" customHeight="1" x14ac:dyDescent="0.25">
      <c r="A45" s="104" t="s">
        <v>106</v>
      </c>
      <c r="B45" s="106">
        <v>36535.660000000003</v>
      </c>
      <c r="C45" s="75">
        <v>31747.919999999998</v>
      </c>
      <c r="D45" s="75">
        <v>36454.910000000003</v>
      </c>
      <c r="E45" s="75">
        <v>38709.019999999997</v>
      </c>
      <c r="F45" s="75">
        <v>39498</v>
      </c>
      <c r="G45" s="75">
        <v>42344.58</v>
      </c>
      <c r="H45" s="75">
        <v>42090.07</v>
      </c>
      <c r="I45" s="75">
        <v>42690.36</v>
      </c>
      <c r="J45" s="75">
        <v>45546.73</v>
      </c>
      <c r="K45" s="98">
        <v>42704.1</v>
      </c>
      <c r="L45" s="54">
        <f t="shared" si="29"/>
        <v>-6.2411286166976297E-2</v>
      </c>
      <c r="N45" s="392">
        <f t="shared" si="30"/>
        <v>4.3950988669534931E-2</v>
      </c>
      <c r="P45" s="113">
        <v>6590.3739999999998</v>
      </c>
      <c r="Q45" s="75">
        <v>5917.5259999999998</v>
      </c>
      <c r="R45" s="75">
        <v>6593.9229999999998</v>
      </c>
      <c r="S45" s="75">
        <v>6868.5439999999999</v>
      </c>
      <c r="T45" s="75">
        <v>7161.3090000000002</v>
      </c>
      <c r="U45" s="75">
        <v>7702.0870000000004</v>
      </c>
      <c r="V45" s="75">
        <v>7881.4279999999999</v>
      </c>
      <c r="W45" s="75">
        <v>8626.8109999999997</v>
      </c>
      <c r="X45" s="75">
        <v>9186.5390000000007</v>
      </c>
      <c r="Y45" s="98">
        <v>8695.82</v>
      </c>
      <c r="Z45" s="54">
        <f t="shared" si="18"/>
        <v>-5.3417179201002786E-2</v>
      </c>
      <c r="AB45" s="392">
        <f t="shared" si="31"/>
        <v>4.50284054029364E-2</v>
      </c>
      <c r="AD45" s="118">
        <f t="shared" si="19"/>
        <v>1.8038196107583657</v>
      </c>
      <c r="AE45" s="89">
        <f t="shared" si="20"/>
        <v>1.8639098246436303</v>
      </c>
      <c r="AF45" s="89">
        <f t="shared" si="21"/>
        <v>1.8087887200928487</v>
      </c>
      <c r="AG45" s="89">
        <f t="shared" si="22"/>
        <v>1.7744040019613001</v>
      </c>
      <c r="AH45" s="89">
        <f t="shared" si="23"/>
        <v>1.813081421844144</v>
      </c>
      <c r="AI45" s="89">
        <f t="shared" si="24"/>
        <v>1.8189074020807385</v>
      </c>
      <c r="AJ45" s="89">
        <f t="shared" si="25"/>
        <v>1.8725148235676492</v>
      </c>
      <c r="AK45" s="89">
        <f t="shared" si="26"/>
        <v>2.0207866600328503</v>
      </c>
      <c r="AL45" s="89">
        <f t="shared" si="27"/>
        <v>2.016948088260123</v>
      </c>
      <c r="AM45" s="119">
        <f t="shared" si="28"/>
        <v>2.0362962806849927</v>
      </c>
      <c r="AN45" s="54">
        <f t="shared" si="32"/>
        <v>9.5928063481098523E-3</v>
      </c>
    </row>
    <row r="46" spans="1:41" ht="20.100000000000001" customHeight="1" x14ac:dyDescent="0.25">
      <c r="A46" s="104" t="s">
        <v>94</v>
      </c>
      <c r="B46" s="106">
        <v>48006.71</v>
      </c>
      <c r="C46" s="75">
        <v>38772.800000000003</v>
      </c>
      <c r="D46" s="75">
        <v>38654.06</v>
      </c>
      <c r="E46" s="75">
        <v>32171.87</v>
      </c>
      <c r="F46" s="75">
        <v>27829.75</v>
      </c>
      <c r="G46" s="75">
        <v>32501.71</v>
      </c>
      <c r="H46" s="75">
        <v>34469.839999999997</v>
      </c>
      <c r="I46" s="75">
        <v>35646.81</v>
      </c>
      <c r="J46" s="75">
        <v>35962.800000000003</v>
      </c>
      <c r="K46" s="98">
        <v>34003.360000000001</v>
      </c>
      <c r="L46" s="54">
        <f t="shared" si="29"/>
        <v>-5.4485190252149505E-2</v>
      </c>
      <c r="N46" s="392">
        <f t="shared" si="30"/>
        <v>3.4996201537700534E-2</v>
      </c>
      <c r="P46" s="113">
        <v>9474.26</v>
      </c>
      <c r="Q46" s="75">
        <v>5801.54</v>
      </c>
      <c r="R46" s="75">
        <v>6417.1549999999997</v>
      </c>
      <c r="S46" s="75">
        <v>6543.1480000000001</v>
      </c>
      <c r="T46" s="75">
        <v>5570.4859999999999</v>
      </c>
      <c r="U46" s="75">
        <v>6417.2920000000004</v>
      </c>
      <c r="V46" s="75">
        <v>7293.09</v>
      </c>
      <c r="W46" s="75">
        <v>7340.59</v>
      </c>
      <c r="X46" s="75">
        <v>7390.9650000000001</v>
      </c>
      <c r="Y46" s="98">
        <v>7523.9970000000003</v>
      </c>
      <c r="Z46" s="54">
        <f t="shared" si="18"/>
        <v>1.7999273437230477E-2</v>
      </c>
      <c r="AB46" s="392">
        <f t="shared" si="31"/>
        <v>3.8960510586290575E-2</v>
      </c>
      <c r="AD46" s="118">
        <f t="shared" si="19"/>
        <v>1.9735282838586523</v>
      </c>
      <c r="AE46" s="89">
        <f t="shared" si="20"/>
        <v>1.496291214459621</v>
      </c>
      <c r="AF46" s="89">
        <f t="shared" si="21"/>
        <v>1.6601503179743604</v>
      </c>
      <c r="AG46" s="89">
        <f t="shared" si="22"/>
        <v>2.0338102820880479</v>
      </c>
      <c r="AH46" s="89">
        <f t="shared" si="23"/>
        <v>2.001629910437571</v>
      </c>
      <c r="AI46" s="89">
        <f t="shared" si="24"/>
        <v>1.9744474983008589</v>
      </c>
      <c r="AJ46" s="89">
        <f t="shared" si="25"/>
        <v>2.1157887591007096</v>
      </c>
      <c r="AK46" s="89">
        <f t="shared" si="26"/>
        <v>2.0592557931551241</v>
      </c>
      <c r="AL46" s="89">
        <f t="shared" si="27"/>
        <v>2.0551695084921082</v>
      </c>
      <c r="AM46" s="119">
        <f t="shared" si="28"/>
        <v>2.2127216251570432</v>
      </c>
      <c r="AN46" s="54">
        <f t="shared" si="32"/>
        <v>7.6661373192779617E-2</v>
      </c>
    </row>
    <row r="47" spans="1:41" ht="20.100000000000001" customHeight="1" x14ac:dyDescent="0.25">
      <c r="A47" s="104" t="s">
        <v>101</v>
      </c>
      <c r="B47" s="106">
        <v>24598.51</v>
      </c>
      <c r="C47" s="75">
        <v>80464.5</v>
      </c>
      <c r="D47" s="75">
        <v>205644.51</v>
      </c>
      <c r="E47" s="75">
        <v>152618.38</v>
      </c>
      <c r="F47" s="75">
        <v>23871.27</v>
      </c>
      <c r="G47" s="75">
        <v>22426.5</v>
      </c>
      <c r="H47" s="75">
        <v>210041.52</v>
      </c>
      <c r="I47" s="75">
        <v>202872.91</v>
      </c>
      <c r="J47" s="75">
        <v>134637.79</v>
      </c>
      <c r="K47" s="98">
        <v>31401.91</v>
      </c>
      <c r="L47" s="54">
        <f t="shared" si="29"/>
        <v>-0.76676748779076065</v>
      </c>
      <c r="N47" s="392">
        <f t="shared" si="30"/>
        <v>3.2318793525955486E-2</v>
      </c>
      <c r="P47" s="113">
        <v>6225.7619999999997</v>
      </c>
      <c r="Q47" s="75">
        <v>7245.366</v>
      </c>
      <c r="R47" s="75">
        <v>13357.746999999999</v>
      </c>
      <c r="S47" s="75">
        <v>12770.83</v>
      </c>
      <c r="T47" s="75">
        <v>6121.9930000000004</v>
      </c>
      <c r="U47" s="75">
        <v>5856.9390000000003</v>
      </c>
      <c r="V47" s="75">
        <v>12434.543</v>
      </c>
      <c r="W47" s="75">
        <v>15391.254000000001</v>
      </c>
      <c r="X47" s="75">
        <v>13342.258</v>
      </c>
      <c r="Y47" s="98">
        <v>6598.4049999999997</v>
      </c>
      <c r="Z47" s="54">
        <f t="shared" si="18"/>
        <v>-0.50545065160634728</v>
      </c>
      <c r="AB47" s="392">
        <f t="shared" si="31"/>
        <v>3.4167640930097741E-2</v>
      </c>
      <c r="AD47" s="118">
        <f t="shared" si="19"/>
        <v>2.5309508584056517</v>
      </c>
      <c r="AE47" s="89">
        <f t="shared" si="20"/>
        <v>0.9004425554126354</v>
      </c>
      <c r="AF47" s="89">
        <f t="shared" si="21"/>
        <v>0.64955524463064918</v>
      </c>
      <c r="AG47" s="89">
        <f t="shared" si="22"/>
        <v>0.83678191316144224</v>
      </c>
      <c r="AH47" s="89">
        <f t="shared" si="23"/>
        <v>2.5645862159826436</v>
      </c>
      <c r="AI47" s="89">
        <f t="shared" si="24"/>
        <v>2.6116152765701295</v>
      </c>
      <c r="AJ47" s="89">
        <f t="shared" si="25"/>
        <v>0.59200404758068781</v>
      </c>
      <c r="AK47" s="89">
        <f t="shared" si="26"/>
        <v>0.75866482124202783</v>
      </c>
      <c r="AL47" s="89">
        <f t="shared" si="27"/>
        <v>0.99097422796378332</v>
      </c>
      <c r="AM47" s="119">
        <f t="shared" si="28"/>
        <v>2.1012750498297712</v>
      </c>
      <c r="AN47" s="54">
        <f t="shared" si="32"/>
        <v>1.1204134179628387</v>
      </c>
    </row>
    <row r="48" spans="1:41" ht="20.100000000000001" customHeight="1" x14ac:dyDescent="0.25">
      <c r="A48" s="104" t="s">
        <v>148</v>
      </c>
      <c r="B48" s="106">
        <v>9569.6</v>
      </c>
      <c r="C48" s="75">
        <v>8502.19</v>
      </c>
      <c r="D48" s="75">
        <v>9371.06</v>
      </c>
      <c r="E48" s="75">
        <v>7235.97</v>
      </c>
      <c r="F48" s="75">
        <v>6664.68</v>
      </c>
      <c r="G48" s="75">
        <v>11240.88</v>
      </c>
      <c r="H48" s="75">
        <v>11994</v>
      </c>
      <c r="I48" s="75">
        <v>15513.07</v>
      </c>
      <c r="J48" s="75">
        <v>16401.87</v>
      </c>
      <c r="K48" s="98">
        <v>28838.78</v>
      </c>
      <c r="L48" s="54">
        <f t="shared" si="29"/>
        <v>0.75826171040253343</v>
      </c>
      <c r="N48" s="392">
        <f t="shared" si="30"/>
        <v>2.9680824394454176E-2</v>
      </c>
      <c r="P48" s="113">
        <v>2147.7939999999999</v>
      </c>
      <c r="Q48" s="75">
        <v>1923.2550000000001</v>
      </c>
      <c r="R48" s="75">
        <v>1993.0940000000001</v>
      </c>
      <c r="S48" s="75">
        <v>1614.4169999999999</v>
      </c>
      <c r="T48" s="75">
        <v>1485.107</v>
      </c>
      <c r="U48" s="75">
        <v>2774.1709999999998</v>
      </c>
      <c r="V48" s="75">
        <v>3007.5740000000001</v>
      </c>
      <c r="W48" s="75">
        <v>3864.9229999999998</v>
      </c>
      <c r="X48" s="75">
        <v>3839.9389999999999</v>
      </c>
      <c r="Y48" s="98">
        <v>6172.991</v>
      </c>
      <c r="Z48" s="54">
        <f t="shared" si="18"/>
        <v>0.60757527658642496</v>
      </c>
      <c r="AB48" s="392">
        <f t="shared" si="31"/>
        <v>3.1964776328934796E-2</v>
      </c>
      <c r="AD48" s="118">
        <f t="shared" si="19"/>
        <v>2.2443926600902859</v>
      </c>
      <c r="AE48" s="89">
        <f t="shared" si="20"/>
        <v>2.262070125461793</v>
      </c>
      <c r="AF48" s="89">
        <f t="shared" si="21"/>
        <v>2.126860782024659</v>
      </c>
      <c r="AG48" s="89">
        <f t="shared" si="22"/>
        <v>2.2310996314246738</v>
      </c>
      <c r="AH48" s="89">
        <f t="shared" si="23"/>
        <v>2.2283245407131327</v>
      </c>
      <c r="AI48" s="89">
        <f t="shared" si="24"/>
        <v>2.4679304467265908</v>
      </c>
      <c r="AJ48" s="89">
        <f t="shared" si="25"/>
        <v>2.5075654493913624</v>
      </c>
      <c r="AK48" s="89">
        <f t="shared" si="26"/>
        <v>2.4913978986751171</v>
      </c>
      <c r="AL48" s="89">
        <f t="shared" si="27"/>
        <v>2.3411592702539403</v>
      </c>
      <c r="AM48" s="119">
        <f t="shared" si="28"/>
        <v>2.1405173866578266</v>
      </c>
      <c r="AN48" s="54">
        <f t="shared" si="32"/>
        <v>-8.5701936705207801E-2</v>
      </c>
    </row>
    <row r="49" spans="1:40" ht="20.100000000000001" customHeight="1" x14ac:dyDescent="0.25">
      <c r="A49" s="104" t="s">
        <v>103</v>
      </c>
      <c r="B49" s="106">
        <v>22446.880000000001</v>
      </c>
      <c r="C49" s="75">
        <v>17236.2</v>
      </c>
      <c r="D49" s="75">
        <v>13470.91</v>
      </c>
      <c r="E49" s="75">
        <v>14875.51</v>
      </c>
      <c r="F49" s="75">
        <v>18468.669999999998</v>
      </c>
      <c r="G49" s="75">
        <v>18659.79</v>
      </c>
      <c r="H49" s="75">
        <v>21716.29</v>
      </c>
      <c r="I49" s="75">
        <v>16741.189999999999</v>
      </c>
      <c r="J49" s="75">
        <v>16967.36</v>
      </c>
      <c r="K49" s="98">
        <v>16947.79</v>
      </c>
      <c r="L49" s="54">
        <f t="shared" si="29"/>
        <v>-1.1533909812722609E-3</v>
      </c>
      <c r="N49" s="392">
        <f t="shared" si="30"/>
        <v>1.7442637270511673E-2</v>
      </c>
      <c r="P49" s="113">
        <v>4968.8230000000003</v>
      </c>
      <c r="Q49" s="75">
        <v>3662.268</v>
      </c>
      <c r="R49" s="75">
        <v>2964.0210000000002</v>
      </c>
      <c r="S49" s="75">
        <v>3315.1849999999999</v>
      </c>
      <c r="T49" s="75">
        <v>4419.0969999999998</v>
      </c>
      <c r="U49" s="75">
        <v>4472.5789999999997</v>
      </c>
      <c r="V49" s="75">
        <v>5394.4030000000002</v>
      </c>
      <c r="W49" s="75">
        <v>4674.4340000000002</v>
      </c>
      <c r="X49" s="75">
        <v>5139.4840000000004</v>
      </c>
      <c r="Y49" s="98">
        <v>5219.2330000000002</v>
      </c>
      <c r="Z49" s="54">
        <f t="shared" si="18"/>
        <v>1.5516927380258366E-2</v>
      </c>
      <c r="AB49" s="392">
        <f t="shared" si="31"/>
        <v>2.7026058429956458E-2</v>
      </c>
      <c r="AD49" s="118">
        <f t="shared" si="19"/>
        <v>2.2135918221151449</v>
      </c>
      <c r="AE49" s="89">
        <f t="shared" si="20"/>
        <v>2.1247537160162913</v>
      </c>
      <c r="AF49" s="89">
        <f t="shared" si="21"/>
        <v>2.2003123768178989</v>
      </c>
      <c r="AG49" s="89">
        <f t="shared" si="22"/>
        <v>2.2286193885117216</v>
      </c>
      <c r="AH49" s="89">
        <f t="shared" si="23"/>
        <v>2.3927532410292676</v>
      </c>
      <c r="AI49" s="89">
        <f t="shared" si="24"/>
        <v>2.3969074678761122</v>
      </c>
      <c r="AJ49" s="89">
        <f t="shared" si="25"/>
        <v>2.4840352564825761</v>
      </c>
      <c r="AK49" s="89">
        <f t="shared" si="26"/>
        <v>2.7921754666185623</v>
      </c>
      <c r="AL49" s="89">
        <f t="shared" si="27"/>
        <v>3.029041642306169</v>
      </c>
      <c r="AM49" s="119">
        <f t="shared" si="28"/>
        <v>3.0795950386451567</v>
      </c>
      <c r="AN49" s="54">
        <f t="shared" si="32"/>
        <v>1.6689567958695587E-2</v>
      </c>
    </row>
    <row r="50" spans="1:40" ht="20.100000000000001" customHeight="1" x14ac:dyDescent="0.25">
      <c r="A50" s="104" t="s">
        <v>110</v>
      </c>
      <c r="B50" s="106">
        <v>15238.76</v>
      </c>
      <c r="C50" s="75">
        <v>14366.62</v>
      </c>
      <c r="D50" s="75">
        <v>13964.57</v>
      </c>
      <c r="E50" s="75">
        <v>12916.55</v>
      </c>
      <c r="F50" s="75">
        <v>12471.74</v>
      </c>
      <c r="G50" s="75">
        <v>11639.44</v>
      </c>
      <c r="H50" s="75">
        <v>12887.53</v>
      </c>
      <c r="I50" s="75">
        <v>12903.38</v>
      </c>
      <c r="J50" s="75">
        <v>14076.55</v>
      </c>
      <c r="K50" s="98">
        <v>13297.73</v>
      </c>
      <c r="L50" s="54">
        <f t="shared" si="29"/>
        <v>-5.5327477258277045E-2</v>
      </c>
      <c r="N50" s="392">
        <f t="shared" si="30"/>
        <v>1.3686001591428803E-2</v>
      </c>
      <c r="P50" s="113">
        <v>3960.509</v>
      </c>
      <c r="Q50" s="75">
        <v>3571.5189999999998</v>
      </c>
      <c r="R50" s="75">
        <v>3478.4090000000001</v>
      </c>
      <c r="S50" s="75">
        <v>3222.5590000000002</v>
      </c>
      <c r="T50" s="75">
        <v>3244.6909999999998</v>
      </c>
      <c r="U50" s="75">
        <v>3057.2080000000001</v>
      </c>
      <c r="V50" s="75">
        <v>3367.3649999999998</v>
      </c>
      <c r="W50" s="75">
        <v>3388.413</v>
      </c>
      <c r="X50" s="75">
        <v>3830.88</v>
      </c>
      <c r="Y50" s="98">
        <v>3727.3420000000001</v>
      </c>
      <c r="Z50" s="54">
        <f t="shared" si="18"/>
        <v>-2.7027210458171493E-2</v>
      </c>
      <c r="AB50" s="392">
        <f t="shared" si="31"/>
        <v>1.9300798159505576E-2</v>
      </c>
      <c r="AD50" s="118">
        <f t="shared" si="19"/>
        <v>2.5989706511553434</v>
      </c>
      <c r="AE50" s="89">
        <f t="shared" si="20"/>
        <v>2.485984177210784</v>
      </c>
      <c r="AF50" s="89">
        <f t="shared" si="21"/>
        <v>2.4908815667077469</v>
      </c>
      <c r="AG50" s="89">
        <f t="shared" si="22"/>
        <v>2.4949069217399384</v>
      </c>
      <c r="AH50" s="89">
        <f t="shared" si="23"/>
        <v>2.6016345754481729</v>
      </c>
      <c r="AI50" s="89">
        <f t="shared" si="24"/>
        <v>2.6265937192854638</v>
      </c>
      <c r="AJ50" s="89">
        <f t="shared" si="25"/>
        <v>2.6128862551629362</v>
      </c>
      <c r="AK50" s="89">
        <f t="shared" si="26"/>
        <v>2.6259886944351019</v>
      </c>
      <c r="AL50" s="89">
        <f t="shared" si="27"/>
        <v>2.7214622901208041</v>
      </c>
      <c r="AM50" s="119">
        <f t="shared" si="28"/>
        <v>2.8029911872176685</v>
      </c>
      <c r="AN50" s="54">
        <f t="shared" si="32"/>
        <v>2.995775373879804E-2</v>
      </c>
    </row>
    <row r="51" spans="1:40" ht="20.100000000000001" customHeight="1" x14ac:dyDescent="0.25">
      <c r="A51" s="104" t="s">
        <v>227</v>
      </c>
      <c r="B51" s="106">
        <v>1517.17</v>
      </c>
      <c r="C51" s="75">
        <v>2356.85</v>
      </c>
      <c r="D51" s="75">
        <v>2808.74</v>
      </c>
      <c r="E51" s="75">
        <v>2314.3200000000002</v>
      </c>
      <c r="F51" s="75">
        <v>3527.81</v>
      </c>
      <c r="G51" s="75">
        <v>4573.47</v>
      </c>
      <c r="H51" s="75">
        <v>4917.55</v>
      </c>
      <c r="I51" s="75">
        <v>5454.07</v>
      </c>
      <c r="J51" s="75">
        <v>5474.13</v>
      </c>
      <c r="K51" s="98">
        <v>12046.61</v>
      </c>
      <c r="L51" s="54">
        <f t="shared" si="29"/>
        <v>1.2006437552633935</v>
      </c>
      <c r="N51" s="392">
        <f t="shared" si="30"/>
        <v>1.2398350969024197E-2</v>
      </c>
      <c r="P51" s="113">
        <v>277.76100000000002</v>
      </c>
      <c r="Q51" s="75">
        <v>433.84500000000003</v>
      </c>
      <c r="R51" s="75">
        <v>525.14599999999996</v>
      </c>
      <c r="S51" s="75">
        <v>438.23700000000002</v>
      </c>
      <c r="T51" s="75">
        <v>695.20399999999995</v>
      </c>
      <c r="U51" s="75">
        <v>886.88699999999994</v>
      </c>
      <c r="V51" s="75">
        <v>963.99800000000005</v>
      </c>
      <c r="W51" s="75">
        <v>1129.3810000000001</v>
      </c>
      <c r="X51" s="75">
        <v>1200.2170000000001</v>
      </c>
      <c r="Y51" s="98">
        <v>2527.9969999999998</v>
      </c>
      <c r="Z51" s="54">
        <f t="shared" si="18"/>
        <v>1.1062832804401201</v>
      </c>
      <c r="AB51" s="392">
        <f t="shared" si="31"/>
        <v>1.3090389839417906E-2</v>
      </c>
      <c r="AD51" s="118">
        <f t="shared" si="19"/>
        <v>1.83078363004805</v>
      </c>
      <c r="AE51" s="89">
        <f t="shared" si="20"/>
        <v>1.840783248827885</v>
      </c>
      <c r="AF51" s="89">
        <f t="shared" si="21"/>
        <v>1.8696853393336512</v>
      </c>
      <c r="AG51" s="89">
        <f t="shared" si="22"/>
        <v>1.8935886135020221</v>
      </c>
      <c r="AH51" s="89">
        <f t="shared" si="23"/>
        <v>1.9706390083366165</v>
      </c>
      <c r="AI51" s="89">
        <f t="shared" si="24"/>
        <v>1.9391993387952691</v>
      </c>
      <c r="AJ51" s="89">
        <f t="shared" si="25"/>
        <v>1.9603217049140322</v>
      </c>
      <c r="AK51" s="89">
        <f t="shared" si="26"/>
        <v>2.0707123304248025</v>
      </c>
      <c r="AL51" s="89">
        <f t="shared" si="27"/>
        <v>2.1925255702732676</v>
      </c>
      <c r="AM51" s="119">
        <f t="shared" si="28"/>
        <v>2.0985131916779904</v>
      </c>
      <c r="AN51" s="54">
        <f t="shared" si="32"/>
        <v>-4.2878577960465833E-2</v>
      </c>
    </row>
    <row r="52" spans="1:40" ht="20.100000000000001" customHeight="1" x14ac:dyDescent="0.25">
      <c r="A52" s="104" t="s">
        <v>226</v>
      </c>
      <c r="B52" s="106">
        <v>2881.33</v>
      </c>
      <c r="C52" s="75">
        <v>2995.64</v>
      </c>
      <c r="D52" s="75">
        <v>3024.34</v>
      </c>
      <c r="E52" s="75">
        <v>2446.86</v>
      </c>
      <c r="F52" s="75">
        <v>2860.12</v>
      </c>
      <c r="G52" s="75">
        <v>4970.58</v>
      </c>
      <c r="H52" s="75">
        <v>5469.48</v>
      </c>
      <c r="I52" s="75">
        <v>6894.31</v>
      </c>
      <c r="J52" s="75">
        <v>8004.34</v>
      </c>
      <c r="K52" s="98">
        <v>5438.74</v>
      </c>
      <c r="L52" s="54">
        <f t="shared" si="29"/>
        <v>-0.32052611458283886</v>
      </c>
      <c r="N52" s="392">
        <f t="shared" si="30"/>
        <v>5.5975421591029058E-3</v>
      </c>
      <c r="P52" s="113">
        <v>846.78</v>
      </c>
      <c r="Q52" s="75">
        <v>868.40200000000004</v>
      </c>
      <c r="R52" s="75">
        <v>860.27099999999996</v>
      </c>
      <c r="S52" s="75">
        <v>655.89300000000003</v>
      </c>
      <c r="T52" s="75">
        <v>791.16</v>
      </c>
      <c r="U52" s="75">
        <v>1328.1769999999999</v>
      </c>
      <c r="V52" s="75">
        <v>1400.9849999999999</v>
      </c>
      <c r="W52" s="75">
        <v>1852.4</v>
      </c>
      <c r="X52" s="75">
        <v>2281.9160000000002</v>
      </c>
      <c r="Y52" s="98">
        <v>1580.4069999999999</v>
      </c>
      <c r="Z52" s="54">
        <f t="shared" si="18"/>
        <v>-0.30742104442056595</v>
      </c>
      <c r="AB52" s="392">
        <f t="shared" si="31"/>
        <v>8.1836108725385891E-3</v>
      </c>
      <c r="AD52" s="118">
        <f t="shared" si="19"/>
        <v>2.9388511555427526</v>
      </c>
      <c r="AE52" s="89">
        <f t="shared" si="20"/>
        <v>2.8988863815411738</v>
      </c>
      <c r="AF52" s="89">
        <f t="shared" si="21"/>
        <v>2.8444916907490558</v>
      </c>
      <c r="AG52" s="89">
        <f t="shared" si="22"/>
        <v>2.6805497658223194</v>
      </c>
      <c r="AH52" s="89">
        <f t="shared" si="23"/>
        <v>2.766177642896102</v>
      </c>
      <c r="AI52" s="89">
        <f t="shared" si="24"/>
        <v>2.6720764981149081</v>
      </c>
      <c r="AJ52" s="89">
        <f t="shared" si="25"/>
        <v>2.5614592246429275</v>
      </c>
      <c r="AK52" s="89">
        <f t="shared" si="26"/>
        <v>2.6868533616852157</v>
      </c>
      <c r="AL52" s="89">
        <f t="shared" si="27"/>
        <v>2.8508484147350064</v>
      </c>
      <c r="AM52" s="119">
        <f t="shared" si="28"/>
        <v>2.9058329686655364</v>
      </c>
      <c r="AN52" s="54">
        <f t="shared" si="32"/>
        <v>1.9287084380332088E-2</v>
      </c>
    </row>
    <row r="53" spans="1:40" ht="20.100000000000001" customHeight="1" x14ac:dyDescent="0.25">
      <c r="A53" s="104" t="s">
        <v>231</v>
      </c>
      <c r="B53" s="106">
        <v>207.22</v>
      </c>
      <c r="C53" s="75">
        <v>675.2</v>
      </c>
      <c r="D53" s="75">
        <v>704.33</v>
      </c>
      <c r="E53" s="75">
        <v>2013.33</v>
      </c>
      <c r="F53" s="75">
        <v>1395.43</v>
      </c>
      <c r="G53" s="75">
        <v>916.99</v>
      </c>
      <c r="H53" s="75">
        <v>3025.6</v>
      </c>
      <c r="I53" s="75">
        <v>4989.99</v>
      </c>
      <c r="J53" s="75">
        <v>2795.87</v>
      </c>
      <c r="K53" s="98">
        <v>4965.7</v>
      </c>
      <c r="L53" s="54">
        <f t="shared" si="29"/>
        <v>0.77608400962848778</v>
      </c>
      <c r="N53" s="392">
        <f t="shared" si="30"/>
        <v>5.110690178140029E-3</v>
      </c>
      <c r="P53" s="113">
        <v>62.597000000000001</v>
      </c>
      <c r="Q53" s="75">
        <v>185.37</v>
      </c>
      <c r="R53" s="75">
        <v>182.68199999999999</v>
      </c>
      <c r="S53" s="75">
        <v>292.048</v>
      </c>
      <c r="T53" s="75">
        <v>378.38499999999999</v>
      </c>
      <c r="U53" s="75">
        <v>256.51600000000002</v>
      </c>
      <c r="V53" s="75">
        <v>765.76800000000003</v>
      </c>
      <c r="W53" s="75">
        <v>1134.0419999999999</v>
      </c>
      <c r="X53" s="75">
        <v>702.18399999999997</v>
      </c>
      <c r="Y53" s="98">
        <v>1115.779</v>
      </c>
      <c r="Z53" s="54">
        <f t="shared" si="18"/>
        <v>0.58901228168115483</v>
      </c>
      <c r="AB53" s="392">
        <f t="shared" si="31"/>
        <v>5.7776896430794308E-3</v>
      </c>
      <c r="AD53" s="118">
        <f t="shared" si="19"/>
        <v>3.0207991506611331</v>
      </c>
      <c r="AE53" s="89">
        <f t="shared" si="20"/>
        <v>2.7454087677725121</v>
      </c>
      <c r="AF53" s="89">
        <f t="shared" si="21"/>
        <v>2.5936989763321168</v>
      </c>
      <c r="AG53" s="89">
        <f t="shared" si="22"/>
        <v>1.45057193803301</v>
      </c>
      <c r="AH53" s="89">
        <f t="shared" si="23"/>
        <v>2.7116014418494654</v>
      </c>
      <c r="AI53" s="89">
        <f t="shared" si="24"/>
        <v>2.7973696550671217</v>
      </c>
      <c r="AJ53" s="89">
        <f t="shared" si="25"/>
        <v>2.5309624537281863</v>
      </c>
      <c r="AK53" s="89">
        <f t="shared" si="26"/>
        <v>2.2726338128934125</v>
      </c>
      <c r="AL53" s="89">
        <f t="shared" si="27"/>
        <v>2.5115044690919106</v>
      </c>
      <c r="AM53" s="119">
        <f t="shared" si="28"/>
        <v>2.2469722294943311</v>
      </c>
      <c r="AN53" s="54">
        <f t="shared" si="32"/>
        <v>-0.10532819784040717</v>
      </c>
    </row>
    <row r="54" spans="1:40" ht="20.100000000000001" customHeight="1" x14ac:dyDescent="0.25">
      <c r="A54" s="104" t="s">
        <v>230</v>
      </c>
      <c r="B54" s="106">
        <v>206.91</v>
      </c>
      <c r="C54" s="75">
        <v>190.74</v>
      </c>
      <c r="D54" s="75">
        <v>480.24</v>
      </c>
      <c r="E54" s="75">
        <v>851.48</v>
      </c>
      <c r="F54" s="75">
        <v>616.47</v>
      </c>
      <c r="G54" s="75">
        <v>936.04</v>
      </c>
      <c r="H54" s="75">
        <v>955.18</v>
      </c>
      <c r="I54" s="75">
        <v>1784.45</v>
      </c>
      <c r="J54" s="75">
        <v>3046.55</v>
      </c>
      <c r="K54" s="98">
        <v>4280.8999999999996</v>
      </c>
      <c r="L54" s="54">
        <f t="shared" si="29"/>
        <v>0.40516321740985684</v>
      </c>
      <c r="N54" s="392">
        <f t="shared" si="30"/>
        <v>4.4058951575003825E-3</v>
      </c>
      <c r="P54" s="113">
        <v>58.433</v>
      </c>
      <c r="Q54" s="75">
        <v>38.073</v>
      </c>
      <c r="R54" s="75">
        <v>121.208</v>
      </c>
      <c r="S54" s="75">
        <v>255.49700000000001</v>
      </c>
      <c r="T54" s="75">
        <v>157.809</v>
      </c>
      <c r="U54" s="75">
        <v>254.215</v>
      </c>
      <c r="V54" s="75">
        <v>199.673</v>
      </c>
      <c r="W54" s="75">
        <v>449.96899999999999</v>
      </c>
      <c r="X54" s="75">
        <v>760.22900000000004</v>
      </c>
      <c r="Y54" s="98">
        <v>983.27200000000005</v>
      </c>
      <c r="Z54" s="54">
        <f t="shared" si="18"/>
        <v>0.29338922877185691</v>
      </c>
      <c r="AB54" s="392">
        <f t="shared" si="31"/>
        <v>5.0915463104521577E-3</v>
      </c>
      <c r="AD54" s="118">
        <f t="shared" si="19"/>
        <v>2.8240781015900636</v>
      </c>
      <c r="AE54" s="89">
        <f t="shared" si="20"/>
        <v>1.9960679458949353</v>
      </c>
      <c r="AF54" s="89">
        <f t="shared" si="21"/>
        <v>2.5239047143095119</v>
      </c>
      <c r="AG54" s="89">
        <f t="shared" si="22"/>
        <v>3.00062244562409</v>
      </c>
      <c r="AH54" s="89">
        <f t="shared" si="23"/>
        <v>2.5598812594286824</v>
      </c>
      <c r="AI54" s="89">
        <f t="shared" si="24"/>
        <v>2.7158561599931632</v>
      </c>
      <c r="AJ54" s="89">
        <f t="shared" si="25"/>
        <v>2.0904227475449657</v>
      </c>
      <c r="AK54" s="89">
        <f t="shared" si="26"/>
        <v>2.5216117010843675</v>
      </c>
      <c r="AL54" s="89">
        <f t="shared" si="27"/>
        <v>2.4953767376212439</v>
      </c>
      <c r="AM54" s="119">
        <f t="shared" si="28"/>
        <v>2.2968814968814972</v>
      </c>
      <c r="AN54" s="54">
        <f t="shared" si="32"/>
        <v>-7.9545199627437946E-2</v>
      </c>
    </row>
    <row r="55" spans="1:40" ht="20.100000000000001" customHeight="1" x14ac:dyDescent="0.25">
      <c r="A55" s="104" t="s">
        <v>232</v>
      </c>
      <c r="B55" s="106">
        <v>352.24</v>
      </c>
      <c r="C55" s="75">
        <v>447.47</v>
      </c>
      <c r="D55" s="75">
        <v>440.47</v>
      </c>
      <c r="E55" s="75">
        <v>799.29</v>
      </c>
      <c r="F55" s="75">
        <v>771.48</v>
      </c>
      <c r="G55" s="75">
        <v>763.78</v>
      </c>
      <c r="H55" s="75">
        <v>1442.27</v>
      </c>
      <c r="I55" s="75">
        <v>1944.54</v>
      </c>
      <c r="J55" s="75">
        <v>2784.4</v>
      </c>
      <c r="K55" s="98">
        <v>3249.78</v>
      </c>
      <c r="L55" s="54">
        <f t="shared" si="29"/>
        <v>0.1671383421922138</v>
      </c>
      <c r="N55" s="392">
        <f t="shared" si="30"/>
        <v>3.3446681690629527E-3</v>
      </c>
      <c r="P55" s="113">
        <v>91.558999999999997</v>
      </c>
      <c r="Q55" s="75">
        <v>112.093</v>
      </c>
      <c r="R55" s="75">
        <v>108.01600000000001</v>
      </c>
      <c r="S55" s="75">
        <v>202.22399999999999</v>
      </c>
      <c r="T55" s="75">
        <v>187.64400000000001</v>
      </c>
      <c r="U55" s="75">
        <v>202.98099999999999</v>
      </c>
      <c r="V55" s="75">
        <v>374.08600000000001</v>
      </c>
      <c r="W55" s="75">
        <v>510.11599999999999</v>
      </c>
      <c r="X55" s="75">
        <v>683.48199999999997</v>
      </c>
      <c r="Y55" s="98">
        <v>899.904</v>
      </c>
      <c r="Z55" s="54">
        <f t="shared" si="18"/>
        <v>0.31664623208804332</v>
      </c>
      <c r="AB55" s="392">
        <f t="shared" si="31"/>
        <v>4.6598529104470978E-3</v>
      </c>
      <c r="AD55" s="118">
        <f t="shared" si="19"/>
        <v>2.599335680218033</v>
      </c>
      <c r="AE55" s="89">
        <f t="shared" si="20"/>
        <v>2.5050394439850714</v>
      </c>
      <c r="AF55" s="89">
        <f t="shared" si="21"/>
        <v>2.4522895997457264</v>
      </c>
      <c r="AG55" s="89">
        <f t="shared" si="22"/>
        <v>2.5300454153060841</v>
      </c>
      <c r="AH55" s="89">
        <f t="shared" si="23"/>
        <v>2.4322600715507856</v>
      </c>
      <c r="AI55" s="89">
        <f t="shared" si="24"/>
        <v>2.6575846447930034</v>
      </c>
      <c r="AJ55" s="89">
        <f t="shared" si="25"/>
        <v>2.5937307161627161</v>
      </c>
      <c r="AK55" s="89">
        <f t="shared" si="26"/>
        <v>2.6233247966099955</v>
      </c>
      <c r="AL55" s="89">
        <f t="shared" ref="AL55:AL65" si="33">(X55/J55)*10</f>
        <v>2.4546832351673609</v>
      </c>
      <c r="AM55" s="119">
        <f t="shared" si="28"/>
        <v>2.7691228329302291</v>
      </c>
      <c r="AN55" s="54">
        <f t="shared" si="32"/>
        <v>0.12809783081499299</v>
      </c>
    </row>
    <row r="56" spans="1:40" ht="20.100000000000001" customHeight="1" x14ac:dyDescent="0.25">
      <c r="A56" s="104" t="s">
        <v>228</v>
      </c>
      <c r="B56" s="106">
        <v>1669.72</v>
      </c>
      <c r="C56" s="75">
        <v>1835.36</v>
      </c>
      <c r="D56" s="75">
        <v>1974.61</v>
      </c>
      <c r="E56" s="75">
        <v>2744.01</v>
      </c>
      <c r="F56" s="75">
        <v>4925.1000000000004</v>
      </c>
      <c r="G56" s="75">
        <v>3452.43</v>
      </c>
      <c r="H56" s="75">
        <v>4592.8</v>
      </c>
      <c r="I56" s="75">
        <v>3379.4</v>
      </c>
      <c r="J56" s="75">
        <v>2751.05</v>
      </c>
      <c r="K56" s="98">
        <v>3648.23</v>
      </c>
      <c r="L56" s="54">
        <f t="shared" si="29"/>
        <v>0.32612275313062278</v>
      </c>
      <c r="N56" s="392">
        <f t="shared" si="30"/>
        <v>3.754752246127595E-3</v>
      </c>
      <c r="P56" s="113">
        <v>283.26400000000001</v>
      </c>
      <c r="Q56" s="75">
        <v>296.53500000000003</v>
      </c>
      <c r="R56" s="75">
        <v>268.36399999999998</v>
      </c>
      <c r="S56" s="75">
        <v>405.69400000000002</v>
      </c>
      <c r="T56" s="75">
        <v>679.38499999999999</v>
      </c>
      <c r="U56" s="75">
        <v>807.697</v>
      </c>
      <c r="V56" s="75">
        <v>1071.8150000000001</v>
      </c>
      <c r="W56" s="75">
        <v>720.81100000000004</v>
      </c>
      <c r="X56" s="75">
        <v>610.77800000000002</v>
      </c>
      <c r="Y56" s="98">
        <v>853.42100000000005</v>
      </c>
      <c r="Z56" s="54">
        <f t="shared" si="18"/>
        <v>0.39726872939103902</v>
      </c>
      <c r="AB56" s="392">
        <f t="shared" si="31"/>
        <v>4.4191561885341913E-3</v>
      </c>
      <c r="AD56" s="118">
        <f t="shared" si="19"/>
        <v>1.6964760558656542</v>
      </c>
      <c r="AE56" s="89">
        <f t="shared" si="20"/>
        <v>1.6156775782407815</v>
      </c>
      <c r="AF56" s="89">
        <f t="shared" si="21"/>
        <v>1.3590734372863502</v>
      </c>
      <c r="AG56" s="89">
        <f t="shared" si="22"/>
        <v>1.4784712883699402</v>
      </c>
      <c r="AH56" s="89">
        <f t="shared" si="23"/>
        <v>1.3794339201234493</v>
      </c>
      <c r="AI56" s="89">
        <f t="shared" si="24"/>
        <v>2.3395029008553396</v>
      </c>
      <c r="AJ56" s="89">
        <f t="shared" si="25"/>
        <v>2.3336853335655809</v>
      </c>
      <c r="AK56" s="89">
        <f t="shared" si="26"/>
        <v>2.1329555542403975</v>
      </c>
      <c r="AL56" s="89">
        <f t="shared" si="33"/>
        <v>2.2201632104105702</v>
      </c>
      <c r="AM56" s="119">
        <f t="shared" si="28"/>
        <v>2.3392741137483108</v>
      </c>
      <c r="AN56" s="54">
        <f t="shared" si="32"/>
        <v>5.3649615838699413E-2</v>
      </c>
    </row>
    <row r="57" spans="1:40" ht="20.100000000000001" customHeight="1" x14ac:dyDescent="0.25">
      <c r="A57" s="104" t="s">
        <v>229</v>
      </c>
      <c r="B57" s="106">
        <v>1656.23</v>
      </c>
      <c r="C57" s="75">
        <v>1819.8</v>
      </c>
      <c r="D57" s="75">
        <v>1622.99</v>
      </c>
      <c r="E57" s="75">
        <v>1801.58</v>
      </c>
      <c r="F57" s="75">
        <v>2017.4</v>
      </c>
      <c r="G57" s="75">
        <v>1773.45</v>
      </c>
      <c r="H57" s="75">
        <v>3046.44</v>
      </c>
      <c r="I57" s="75">
        <v>3749.54</v>
      </c>
      <c r="J57" s="75">
        <v>2637.02</v>
      </c>
      <c r="K57" s="98">
        <v>1850.48</v>
      </c>
      <c r="L57" s="54">
        <f t="shared" si="29"/>
        <v>-0.29826850004929806</v>
      </c>
      <c r="N57" s="392">
        <f t="shared" si="30"/>
        <v>1.9045109371980912E-3</v>
      </c>
      <c r="P57" s="113">
        <v>627.07799999999997</v>
      </c>
      <c r="Q57" s="75">
        <v>566.06600000000003</v>
      </c>
      <c r="R57" s="75">
        <v>530.78899999999999</v>
      </c>
      <c r="S57" s="75">
        <v>629.66700000000003</v>
      </c>
      <c r="T57" s="75">
        <v>774.471</v>
      </c>
      <c r="U57" s="75">
        <v>703.28399999999999</v>
      </c>
      <c r="V57" s="75">
        <v>1050.797</v>
      </c>
      <c r="W57" s="75">
        <v>1283.6849999999999</v>
      </c>
      <c r="X57" s="75">
        <v>846.95299999999997</v>
      </c>
      <c r="Y57" s="98">
        <v>654.08299999999997</v>
      </c>
      <c r="Z57" s="54">
        <f t="shared" si="18"/>
        <v>-0.22772219946089101</v>
      </c>
      <c r="AB57" s="392">
        <f t="shared" si="31"/>
        <v>3.3869507983340097E-3</v>
      </c>
      <c r="AD57" s="118">
        <f t="shared" si="19"/>
        <v>3.7861770406284152</v>
      </c>
      <c r="AE57" s="89">
        <f t="shared" si="20"/>
        <v>3.1105945708319598</v>
      </c>
      <c r="AF57" s="89">
        <f t="shared" si="21"/>
        <v>3.270439127782673</v>
      </c>
      <c r="AG57" s="89">
        <f t="shared" si="22"/>
        <v>3.4950820946058463</v>
      </c>
      <c r="AH57" s="89">
        <f t="shared" si="23"/>
        <v>3.8389560820858533</v>
      </c>
      <c r="AI57" s="89">
        <f t="shared" si="24"/>
        <v>3.9656263215765879</v>
      </c>
      <c r="AJ57" s="89">
        <f t="shared" si="25"/>
        <v>3.4492620895208836</v>
      </c>
      <c r="AK57" s="89">
        <f t="shared" si="26"/>
        <v>3.4235799591416542</v>
      </c>
      <c r="AL57" s="89">
        <f t="shared" si="33"/>
        <v>3.211780722178823</v>
      </c>
      <c r="AM57" s="119">
        <f t="shared" si="28"/>
        <v>3.5346666810773417</v>
      </c>
      <c r="AN57" s="54">
        <f t="shared" si="32"/>
        <v>0.10053175693746545</v>
      </c>
    </row>
    <row r="58" spans="1:40" ht="20.100000000000001" customHeight="1" x14ac:dyDescent="0.25">
      <c r="A58" s="104" t="s">
        <v>233</v>
      </c>
      <c r="B58" s="106">
        <v>1804.23</v>
      </c>
      <c r="C58" s="75">
        <v>2551.7399999999998</v>
      </c>
      <c r="D58" s="75">
        <v>1961.68</v>
      </c>
      <c r="E58" s="75">
        <v>1622.48</v>
      </c>
      <c r="F58" s="75">
        <v>2294.1799999999998</v>
      </c>
      <c r="G58" s="75">
        <v>2378.4899999999998</v>
      </c>
      <c r="H58" s="75">
        <v>1942.93</v>
      </c>
      <c r="I58" s="75">
        <v>2281.86</v>
      </c>
      <c r="J58" s="75">
        <v>1843</v>
      </c>
      <c r="K58" s="98">
        <v>2205.48</v>
      </c>
      <c r="L58" s="54">
        <f t="shared" si="29"/>
        <v>0.19667932718393924</v>
      </c>
      <c r="N58" s="392">
        <f t="shared" si="30"/>
        <v>2.269876346554216E-3</v>
      </c>
      <c r="P58" s="113">
        <v>436.08499999999998</v>
      </c>
      <c r="Q58" s="75">
        <v>581.11699999999996</v>
      </c>
      <c r="R58" s="75">
        <v>463.47</v>
      </c>
      <c r="S58" s="75">
        <v>399.447</v>
      </c>
      <c r="T58" s="75">
        <v>540.57899999999995</v>
      </c>
      <c r="U58" s="75">
        <v>562.72500000000002</v>
      </c>
      <c r="V58" s="75">
        <v>485.678</v>
      </c>
      <c r="W58" s="75">
        <v>557.31399999999996</v>
      </c>
      <c r="X58" s="75">
        <v>465.35399999999998</v>
      </c>
      <c r="Y58" s="98">
        <v>580.41200000000003</v>
      </c>
      <c r="Z58" s="54">
        <f t="shared" si="18"/>
        <v>0.24724833137783289</v>
      </c>
      <c r="AB58" s="392">
        <f t="shared" si="31"/>
        <v>3.0054700806512926E-3</v>
      </c>
      <c r="AD58" s="118">
        <f t="shared" si="19"/>
        <v>2.417014460462358</v>
      </c>
      <c r="AE58" s="89">
        <f t="shared" si="20"/>
        <v>2.2773362489908848</v>
      </c>
      <c r="AF58" s="89">
        <f t="shared" si="21"/>
        <v>2.3626177562089636</v>
      </c>
      <c r="AG58" s="89">
        <f t="shared" si="22"/>
        <v>2.4619533060499976</v>
      </c>
      <c r="AH58" s="89">
        <f t="shared" si="23"/>
        <v>2.3563059568124558</v>
      </c>
      <c r="AI58" s="89">
        <f t="shared" si="24"/>
        <v>2.3658918053050466</v>
      </c>
      <c r="AJ58" s="89">
        <f t="shared" si="25"/>
        <v>2.4997194958130247</v>
      </c>
      <c r="AK58" s="89">
        <f t="shared" si="26"/>
        <v>2.4423671916769649</v>
      </c>
      <c r="AL58" s="89">
        <f t="shared" si="33"/>
        <v>2.5249810092240912</v>
      </c>
      <c r="AM58" s="119">
        <f t="shared" si="28"/>
        <v>2.6316810852966248</v>
      </c>
      <c r="AN58" s="54">
        <f t="shared" si="32"/>
        <v>4.2257773695225452E-2</v>
      </c>
    </row>
    <row r="59" spans="1:40" ht="20.100000000000001" customHeight="1" x14ac:dyDescent="0.25">
      <c r="A59" s="104" t="s">
        <v>236</v>
      </c>
      <c r="B59" s="106">
        <v>18.95</v>
      </c>
      <c r="C59" s="75">
        <v>32.159999999999997</v>
      </c>
      <c r="D59" s="75">
        <v>12.85</v>
      </c>
      <c r="E59" s="75">
        <v>1970.53</v>
      </c>
      <c r="F59" s="75">
        <v>4680.17</v>
      </c>
      <c r="G59" s="75">
        <v>3918.49</v>
      </c>
      <c r="H59" s="75">
        <v>3144.09</v>
      </c>
      <c r="I59" s="75">
        <v>4456.5600000000004</v>
      </c>
      <c r="J59" s="75">
        <v>5406.54</v>
      </c>
      <c r="K59" s="98">
        <v>6394.16</v>
      </c>
      <c r="L59" s="54">
        <f t="shared" si="29"/>
        <v>0.18267135728210646</v>
      </c>
      <c r="N59" s="392">
        <f t="shared" si="30"/>
        <v>6.5808588334889031E-3</v>
      </c>
      <c r="P59" s="113">
        <v>10.45</v>
      </c>
      <c r="Q59" s="75">
        <v>10.768000000000001</v>
      </c>
      <c r="R59" s="75">
        <v>5.0990000000000002</v>
      </c>
      <c r="S59" s="75">
        <v>139.06</v>
      </c>
      <c r="T59" s="75">
        <v>220.59800000000001</v>
      </c>
      <c r="U59" s="75">
        <v>172.03899999999999</v>
      </c>
      <c r="V59" s="75">
        <v>125.417</v>
      </c>
      <c r="W59" s="75">
        <v>199.76499999999999</v>
      </c>
      <c r="X59" s="75">
        <v>316.29899999999998</v>
      </c>
      <c r="Y59" s="98">
        <v>277.64299999999997</v>
      </c>
      <c r="Z59" s="54">
        <f t="shared" si="18"/>
        <v>-0.12221347522439213</v>
      </c>
      <c r="AB59" s="392">
        <f t="shared" si="31"/>
        <v>1.4376817322906258E-3</v>
      </c>
      <c r="AD59" s="118">
        <f t="shared" si="19"/>
        <v>5.5145118733509237</v>
      </c>
      <c r="AE59" s="89">
        <f t="shared" si="20"/>
        <v>3.3482587064676621</v>
      </c>
      <c r="AF59" s="89">
        <f t="shared" si="21"/>
        <v>3.9680933852140083</v>
      </c>
      <c r="AG59" s="89">
        <f t="shared" si="22"/>
        <v>0.70569846690991767</v>
      </c>
      <c r="AH59" s="89">
        <f t="shared" si="23"/>
        <v>0.47134612631592443</v>
      </c>
      <c r="AI59" s="89">
        <f t="shared" si="24"/>
        <v>0.43904412158765238</v>
      </c>
      <c r="AJ59" s="89">
        <f t="shared" si="25"/>
        <v>0.39889761425404485</v>
      </c>
      <c r="AK59" s="89">
        <f t="shared" si="26"/>
        <v>0.44824932234728121</v>
      </c>
      <c r="AL59" s="89">
        <f t="shared" si="33"/>
        <v>0.58503035212908805</v>
      </c>
      <c r="AM59" s="119">
        <f t="shared" si="28"/>
        <v>0.43421340723410107</v>
      </c>
      <c r="AN59" s="54">
        <f t="shared" si="32"/>
        <v>-0.2577933680639341</v>
      </c>
    </row>
    <row r="60" spans="1:40" ht="20.100000000000001" customHeight="1" x14ac:dyDescent="0.25">
      <c r="A60" s="104" t="s">
        <v>235</v>
      </c>
      <c r="B60" s="106">
        <v>291.85000000000002</v>
      </c>
      <c r="C60" s="75">
        <v>267.62</v>
      </c>
      <c r="D60" s="75">
        <v>286.95999999999998</v>
      </c>
      <c r="E60" s="75">
        <v>268.62</v>
      </c>
      <c r="F60" s="75">
        <v>900.81</v>
      </c>
      <c r="G60" s="75">
        <v>452.83</v>
      </c>
      <c r="H60" s="75">
        <v>216.63</v>
      </c>
      <c r="I60" s="75">
        <v>298.58999999999997</v>
      </c>
      <c r="J60" s="75">
        <v>415.52</v>
      </c>
      <c r="K60" s="98">
        <v>421.4</v>
      </c>
      <c r="L60" s="54">
        <f t="shared" si="29"/>
        <v>1.4150943396226405E-2</v>
      </c>
      <c r="N60" s="392">
        <f t="shared" si="30"/>
        <v>4.3370417888076364E-4</v>
      </c>
      <c r="P60" s="113">
        <v>58.023000000000003</v>
      </c>
      <c r="Q60" s="75">
        <v>51.521000000000001</v>
      </c>
      <c r="R60" s="75">
        <v>59.960999999999999</v>
      </c>
      <c r="S60" s="75">
        <v>60.457999999999998</v>
      </c>
      <c r="T60" s="75">
        <v>196.22300000000001</v>
      </c>
      <c r="U60" s="75">
        <v>109.74299999999999</v>
      </c>
      <c r="V60" s="75">
        <v>37.898000000000003</v>
      </c>
      <c r="W60" s="75">
        <v>70.471999999999994</v>
      </c>
      <c r="X60" s="75">
        <v>99.784999999999997</v>
      </c>
      <c r="Y60" s="98">
        <v>183.875</v>
      </c>
      <c r="Z60" s="54">
        <f t="shared" si="18"/>
        <v>0.84271183043543629</v>
      </c>
      <c r="AB60" s="392">
        <f t="shared" si="31"/>
        <v>9.5213539878527054E-4</v>
      </c>
      <c r="AD60" s="118">
        <f t="shared" si="19"/>
        <v>1.9881103306493062</v>
      </c>
      <c r="AE60" s="89">
        <f t="shared" si="20"/>
        <v>1.9251550706225244</v>
      </c>
      <c r="AF60" s="89">
        <f t="shared" si="21"/>
        <v>2.089524672428213</v>
      </c>
      <c r="AG60" s="89">
        <f t="shared" si="22"/>
        <v>2.2506887052341598</v>
      </c>
      <c r="AH60" s="89">
        <f t="shared" si="23"/>
        <v>2.1782950899745788</v>
      </c>
      <c r="AI60" s="89">
        <f t="shared" si="24"/>
        <v>2.4234922597884414</v>
      </c>
      <c r="AJ60" s="89">
        <f t="shared" si="25"/>
        <v>1.7494345196879473</v>
      </c>
      <c r="AK60" s="89">
        <f t="shared" si="26"/>
        <v>2.3601594159214976</v>
      </c>
      <c r="AL60" s="89">
        <f t="shared" si="33"/>
        <v>2.4014487870619945</v>
      </c>
      <c r="AM60" s="119">
        <f t="shared" si="28"/>
        <v>4.3634314190792605</v>
      </c>
      <c r="AN60" s="54">
        <f t="shared" si="32"/>
        <v>0.81699957233633758</v>
      </c>
    </row>
    <row r="61" spans="1:40" ht="20.100000000000001" customHeight="1" x14ac:dyDescent="0.25">
      <c r="A61" s="104" t="s">
        <v>237</v>
      </c>
      <c r="B61" s="106">
        <v>2.79</v>
      </c>
      <c r="C61" s="75">
        <v>79.44</v>
      </c>
      <c r="D61" s="75">
        <v>33.36</v>
      </c>
      <c r="E61" s="75">
        <v>32.49</v>
      </c>
      <c r="F61" s="75">
        <v>70.33</v>
      </c>
      <c r="G61" s="75">
        <v>44.6</v>
      </c>
      <c r="H61" s="75">
        <v>622.96</v>
      </c>
      <c r="I61" s="75">
        <v>284.55</v>
      </c>
      <c r="J61" s="75">
        <v>3158.84</v>
      </c>
      <c r="K61" s="98">
        <v>872.27</v>
      </c>
      <c r="L61" s="54">
        <f t="shared" si="29"/>
        <v>-0.72386382342885369</v>
      </c>
      <c r="N61" s="392">
        <f t="shared" si="30"/>
        <v>8.9773883272976679E-4</v>
      </c>
      <c r="P61" s="113">
        <v>1.976</v>
      </c>
      <c r="Q61" s="75">
        <v>25.44</v>
      </c>
      <c r="R61" s="75">
        <v>14.869</v>
      </c>
      <c r="S61" s="75">
        <v>13.598000000000001</v>
      </c>
      <c r="T61" s="75">
        <v>21.469000000000001</v>
      </c>
      <c r="U61" s="75">
        <v>14.175000000000001</v>
      </c>
      <c r="V61" s="75">
        <v>71.623000000000005</v>
      </c>
      <c r="W61" s="75">
        <v>49.468000000000004</v>
      </c>
      <c r="X61" s="75">
        <v>535.83399999999995</v>
      </c>
      <c r="Y61" s="98">
        <v>159.852</v>
      </c>
      <c r="Z61" s="54">
        <f t="shared" si="18"/>
        <v>-0.70167626541055628</v>
      </c>
      <c r="AB61" s="392">
        <f t="shared" si="31"/>
        <v>8.2774030056627097E-4</v>
      </c>
      <c r="AD61" s="118">
        <f t="shared" si="19"/>
        <v>7.0824372759856624</v>
      </c>
      <c r="AE61" s="89">
        <f t="shared" si="20"/>
        <v>3.202416918429003</v>
      </c>
      <c r="AF61" s="89">
        <f t="shared" si="21"/>
        <v>4.4571342925659474</v>
      </c>
      <c r="AG61" s="89">
        <f t="shared" si="22"/>
        <v>4.1852877808556475</v>
      </c>
      <c r="AH61" s="89">
        <f t="shared" si="23"/>
        <v>3.0526091283947112</v>
      </c>
      <c r="AI61" s="89">
        <f t="shared" si="24"/>
        <v>3.178251121076233</v>
      </c>
      <c r="AJ61" s="89">
        <f t="shared" si="25"/>
        <v>1.1497206883266984</v>
      </c>
      <c r="AK61" s="89">
        <f t="shared" si="26"/>
        <v>1.7384642417852749</v>
      </c>
      <c r="AL61" s="89">
        <f t="shared" si="33"/>
        <v>1.6962999075610032</v>
      </c>
      <c r="AM61" s="119">
        <f t="shared" si="28"/>
        <v>1.8325977048390982</v>
      </c>
      <c r="AN61" s="54">
        <f t="shared" si="32"/>
        <v>8.0350058778266703E-2</v>
      </c>
    </row>
    <row r="62" spans="1:40" ht="20.100000000000001" customHeight="1" x14ac:dyDescent="0.25">
      <c r="A62" s="104" t="s">
        <v>234</v>
      </c>
      <c r="B62" s="106">
        <v>719.01</v>
      </c>
      <c r="C62" s="75">
        <v>1343.95</v>
      </c>
      <c r="D62" s="75">
        <v>536.69000000000005</v>
      </c>
      <c r="E62" s="75">
        <v>404.33</v>
      </c>
      <c r="F62" s="75">
        <v>506.39</v>
      </c>
      <c r="G62" s="75">
        <v>346.35</v>
      </c>
      <c r="H62" s="75">
        <v>288.89999999999998</v>
      </c>
      <c r="I62" s="75">
        <v>334.88</v>
      </c>
      <c r="J62" s="75">
        <v>243.63</v>
      </c>
      <c r="K62" s="98">
        <v>388.04</v>
      </c>
      <c r="L62" s="54">
        <f t="shared" si="29"/>
        <v>0.59274309403603842</v>
      </c>
      <c r="N62" s="392">
        <f t="shared" si="30"/>
        <v>3.9937012238465007E-4</v>
      </c>
      <c r="P62" s="113">
        <v>205.08699999999999</v>
      </c>
      <c r="Q62" s="75">
        <v>354.60599999999999</v>
      </c>
      <c r="R62" s="75">
        <v>144.416</v>
      </c>
      <c r="S62" s="75">
        <v>111.10599999999999</v>
      </c>
      <c r="T62" s="75">
        <v>135.286</v>
      </c>
      <c r="U62" s="75">
        <v>101.9</v>
      </c>
      <c r="V62" s="75">
        <v>84.424999999999997</v>
      </c>
      <c r="W62" s="75">
        <v>96.33</v>
      </c>
      <c r="X62" s="75">
        <v>78.417000000000002</v>
      </c>
      <c r="Y62" s="98">
        <v>133.03399999999999</v>
      </c>
      <c r="Z62" s="54">
        <f t="shared" si="18"/>
        <v>0.69649438259561047</v>
      </c>
      <c r="AB62" s="392">
        <f t="shared" si="31"/>
        <v>6.888722264690669E-4</v>
      </c>
      <c r="AD62" s="118">
        <f t="shared" si="19"/>
        <v>2.8523525402984657</v>
      </c>
      <c r="AE62" s="89">
        <f t="shared" si="20"/>
        <v>2.6385356598087721</v>
      </c>
      <c r="AF62" s="89">
        <f t="shared" si="21"/>
        <v>2.6908643723564811</v>
      </c>
      <c r="AG62" s="89">
        <f t="shared" si="22"/>
        <v>2.7479039398511116</v>
      </c>
      <c r="AH62" s="89">
        <f t="shared" si="23"/>
        <v>2.6715772428365492</v>
      </c>
      <c r="AI62" s="89">
        <f t="shared" si="24"/>
        <v>2.9421105817814346</v>
      </c>
      <c r="AJ62" s="89">
        <f t="shared" si="25"/>
        <v>2.9222914503288338</v>
      </c>
      <c r="AK62" s="89">
        <f t="shared" si="26"/>
        <v>2.8765527950310559</v>
      </c>
      <c r="AL62" s="89">
        <f t="shared" si="33"/>
        <v>3.2186922792759516</v>
      </c>
      <c r="AM62" s="119">
        <f t="shared" si="28"/>
        <v>3.4283579012472938</v>
      </c>
      <c r="AN62" s="54">
        <f t="shared" si="32"/>
        <v>6.5140002143512371E-2</v>
      </c>
    </row>
    <row r="63" spans="1:40" ht="20.100000000000001" customHeight="1" x14ac:dyDescent="0.25">
      <c r="A63" s="104" t="s">
        <v>238</v>
      </c>
      <c r="B63" s="106">
        <v>117.84</v>
      </c>
      <c r="C63" s="75">
        <v>134.86000000000001</v>
      </c>
      <c r="D63" s="75">
        <v>48.23</v>
      </c>
      <c r="E63" s="75">
        <v>126.48</v>
      </c>
      <c r="F63" s="75">
        <v>277</v>
      </c>
      <c r="G63" s="75">
        <v>195.57</v>
      </c>
      <c r="H63" s="75">
        <v>240.53</v>
      </c>
      <c r="I63" s="75">
        <v>177.82</v>
      </c>
      <c r="J63" s="75">
        <v>174.1</v>
      </c>
      <c r="K63" s="98">
        <v>435.84</v>
      </c>
      <c r="L63" s="54">
        <f t="shared" si="29"/>
        <v>1.5033888569787479</v>
      </c>
      <c r="N63" s="392">
        <f t="shared" si="30"/>
        <v>4.4856580285570011E-4</v>
      </c>
      <c r="P63" s="113">
        <v>36.590000000000003</v>
      </c>
      <c r="Q63" s="75">
        <v>42.281999999999996</v>
      </c>
      <c r="R63" s="75">
        <v>14.167</v>
      </c>
      <c r="S63" s="75">
        <v>40.780999999999999</v>
      </c>
      <c r="T63" s="75">
        <v>65.251000000000005</v>
      </c>
      <c r="U63" s="75">
        <v>52.387</v>
      </c>
      <c r="V63" s="75">
        <v>54.527999999999999</v>
      </c>
      <c r="W63" s="75">
        <v>37.069000000000003</v>
      </c>
      <c r="X63" s="75">
        <v>44.57</v>
      </c>
      <c r="Y63" s="98">
        <v>97.713999999999999</v>
      </c>
      <c r="Z63" s="54">
        <f t="shared" si="18"/>
        <v>1.1923715503702041</v>
      </c>
      <c r="AB63" s="392">
        <f t="shared" si="31"/>
        <v>5.0597937923537145E-4</v>
      </c>
      <c r="AD63" s="118">
        <f t="shared" si="19"/>
        <v>3.1050577053632047</v>
      </c>
      <c r="AE63" s="89">
        <f t="shared" si="20"/>
        <v>3.13525137179297</v>
      </c>
      <c r="AF63" s="89">
        <f t="shared" si="21"/>
        <v>2.9373833713456357</v>
      </c>
      <c r="AG63" s="89">
        <f t="shared" si="22"/>
        <v>3.2243042378241613</v>
      </c>
      <c r="AH63" s="89">
        <f t="shared" si="23"/>
        <v>2.3556317689530686</v>
      </c>
      <c r="AI63" s="89">
        <f t="shared" si="24"/>
        <v>2.6786828245640946</v>
      </c>
      <c r="AJ63" s="89">
        <f t="shared" si="25"/>
        <v>2.2669937221968155</v>
      </c>
      <c r="AK63" s="89">
        <f t="shared" si="26"/>
        <v>2.0846361489146332</v>
      </c>
      <c r="AL63" s="89">
        <f t="shared" si="33"/>
        <v>2.5600229753015507</v>
      </c>
      <c r="AM63" s="119">
        <f t="shared" si="28"/>
        <v>2.2419695301027902</v>
      </c>
      <c r="AN63" s="54">
        <f t="shared" si="32"/>
        <v>-0.12423851202401659</v>
      </c>
    </row>
    <row r="64" spans="1:40" ht="20.100000000000001" customHeight="1" x14ac:dyDescent="0.25">
      <c r="A64" s="104" t="s">
        <v>239</v>
      </c>
      <c r="B64" s="106">
        <v>1844.95</v>
      </c>
      <c r="C64" s="75">
        <v>109.31</v>
      </c>
      <c r="D64" s="75">
        <v>125.3</v>
      </c>
      <c r="E64" s="75">
        <v>295.64999999999998</v>
      </c>
      <c r="F64" s="75">
        <v>277.45</v>
      </c>
      <c r="G64" s="75">
        <v>557.33000000000004</v>
      </c>
      <c r="H64" s="75">
        <v>731.49</v>
      </c>
      <c r="I64" s="75">
        <v>383.68</v>
      </c>
      <c r="J64" s="75">
        <v>441.26</v>
      </c>
      <c r="K64" s="98">
        <v>345.63</v>
      </c>
      <c r="L64" s="54">
        <f t="shared" si="29"/>
        <v>-0.21672030095635225</v>
      </c>
      <c r="N64" s="392">
        <f t="shared" si="30"/>
        <v>3.557218209457958E-4</v>
      </c>
      <c r="P64" s="113">
        <v>236.86</v>
      </c>
      <c r="Q64" s="75">
        <v>30.655000000000001</v>
      </c>
      <c r="R64" s="75">
        <v>38.802</v>
      </c>
      <c r="S64" s="75">
        <v>84.33</v>
      </c>
      <c r="T64" s="75">
        <v>75.789000000000001</v>
      </c>
      <c r="U64" s="75">
        <v>153.995</v>
      </c>
      <c r="V64" s="75">
        <v>172.304</v>
      </c>
      <c r="W64" s="75">
        <v>104.509</v>
      </c>
      <c r="X64" s="75">
        <v>128.536</v>
      </c>
      <c r="Y64" s="98">
        <v>88.718000000000004</v>
      </c>
      <c r="Z64" s="54">
        <f t="shared" si="18"/>
        <v>-0.30978091740835251</v>
      </c>
      <c r="AB64" s="392">
        <f t="shared" si="31"/>
        <v>4.5939659175761594E-4</v>
      </c>
      <c r="AD64" s="118">
        <f t="shared" si="19"/>
        <v>1.2838288300495948</v>
      </c>
      <c r="AE64" s="89">
        <f t="shared" si="20"/>
        <v>2.8044094776324213</v>
      </c>
      <c r="AF64" s="89">
        <f t="shared" si="21"/>
        <v>3.096727853152434</v>
      </c>
      <c r="AG64" s="89">
        <f t="shared" si="22"/>
        <v>2.852359208523592</v>
      </c>
      <c r="AH64" s="89">
        <f t="shared" si="23"/>
        <v>2.7316273202378811</v>
      </c>
      <c r="AI64" s="89">
        <f t="shared" si="24"/>
        <v>2.7630847074444227</v>
      </c>
      <c r="AJ64" s="89">
        <f t="shared" si="25"/>
        <v>2.3555209230474787</v>
      </c>
      <c r="AK64" s="89">
        <f t="shared" si="26"/>
        <v>2.7238584236864054</v>
      </c>
      <c r="AL64" s="89">
        <f t="shared" si="33"/>
        <v>2.9129311517019447</v>
      </c>
      <c r="AM64" s="119">
        <f t="shared" si="28"/>
        <v>2.5668489425107777</v>
      </c>
      <c r="AN64" s="54">
        <f t="shared" si="32"/>
        <v>-0.11880892172441523</v>
      </c>
    </row>
    <row r="65" spans="1:40" ht="20.100000000000001" customHeight="1" thickBot="1" x14ac:dyDescent="0.3">
      <c r="A65" s="59" t="s">
        <v>33</v>
      </c>
      <c r="B65" s="107">
        <f>B66-SUM(B39:B64)</f>
        <v>309.40000000037253</v>
      </c>
      <c r="C65" s="108">
        <f t="shared" ref="C65:K65" si="34">C66-SUM(C39:C64)</f>
        <v>68.340000000083819</v>
      </c>
      <c r="D65" s="108">
        <f t="shared" si="34"/>
        <v>177.6999999997206</v>
      </c>
      <c r="E65" s="108">
        <f t="shared" si="34"/>
        <v>165.68000000016764</v>
      </c>
      <c r="F65" s="108">
        <f t="shared" si="34"/>
        <v>189.72999999963213</v>
      </c>
      <c r="G65" s="108">
        <f t="shared" si="34"/>
        <v>80.500000000349246</v>
      </c>
      <c r="H65" s="108">
        <f t="shared" si="34"/>
        <v>164.0999999998603</v>
      </c>
      <c r="I65" s="108">
        <f t="shared" si="34"/>
        <v>316.27000000001863</v>
      </c>
      <c r="J65" s="108">
        <f t="shared" si="34"/>
        <v>197.8699999996461</v>
      </c>
      <c r="K65" s="109">
        <f t="shared" si="34"/>
        <v>189.89000000001397</v>
      </c>
      <c r="L65" s="54">
        <f t="shared" si="29"/>
        <v>-4.0329509271978571E-2</v>
      </c>
      <c r="N65" s="392">
        <f t="shared" si="30"/>
        <v>1.9543447206377379E-4</v>
      </c>
      <c r="P65" s="114">
        <f>P66-SUM(P39:P64)</f>
        <v>91.725000000064028</v>
      </c>
      <c r="Q65" s="108">
        <f t="shared" ref="Q65:Y65" si="35">Q66-SUM(Q39:Q64)</f>
        <v>29.127000000007683</v>
      </c>
      <c r="R65" s="108">
        <f t="shared" si="35"/>
        <v>57.982999999978347</v>
      </c>
      <c r="S65" s="108">
        <f t="shared" si="35"/>
        <v>43.627000000065891</v>
      </c>
      <c r="T65" s="108">
        <f t="shared" si="35"/>
        <v>58.790999999997439</v>
      </c>
      <c r="U65" s="108">
        <f t="shared" si="35"/>
        <v>22.401000000041677</v>
      </c>
      <c r="V65" s="108">
        <f t="shared" si="35"/>
        <v>39.04400000005262</v>
      </c>
      <c r="W65" s="108">
        <f t="shared" si="35"/>
        <v>96.832000000023982</v>
      </c>
      <c r="X65" s="108">
        <f t="shared" si="35"/>
        <v>49.857000000047265</v>
      </c>
      <c r="Y65" s="109">
        <f t="shared" si="35"/>
        <v>58.77399999985937</v>
      </c>
      <c r="Z65" s="54">
        <f t="shared" si="18"/>
        <v>0.17885151532991661</v>
      </c>
      <c r="AB65" s="392">
        <f t="shared" si="31"/>
        <v>3.0434156860949881E-4</v>
      </c>
      <c r="AD65" s="120">
        <f t="shared" si="19"/>
        <v>2.9646089204897734</v>
      </c>
      <c r="AE65" s="91">
        <f t="shared" si="20"/>
        <v>4.2620719929721922</v>
      </c>
      <c r="AF65" s="91">
        <f t="shared" si="21"/>
        <v>3.2629712999476372</v>
      </c>
      <c r="AG65" s="91">
        <f t="shared" si="22"/>
        <v>2.6332085948830124</v>
      </c>
      <c r="AH65" s="91">
        <f t="shared" si="23"/>
        <v>3.0986665261219324</v>
      </c>
      <c r="AI65" s="91">
        <f t="shared" si="24"/>
        <v>2.782732919247763</v>
      </c>
      <c r="AJ65" s="91">
        <f t="shared" si="25"/>
        <v>2.379280926269705</v>
      </c>
      <c r="AK65" s="91">
        <f t="shared" si="26"/>
        <v>3.061687798400679</v>
      </c>
      <c r="AL65" s="91">
        <f t="shared" si="33"/>
        <v>2.519684641438138</v>
      </c>
      <c r="AM65" s="121">
        <f t="shared" si="28"/>
        <v>3.0951603559879426</v>
      </c>
      <c r="AN65" s="54">
        <f t="shared" si="32"/>
        <v>0.22839196028172218</v>
      </c>
    </row>
    <row r="66" spans="1:40" s="7" customFormat="1" ht="26.25" customHeight="1" thickBot="1" x14ac:dyDescent="0.3">
      <c r="A66" s="69" t="s">
        <v>34</v>
      </c>
      <c r="B66" s="100">
        <v>869420.88</v>
      </c>
      <c r="C66" s="83">
        <v>965131.38</v>
      </c>
      <c r="D66" s="83">
        <v>1134369.3</v>
      </c>
      <c r="E66" s="83">
        <v>973398.85</v>
      </c>
      <c r="F66" s="83">
        <v>752150.07</v>
      </c>
      <c r="G66" s="83">
        <v>763071.92</v>
      </c>
      <c r="H66" s="83">
        <v>1026161.45</v>
      </c>
      <c r="I66" s="83">
        <v>1069996.6599999999</v>
      </c>
      <c r="J66" s="83">
        <v>1094873.9099999999</v>
      </c>
      <c r="K66" s="124">
        <v>971630.02</v>
      </c>
      <c r="L66" s="207">
        <f t="shared" si="29"/>
        <v>-0.1125644595915158</v>
      </c>
      <c r="M66"/>
      <c r="N66" s="395">
        <f>SUM(N39:N65)</f>
        <v>1.0000000000000002</v>
      </c>
      <c r="P66" s="115">
        <v>148867.72700000001</v>
      </c>
      <c r="Q66" s="111">
        <v>126829.77499999999</v>
      </c>
      <c r="R66" s="111">
        <v>142333.829</v>
      </c>
      <c r="S66" s="111">
        <v>145211.826</v>
      </c>
      <c r="T66" s="111">
        <v>144013.10999999999</v>
      </c>
      <c r="U66" s="111">
        <v>148917.60800000001</v>
      </c>
      <c r="V66" s="111">
        <v>170597.67499999999</v>
      </c>
      <c r="W66" s="111">
        <v>182809.37</v>
      </c>
      <c r="X66" s="111">
        <v>197660.788</v>
      </c>
      <c r="Y66" s="112">
        <v>193118.54199999999</v>
      </c>
      <c r="Z66" s="181">
        <f t="shared" si="18"/>
        <v>-2.2980005523402111E-2</v>
      </c>
      <c r="AA66"/>
      <c r="AB66" s="424">
        <f>SUM(AB39:AB65)</f>
        <v>0.99999999999999933</v>
      </c>
      <c r="AD66" s="87">
        <f t="shared" si="19"/>
        <v>1.7122630756233967</v>
      </c>
      <c r="AE66" s="92">
        <f t="shared" si="20"/>
        <v>1.3141192756575792</v>
      </c>
      <c r="AF66" s="92">
        <f t="shared" si="21"/>
        <v>1.2547397835960474</v>
      </c>
      <c r="AG66" s="92">
        <f t="shared" si="22"/>
        <v>1.4918019062792196</v>
      </c>
      <c r="AH66" s="92">
        <f t="shared" si="23"/>
        <v>1.9146858551778103</v>
      </c>
      <c r="AI66" s="92">
        <f t="shared" si="24"/>
        <v>1.9515540291405298</v>
      </c>
      <c r="AJ66" s="92">
        <f t="shared" si="25"/>
        <v>1.6624837641289292</v>
      </c>
      <c r="AK66" s="92">
        <f t="shared" si="26"/>
        <v>1.7085041181343503</v>
      </c>
      <c r="AL66" s="92">
        <f>(X66/J66)*10</f>
        <v>1.805329236496283</v>
      </c>
      <c r="AM66" s="103">
        <f t="shared" si="28"/>
        <v>1.9875728211855783</v>
      </c>
      <c r="AN66" s="102">
        <f t="shared" si="32"/>
        <v>0.10094756181038039</v>
      </c>
    </row>
    <row r="68" spans="1:40" ht="15.75" thickBot="1" x14ac:dyDescent="0.3"/>
    <row r="69" spans="1:40" ht="15" customHeight="1" x14ac:dyDescent="0.25">
      <c r="A69" s="479" t="s">
        <v>31</v>
      </c>
      <c r="B69" s="489" t="s">
        <v>19</v>
      </c>
      <c r="C69" s="490"/>
      <c r="D69" s="490"/>
      <c r="E69" s="490"/>
      <c r="F69" s="490"/>
      <c r="G69" s="490"/>
      <c r="H69" s="490"/>
      <c r="I69" s="490"/>
      <c r="J69" s="490"/>
      <c r="K69" s="491"/>
      <c r="L69" s="495" t="s">
        <v>221</v>
      </c>
      <c r="N69" s="493" t="s">
        <v>220</v>
      </c>
      <c r="P69" s="492" t="s">
        <v>35</v>
      </c>
      <c r="Q69" s="490"/>
      <c r="R69" s="490"/>
      <c r="S69" s="490"/>
      <c r="T69" s="490"/>
      <c r="U69" s="490"/>
      <c r="V69" s="490"/>
      <c r="W69" s="490"/>
      <c r="X69" s="490"/>
      <c r="Y69" s="490"/>
      <c r="Z69" s="495" t="s">
        <v>221</v>
      </c>
      <c r="AB69" s="493" t="s">
        <v>220</v>
      </c>
      <c r="AD69" s="492" t="s">
        <v>42</v>
      </c>
      <c r="AE69" s="490"/>
      <c r="AF69" s="490"/>
      <c r="AG69" s="490"/>
      <c r="AH69" s="490"/>
      <c r="AI69" s="490"/>
      <c r="AJ69" s="490"/>
      <c r="AK69" s="490"/>
      <c r="AL69" s="490"/>
      <c r="AM69" s="490"/>
      <c r="AN69" s="495" t="s">
        <v>221</v>
      </c>
    </row>
    <row r="70" spans="1:40" ht="15" customHeight="1" thickBot="1" x14ac:dyDescent="0.3">
      <c r="A70" s="499"/>
      <c r="B70" s="502" t="s">
        <v>73</v>
      </c>
      <c r="C70" s="487"/>
      <c r="D70" s="487"/>
      <c r="E70" s="487"/>
      <c r="F70" s="487"/>
      <c r="G70" s="487"/>
      <c r="H70" s="487"/>
      <c r="I70" s="487"/>
      <c r="J70" s="487"/>
      <c r="K70" s="488"/>
      <c r="L70" s="496"/>
      <c r="N70" s="494"/>
      <c r="P70" s="486" t="str">
        <f>B70</f>
        <v>jan-dez</v>
      </c>
      <c r="Q70" s="487"/>
      <c r="R70" s="487"/>
      <c r="S70" s="487"/>
      <c r="T70" s="487"/>
      <c r="U70" s="487"/>
      <c r="V70" s="487"/>
      <c r="W70" s="487"/>
      <c r="X70" s="487"/>
      <c r="Y70" s="487"/>
      <c r="Z70" s="496"/>
      <c r="AB70" s="494"/>
      <c r="AD70" s="486" t="str">
        <f>B70</f>
        <v>jan-dez</v>
      </c>
      <c r="AE70" s="487"/>
      <c r="AF70" s="487"/>
      <c r="AG70" s="487"/>
      <c r="AH70" s="487"/>
      <c r="AI70" s="487"/>
      <c r="AJ70" s="487"/>
      <c r="AK70" s="487"/>
      <c r="AL70" s="487"/>
      <c r="AM70" s="488"/>
      <c r="AN70" s="496"/>
    </row>
    <row r="71" spans="1:40" ht="24.75" customHeight="1" thickBot="1" x14ac:dyDescent="0.3">
      <c r="A71" s="480"/>
      <c r="B71" s="43">
        <v>2010</v>
      </c>
      <c r="C71" s="94">
        <v>2011</v>
      </c>
      <c r="D71" s="94">
        <v>2012</v>
      </c>
      <c r="E71" s="94">
        <v>2013</v>
      </c>
      <c r="F71" s="94">
        <v>2014</v>
      </c>
      <c r="G71" s="94">
        <v>2015</v>
      </c>
      <c r="H71" s="94">
        <v>2016</v>
      </c>
      <c r="I71" s="94">
        <v>2017</v>
      </c>
      <c r="J71" s="94">
        <v>2018</v>
      </c>
      <c r="K71" s="42">
        <v>2019</v>
      </c>
      <c r="L71" s="497"/>
      <c r="N71" s="494"/>
      <c r="P71" s="63">
        <v>2010</v>
      </c>
      <c r="Q71" s="94">
        <v>2011</v>
      </c>
      <c r="R71" s="94">
        <v>2012</v>
      </c>
      <c r="S71" s="94">
        <v>2013</v>
      </c>
      <c r="T71" s="94">
        <v>2014</v>
      </c>
      <c r="U71" s="94">
        <v>2015</v>
      </c>
      <c r="V71" s="94">
        <v>2016</v>
      </c>
      <c r="W71" s="94">
        <v>2017</v>
      </c>
      <c r="X71" s="94">
        <v>2018</v>
      </c>
      <c r="Y71" s="41">
        <v>2019</v>
      </c>
      <c r="Z71" s="497"/>
      <c r="AB71" s="494"/>
      <c r="AD71" s="63">
        <v>2010</v>
      </c>
      <c r="AE71" s="84">
        <v>2011</v>
      </c>
      <c r="AF71" s="84">
        <v>2012</v>
      </c>
      <c r="AG71" s="84">
        <v>2013</v>
      </c>
      <c r="AH71" s="84">
        <v>2014</v>
      </c>
      <c r="AI71" s="84">
        <v>2015</v>
      </c>
      <c r="AJ71" s="84">
        <v>2016</v>
      </c>
      <c r="AK71" s="84">
        <v>2017</v>
      </c>
      <c r="AL71" s="84">
        <v>2018</v>
      </c>
      <c r="AM71" s="41">
        <v>2019</v>
      </c>
      <c r="AN71" s="497"/>
    </row>
    <row r="72" spans="1:40" ht="20.100000000000001" customHeight="1" x14ac:dyDescent="0.25">
      <c r="A72" s="104" t="s">
        <v>93</v>
      </c>
      <c r="B72" s="105">
        <v>92134.31</v>
      </c>
      <c r="C72" s="73">
        <v>92917.29</v>
      </c>
      <c r="D72" s="73">
        <v>100770.94</v>
      </c>
      <c r="E72" s="73">
        <v>105503.39</v>
      </c>
      <c r="F72" s="73">
        <v>123593.29</v>
      </c>
      <c r="G72" s="73">
        <v>134814.87</v>
      </c>
      <c r="H72" s="73">
        <v>149189.26999999999</v>
      </c>
      <c r="I72" s="73">
        <v>162979.48000000001</v>
      </c>
      <c r="J72" s="73">
        <v>170438.68</v>
      </c>
      <c r="K72" s="96">
        <v>188828.51</v>
      </c>
      <c r="L72" s="54">
        <f t="shared" ref="L72:L100" si="36">(K72-J72)/J72</f>
        <v>0.10789704543593048</v>
      </c>
      <c r="N72" s="391">
        <f>K72/$K$100</f>
        <v>0.14686063301266578</v>
      </c>
      <c r="P72" s="113">
        <v>22241.273000000001</v>
      </c>
      <c r="Q72" s="73">
        <v>21295.119999999999</v>
      </c>
      <c r="R72" s="73">
        <v>24383.999</v>
      </c>
      <c r="S72" s="73">
        <v>25626.744999999999</v>
      </c>
      <c r="T72" s="73">
        <v>30015.255000000001</v>
      </c>
      <c r="U72" s="73">
        <v>36814.063999999998</v>
      </c>
      <c r="V72" s="73">
        <v>40145.17</v>
      </c>
      <c r="W72" s="73">
        <v>44024.688999999998</v>
      </c>
      <c r="X72" s="73">
        <v>46219.913999999997</v>
      </c>
      <c r="Y72" s="50">
        <v>52138.065000000002</v>
      </c>
      <c r="Z72" s="54">
        <f t="shared" ref="Z72:Z100" si="37">(Y72-X72)/X72</f>
        <v>0.12804331483611167</v>
      </c>
      <c r="AB72" s="391">
        <f>Y72/$Y$100</f>
        <v>0.18833825622797204</v>
      </c>
      <c r="AD72" s="126">
        <f t="shared" ref="AD72:AD100" si="38">(P72/B72)*10</f>
        <v>2.4140054882920383</v>
      </c>
      <c r="AE72" s="88">
        <f t="shared" ref="AE72:AE100" si="39">(Q72/C72)*10</f>
        <v>2.2918361049918698</v>
      </c>
      <c r="AF72" s="88">
        <f t="shared" ref="AF72:AF100" si="40">(R72/D72)*10</f>
        <v>2.4197451169950384</v>
      </c>
      <c r="AG72" s="88">
        <f t="shared" ref="AG72:AG100" si="41">(S72/E72)*10</f>
        <v>2.4289973052050744</v>
      </c>
      <c r="AH72" s="88">
        <f t="shared" ref="AH72:AH100" si="42">(T72/F72)*10</f>
        <v>2.4285505305344652</v>
      </c>
      <c r="AI72" s="88">
        <f t="shared" ref="AI72:AI100" si="43">(U72/G72)*10</f>
        <v>2.7307124206699158</v>
      </c>
      <c r="AJ72" s="88">
        <f t="shared" ref="AJ72:AJ100" si="44">(V72/H72)*10</f>
        <v>2.6908885605513051</v>
      </c>
      <c r="AK72" s="88">
        <f t="shared" ref="AK72:AK100" si="45">(W72/I72)*10</f>
        <v>2.701241223741786</v>
      </c>
      <c r="AL72" s="88">
        <f t="shared" ref="AL72:AL87" si="46">(X72/J72)*10</f>
        <v>2.7118206970389584</v>
      </c>
      <c r="AM72" s="127">
        <f t="shared" ref="AM72:AM100" si="47">(Y72/K72)*10</f>
        <v>2.7611331043177749</v>
      </c>
      <c r="AN72" s="54">
        <f>(AM72-AL72)/AL72</f>
        <v>1.8184243277094527E-2</v>
      </c>
    </row>
    <row r="73" spans="1:40" ht="20.100000000000001" customHeight="1" x14ac:dyDescent="0.25">
      <c r="A73" s="104" t="s">
        <v>99</v>
      </c>
      <c r="B73" s="106">
        <v>73008.33</v>
      </c>
      <c r="C73" s="75">
        <v>83465.22</v>
      </c>
      <c r="D73" s="75">
        <v>85425.15</v>
      </c>
      <c r="E73" s="75">
        <v>85727.3</v>
      </c>
      <c r="F73" s="75">
        <v>88191.72</v>
      </c>
      <c r="G73" s="75">
        <v>90849.93</v>
      </c>
      <c r="H73" s="75">
        <v>109382.42</v>
      </c>
      <c r="I73" s="75">
        <v>162416.84</v>
      </c>
      <c r="J73" s="75">
        <v>170520.82</v>
      </c>
      <c r="K73" s="98">
        <v>190204.93</v>
      </c>
      <c r="L73" s="54">
        <f t="shared" si="36"/>
        <v>0.1154352295514412</v>
      </c>
      <c r="N73" s="392">
        <f t="shared" ref="N73:N99" si="48">K73/$K$100</f>
        <v>0.14793113826894988</v>
      </c>
      <c r="P73" s="113">
        <v>19592.935000000001</v>
      </c>
      <c r="Q73" s="75">
        <v>23235.275000000001</v>
      </c>
      <c r="R73" s="75">
        <v>23869.862000000001</v>
      </c>
      <c r="S73" s="75">
        <v>24028.196</v>
      </c>
      <c r="T73" s="75">
        <v>24539.105</v>
      </c>
      <c r="U73" s="75">
        <v>25194.382000000001</v>
      </c>
      <c r="V73" s="75">
        <v>25889.492999999999</v>
      </c>
      <c r="W73" s="75">
        <v>40198.061000000002</v>
      </c>
      <c r="X73" s="75">
        <v>45780.091999999997</v>
      </c>
      <c r="Y73" s="50">
        <v>49596.237999999998</v>
      </c>
      <c r="Z73" s="54">
        <f t="shared" si="37"/>
        <v>8.3358198581164944E-2</v>
      </c>
      <c r="AB73" s="392">
        <f t="shared" ref="AB73:AB99" si="49">Y73/$Y$100</f>
        <v>0.17915641825962439</v>
      </c>
      <c r="AD73" s="64">
        <f t="shared" si="38"/>
        <v>2.6836574675793843</v>
      </c>
      <c r="AE73" s="89">
        <f t="shared" si="39"/>
        <v>2.7838272037143135</v>
      </c>
      <c r="AF73" s="89">
        <f t="shared" si="40"/>
        <v>2.7942429132404216</v>
      </c>
      <c r="AG73" s="89">
        <f t="shared" si="41"/>
        <v>2.8028639651546241</v>
      </c>
      <c r="AH73" s="89">
        <f t="shared" si="42"/>
        <v>2.7824726629665459</v>
      </c>
      <c r="AI73" s="89">
        <f t="shared" si="43"/>
        <v>2.7731867267261516</v>
      </c>
      <c r="AJ73" s="89">
        <f t="shared" si="44"/>
        <v>2.3668787909428222</v>
      </c>
      <c r="AK73" s="89">
        <f t="shared" si="45"/>
        <v>2.4749934181701851</v>
      </c>
      <c r="AL73" s="89">
        <f t="shared" si="46"/>
        <v>2.6847215489580685</v>
      </c>
      <c r="AM73" s="128">
        <f t="shared" si="47"/>
        <v>2.6075159040304579</v>
      </c>
      <c r="AN73" s="54">
        <f t="shared" ref="AN73:AN100" si="50">(AM73-AL73)/AL73</f>
        <v>-2.8757412461479989E-2</v>
      </c>
    </row>
    <row r="74" spans="1:40" ht="20.100000000000001" customHeight="1" x14ac:dyDescent="0.25">
      <c r="A74" s="104" t="s">
        <v>97</v>
      </c>
      <c r="B74" s="106">
        <v>56599.22</v>
      </c>
      <c r="C74" s="75">
        <v>62044.19</v>
      </c>
      <c r="D74" s="75">
        <v>68435.34</v>
      </c>
      <c r="E74" s="75">
        <v>74085.14</v>
      </c>
      <c r="F74" s="75">
        <v>76315.58</v>
      </c>
      <c r="G74" s="75">
        <v>84918.95</v>
      </c>
      <c r="H74" s="75">
        <v>89293.24</v>
      </c>
      <c r="I74" s="75">
        <v>96018.55</v>
      </c>
      <c r="J74" s="75">
        <v>110397.69</v>
      </c>
      <c r="K74" s="98">
        <v>114147.51</v>
      </c>
      <c r="L74" s="54">
        <f t="shared" si="36"/>
        <v>3.3966471581062904E-2</v>
      </c>
      <c r="N74" s="392">
        <f t="shared" si="48"/>
        <v>8.8777778183069894E-2</v>
      </c>
      <c r="P74" s="113">
        <v>17713.507000000001</v>
      </c>
      <c r="Q74" s="75">
        <v>19333.903999999999</v>
      </c>
      <c r="R74" s="75">
        <v>22036.472000000002</v>
      </c>
      <c r="S74" s="75">
        <v>23462.213</v>
      </c>
      <c r="T74" s="75">
        <v>22450.537</v>
      </c>
      <c r="U74" s="75">
        <v>25639.241000000002</v>
      </c>
      <c r="V74" s="75">
        <v>27481.67</v>
      </c>
      <c r="W74" s="75">
        <v>30746.494999999999</v>
      </c>
      <c r="X74" s="75">
        <v>33796.571000000004</v>
      </c>
      <c r="Y74" s="50">
        <v>35723.125999999997</v>
      </c>
      <c r="Z74" s="54">
        <f t="shared" si="37"/>
        <v>5.70044517238152E-2</v>
      </c>
      <c r="AB74" s="392">
        <f t="shared" si="49"/>
        <v>0.12904259599684278</v>
      </c>
      <c r="AD74" s="64">
        <f t="shared" si="38"/>
        <v>3.1296380056120916</v>
      </c>
      <c r="AE74" s="89">
        <f t="shared" si="39"/>
        <v>3.1161506016921163</v>
      </c>
      <c r="AF74" s="89">
        <f t="shared" si="40"/>
        <v>3.2200427439974733</v>
      </c>
      <c r="AG74" s="89">
        <f t="shared" si="41"/>
        <v>3.1669256479774486</v>
      </c>
      <c r="AH74" s="89">
        <f t="shared" si="42"/>
        <v>2.9418025781891455</v>
      </c>
      <c r="AI74" s="89">
        <f t="shared" si="43"/>
        <v>3.0192602475654731</v>
      </c>
      <c r="AJ74" s="89">
        <f t="shared" si="44"/>
        <v>3.0776876278652221</v>
      </c>
      <c r="AK74" s="89">
        <f t="shared" si="45"/>
        <v>3.2021411487676077</v>
      </c>
      <c r="AL74" s="89">
        <f t="shared" si="46"/>
        <v>3.061347660444707</v>
      </c>
      <c r="AM74" s="128">
        <f t="shared" si="47"/>
        <v>3.129558060443018</v>
      </c>
      <c r="AN74" s="54">
        <f t="shared" si="50"/>
        <v>2.2281167500068394E-2</v>
      </c>
    </row>
    <row r="75" spans="1:40" ht="20.100000000000001" customHeight="1" x14ac:dyDescent="0.25">
      <c r="A75" s="104" t="s">
        <v>98</v>
      </c>
      <c r="B75" s="106">
        <v>486996.78</v>
      </c>
      <c r="C75" s="75">
        <v>622048.03</v>
      </c>
      <c r="D75" s="75">
        <v>677303.42</v>
      </c>
      <c r="E75" s="75">
        <v>628818.35</v>
      </c>
      <c r="F75" s="75">
        <v>614917.81999999995</v>
      </c>
      <c r="G75" s="75">
        <v>516085.67</v>
      </c>
      <c r="H75" s="75">
        <v>164505.22</v>
      </c>
      <c r="I75" s="75">
        <v>263064.40999999997</v>
      </c>
      <c r="J75" s="75">
        <v>222615.55</v>
      </c>
      <c r="K75" s="98">
        <v>266086.39</v>
      </c>
      <c r="L75" s="54">
        <f t="shared" si="36"/>
        <v>0.1952731514038441</v>
      </c>
      <c r="N75" s="392">
        <f t="shared" si="48"/>
        <v>0.2069476461549957</v>
      </c>
      <c r="P75" s="113">
        <v>51158.663999999997</v>
      </c>
      <c r="Q75" s="75">
        <v>66629.304000000004</v>
      </c>
      <c r="R75" s="75">
        <v>77711.881999999998</v>
      </c>
      <c r="S75" s="75">
        <v>85999.038</v>
      </c>
      <c r="T75" s="75">
        <v>85855.78</v>
      </c>
      <c r="U75" s="75">
        <v>67976.423999999999</v>
      </c>
      <c r="V75" s="75">
        <v>28917.038</v>
      </c>
      <c r="W75" s="75">
        <v>42850.593999999997</v>
      </c>
      <c r="X75" s="75">
        <v>36592.620999999999</v>
      </c>
      <c r="Y75" s="50">
        <v>35267.697999999997</v>
      </c>
      <c r="Z75" s="54">
        <f t="shared" si="37"/>
        <v>-3.6207381810666212E-2</v>
      </c>
      <c r="AB75" s="392">
        <f t="shared" si="49"/>
        <v>0.12739745409605699</v>
      </c>
      <c r="AD75" s="64">
        <f t="shared" si="38"/>
        <v>1.0504928595215763</v>
      </c>
      <c r="AE75" s="89">
        <f t="shared" si="39"/>
        <v>1.0711279641863025</v>
      </c>
      <c r="AF75" s="89">
        <f t="shared" si="40"/>
        <v>1.1473717643416002</v>
      </c>
      <c r="AG75" s="89">
        <f t="shared" si="41"/>
        <v>1.3676292684524871</v>
      </c>
      <c r="AH75" s="89">
        <f t="shared" si="42"/>
        <v>1.3962155138063816</v>
      </c>
      <c r="AI75" s="89">
        <f t="shared" si="43"/>
        <v>1.3171538748595752</v>
      </c>
      <c r="AJ75" s="89">
        <f t="shared" si="44"/>
        <v>1.7578188704285493</v>
      </c>
      <c r="AK75" s="89">
        <f t="shared" si="45"/>
        <v>1.6289012261293729</v>
      </c>
      <c r="AL75" s="89">
        <f t="shared" si="46"/>
        <v>1.6437585334896867</v>
      </c>
      <c r="AM75" s="128">
        <f t="shared" si="47"/>
        <v>1.3254228448136709</v>
      </c>
      <c r="AN75" s="54">
        <f t="shared" si="50"/>
        <v>-0.1936632918949425</v>
      </c>
    </row>
    <row r="76" spans="1:40" ht="20.100000000000001" customHeight="1" x14ac:dyDescent="0.25">
      <c r="A76" s="104" t="s">
        <v>100</v>
      </c>
      <c r="B76" s="106">
        <v>60258.57</v>
      </c>
      <c r="C76" s="75">
        <v>64536.47</v>
      </c>
      <c r="D76" s="75">
        <v>71279.39</v>
      </c>
      <c r="E76" s="75">
        <v>74205.009999999995</v>
      </c>
      <c r="F76" s="75">
        <v>84934.78</v>
      </c>
      <c r="G76" s="75">
        <v>84879.99</v>
      </c>
      <c r="H76" s="75">
        <v>84813.36</v>
      </c>
      <c r="I76" s="75">
        <v>85770.57</v>
      </c>
      <c r="J76" s="75">
        <v>87455.43</v>
      </c>
      <c r="K76" s="98">
        <v>89517.06</v>
      </c>
      <c r="L76" s="54">
        <f t="shared" si="36"/>
        <v>2.3573493378284287E-2</v>
      </c>
      <c r="N76" s="392">
        <f t="shared" si="48"/>
        <v>6.9621542303292983E-2</v>
      </c>
      <c r="P76" s="113">
        <v>14206.062</v>
      </c>
      <c r="Q76" s="75">
        <v>15326.412</v>
      </c>
      <c r="R76" s="75">
        <v>17336.849999999999</v>
      </c>
      <c r="S76" s="75">
        <v>19417.800999999999</v>
      </c>
      <c r="T76" s="75">
        <v>20709.692999999999</v>
      </c>
      <c r="U76" s="75">
        <v>21670.739000000001</v>
      </c>
      <c r="V76" s="75">
        <v>23168.588</v>
      </c>
      <c r="W76" s="75">
        <v>23716.639999999999</v>
      </c>
      <c r="X76" s="75">
        <v>24865.913</v>
      </c>
      <c r="Y76" s="50">
        <v>25973.946</v>
      </c>
      <c r="Z76" s="54">
        <f t="shared" si="37"/>
        <v>4.4560318376405457E-2</v>
      </c>
      <c r="AB76" s="392">
        <f t="shared" si="49"/>
        <v>9.3825647288588665E-2</v>
      </c>
      <c r="AD76" s="64">
        <f t="shared" si="38"/>
        <v>2.3575172792849215</v>
      </c>
      <c r="AE76" s="89">
        <f t="shared" si="39"/>
        <v>2.3748451069604521</v>
      </c>
      <c r="AF76" s="89">
        <f t="shared" si="40"/>
        <v>2.4322388280820024</v>
      </c>
      <c r="AG76" s="89">
        <f t="shared" si="41"/>
        <v>2.6167776272788053</v>
      </c>
      <c r="AH76" s="89">
        <f t="shared" si="42"/>
        <v>2.4383053679540936</v>
      </c>
      <c r="AI76" s="89">
        <f t="shared" si="43"/>
        <v>2.553103387500399</v>
      </c>
      <c r="AJ76" s="89">
        <f t="shared" si="44"/>
        <v>2.7317144374424029</v>
      </c>
      <c r="AK76" s="89">
        <f t="shared" si="45"/>
        <v>2.7651256135991629</v>
      </c>
      <c r="AL76" s="89">
        <f t="shared" si="46"/>
        <v>2.8432669074979113</v>
      </c>
      <c r="AM76" s="128">
        <f t="shared" si="47"/>
        <v>2.9015637913041381</v>
      </c>
      <c r="AN76" s="54">
        <f t="shared" si="50"/>
        <v>2.0503486201908606E-2</v>
      </c>
    </row>
    <row r="77" spans="1:40" ht="20.100000000000001" customHeight="1" x14ac:dyDescent="0.25">
      <c r="A77" s="104" t="s">
        <v>104</v>
      </c>
      <c r="B77" s="106">
        <v>27302.18</v>
      </c>
      <c r="C77" s="75">
        <v>61249.27</v>
      </c>
      <c r="D77" s="75">
        <v>59411.28</v>
      </c>
      <c r="E77" s="75">
        <v>42727.86</v>
      </c>
      <c r="F77" s="75">
        <v>40910.22</v>
      </c>
      <c r="G77" s="75">
        <v>63934.93</v>
      </c>
      <c r="H77" s="75">
        <v>69987.399999999994</v>
      </c>
      <c r="I77" s="75">
        <v>93507.5</v>
      </c>
      <c r="J77" s="75">
        <v>75986.09</v>
      </c>
      <c r="K77" s="98">
        <v>60200.13</v>
      </c>
      <c r="L77" s="54">
        <f t="shared" si="36"/>
        <v>-0.20774802335532727</v>
      </c>
      <c r="N77" s="392">
        <f t="shared" si="48"/>
        <v>4.682041498524122E-2</v>
      </c>
      <c r="P77" s="113">
        <v>4256.3140000000003</v>
      </c>
      <c r="Q77" s="75">
        <v>8164.5370000000003</v>
      </c>
      <c r="R77" s="75">
        <v>9991.7420000000002</v>
      </c>
      <c r="S77" s="75">
        <v>9037.7450000000008</v>
      </c>
      <c r="T77" s="75">
        <v>8690.3510000000006</v>
      </c>
      <c r="U77" s="75">
        <v>13274.975</v>
      </c>
      <c r="V77" s="75">
        <v>15904.054</v>
      </c>
      <c r="W77" s="75">
        <v>19212.457999999999</v>
      </c>
      <c r="X77" s="75">
        <v>19284.204000000002</v>
      </c>
      <c r="Y77" s="50">
        <v>17013.047999999999</v>
      </c>
      <c r="Z77" s="54">
        <f t="shared" si="37"/>
        <v>-0.11777286736854695</v>
      </c>
      <c r="AB77" s="392">
        <f t="shared" si="49"/>
        <v>6.1456208500311374E-2</v>
      </c>
      <c r="AD77" s="64">
        <f t="shared" si="38"/>
        <v>1.5589648885180598</v>
      </c>
      <c r="AE77" s="89">
        <f t="shared" si="39"/>
        <v>1.3330015198548488</v>
      </c>
      <c r="AF77" s="89">
        <f t="shared" si="40"/>
        <v>1.6817920771947683</v>
      </c>
      <c r="AG77" s="89">
        <f t="shared" si="41"/>
        <v>2.1151878423117845</v>
      </c>
      <c r="AH77" s="89">
        <f t="shared" si="42"/>
        <v>2.1242493929389772</v>
      </c>
      <c r="AI77" s="89">
        <f t="shared" si="43"/>
        <v>2.0763258832065663</v>
      </c>
      <c r="AJ77" s="89">
        <f t="shared" si="44"/>
        <v>2.2724167493005885</v>
      </c>
      <c r="AK77" s="89">
        <f t="shared" si="45"/>
        <v>2.0546435312675451</v>
      </c>
      <c r="AL77" s="89">
        <f t="shared" si="46"/>
        <v>2.5378597582794433</v>
      </c>
      <c r="AM77" s="128">
        <f t="shared" si="47"/>
        <v>2.8260816048071655</v>
      </c>
      <c r="AN77" s="54">
        <f t="shared" si="50"/>
        <v>0.11356886273460748</v>
      </c>
    </row>
    <row r="78" spans="1:40" ht="20.100000000000001" customHeight="1" x14ac:dyDescent="0.25">
      <c r="A78" s="104" t="s">
        <v>107</v>
      </c>
      <c r="B78" s="106">
        <v>25328.560000000001</v>
      </c>
      <c r="C78" s="75">
        <v>23708.98</v>
      </c>
      <c r="D78" s="75">
        <v>26501.33</v>
      </c>
      <c r="E78" s="75">
        <v>26843.72</v>
      </c>
      <c r="F78" s="75">
        <v>26259.57</v>
      </c>
      <c r="G78" s="75">
        <v>29545.07</v>
      </c>
      <c r="H78" s="75">
        <v>32544.68</v>
      </c>
      <c r="I78" s="75">
        <v>31007.93</v>
      </c>
      <c r="J78" s="75">
        <v>35014.61</v>
      </c>
      <c r="K78" s="98">
        <v>35146.620000000003</v>
      </c>
      <c r="L78" s="54">
        <f t="shared" si="36"/>
        <v>3.7701405213424349E-3</v>
      </c>
      <c r="N78" s="392">
        <f t="shared" si="48"/>
        <v>2.7335145849827547E-2</v>
      </c>
      <c r="P78" s="113">
        <v>4921.8639999999996</v>
      </c>
      <c r="Q78" s="75">
        <v>4597.0349999999999</v>
      </c>
      <c r="R78" s="75">
        <v>5402.0640000000003</v>
      </c>
      <c r="S78" s="75">
        <v>5500.7420000000002</v>
      </c>
      <c r="T78" s="75">
        <v>6755.9080000000004</v>
      </c>
      <c r="U78" s="75">
        <v>6579.9</v>
      </c>
      <c r="V78" s="75">
        <v>7226.1130000000003</v>
      </c>
      <c r="W78" s="75">
        <v>7325.0680000000002</v>
      </c>
      <c r="X78" s="75">
        <v>8353.4159999999993</v>
      </c>
      <c r="Y78" s="50">
        <v>8693.6990000000005</v>
      </c>
      <c r="Z78" s="54">
        <f t="shared" si="37"/>
        <v>4.0735790004951422E-2</v>
      </c>
      <c r="AB78" s="392">
        <f t="shared" si="49"/>
        <v>3.1404236229918857E-2</v>
      </c>
      <c r="AD78" s="64">
        <f t="shared" si="38"/>
        <v>1.9432071937765114</v>
      </c>
      <c r="AE78" s="89">
        <f t="shared" si="39"/>
        <v>1.9389425441330668</v>
      </c>
      <c r="AF78" s="89">
        <f t="shared" si="40"/>
        <v>2.0384124117544289</v>
      </c>
      <c r="AG78" s="89">
        <f t="shared" si="41"/>
        <v>2.0491727674107763</v>
      </c>
      <c r="AH78" s="89">
        <f t="shared" si="42"/>
        <v>2.5727412901277518</v>
      </c>
      <c r="AI78" s="89">
        <f t="shared" si="43"/>
        <v>2.2270720631225447</v>
      </c>
      <c r="AJ78" s="89">
        <f t="shared" si="44"/>
        <v>2.2203668925305151</v>
      </c>
      <c r="AK78" s="89">
        <f t="shared" si="45"/>
        <v>2.3623208643724363</v>
      </c>
      <c r="AL78" s="89">
        <f t="shared" si="46"/>
        <v>2.3856944286970494</v>
      </c>
      <c r="AM78" s="128">
        <f t="shared" si="47"/>
        <v>2.4735519375689612</v>
      </c>
      <c r="AN78" s="54">
        <f t="shared" si="50"/>
        <v>3.6826807245341688E-2</v>
      </c>
    </row>
    <row r="79" spans="1:40" ht="20.100000000000001" customHeight="1" x14ac:dyDescent="0.25">
      <c r="A79" s="104" t="s">
        <v>113</v>
      </c>
      <c r="B79" s="106">
        <v>42711.24</v>
      </c>
      <c r="C79" s="75">
        <v>61728.69</v>
      </c>
      <c r="D79" s="75">
        <v>67342.58</v>
      </c>
      <c r="E79" s="75">
        <v>63981.74</v>
      </c>
      <c r="F79" s="75">
        <v>68553.710000000006</v>
      </c>
      <c r="G79" s="75">
        <v>73138.03</v>
      </c>
      <c r="H79" s="75">
        <v>71819.48</v>
      </c>
      <c r="I79" s="75">
        <v>82864.92</v>
      </c>
      <c r="J79" s="75">
        <v>74156.289999999994</v>
      </c>
      <c r="K79" s="98">
        <v>90798.82</v>
      </c>
      <c r="L79" s="54">
        <f t="shared" si="36"/>
        <v>0.22442506225702519</v>
      </c>
      <c r="N79" s="392">
        <f t="shared" si="48"/>
        <v>7.0618426115860888E-2</v>
      </c>
      <c r="P79" s="113">
        <v>2108.7179999999998</v>
      </c>
      <c r="Q79" s="75">
        <v>3791.6640000000002</v>
      </c>
      <c r="R79" s="75">
        <v>3877.64</v>
      </c>
      <c r="S79" s="75">
        <v>4192.3680000000004</v>
      </c>
      <c r="T79" s="75">
        <v>4593.1419999999998</v>
      </c>
      <c r="U79" s="75">
        <v>4123.3019999999997</v>
      </c>
      <c r="V79" s="75">
        <v>4142.1499999999996</v>
      </c>
      <c r="W79" s="75">
        <v>4286.6850000000004</v>
      </c>
      <c r="X79" s="75">
        <v>4962.9489999999996</v>
      </c>
      <c r="Y79" s="50">
        <v>5804.5720000000001</v>
      </c>
      <c r="Z79" s="54">
        <f t="shared" si="37"/>
        <v>0.16958123083674656</v>
      </c>
      <c r="AB79" s="392">
        <f t="shared" si="49"/>
        <v>2.0967846977629725E-2</v>
      </c>
      <c r="AD79" s="64">
        <f t="shared" si="38"/>
        <v>0.49371500335743002</v>
      </c>
      <c r="AE79" s="89">
        <f t="shared" si="39"/>
        <v>0.61424663312958694</v>
      </c>
      <c r="AF79" s="89">
        <f t="shared" si="40"/>
        <v>0.5758080548740484</v>
      </c>
      <c r="AG79" s="89">
        <f t="shared" si="41"/>
        <v>0.65524444943197868</v>
      </c>
      <c r="AH79" s="89">
        <f t="shared" si="42"/>
        <v>0.67000633517865027</v>
      </c>
      <c r="AI79" s="89">
        <f t="shared" si="43"/>
        <v>0.56376990192380083</v>
      </c>
      <c r="AJ79" s="89">
        <f t="shared" si="44"/>
        <v>0.57674463808426346</v>
      </c>
      <c r="AK79" s="89">
        <f t="shared" si="45"/>
        <v>0.51730997869786166</v>
      </c>
      <c r="AL79" s="89">
        <f t="shared" si="46"/>
        <v>0.66925529850535947</v>
      </c>
      <c r="AM79" s="128">
        <f t="shared" si="47"/>
        <v>0.63927835185523341</v>
      </c>
      <c r="AN79" s="54">
        <f t="shared" si="50"/>
        <v>-4.4791496932595459E-2</v>
      </c>
    </row>
    <row r="80" spans="1:40" ht="20.100000000000001" customHeight="1" x14ac:dyDescent="0.25">
      <c r="A80" s="104" t="s">
        <v>109</v>
      </c>
      <c r="B80" s="106">
        <v>16972.759999999998</v>
      </c>
      <c r="C80" s="75">
        <v>19027.43</v>
      </c>
      <c r="D80" s="75">
        <v>17926.43</v>
      </c>
      <c r="E80" s="75">
        <v>15039.1</v>
      </c>
      <c r="F80" s="75">
        <v>19877.98</v>
      </c>
      <c r="G80" s="75">
        <v>19217.75</v>
      </c>
      <c r="H80" s="75">
        <v>18362.28</v>
      </c>
      <c r="I80" s="75">
        <v>19647.93</v>
      </c>
      <c r="J80" s="75">
        <v>17461.240000000002</v>
      </c>
      <c r="K80" s="98">
        <v>17554.37</v>
      </c>
      <c r="L80" s="54">
        <f t="shared" si="36"/>
        <v>5.3335272867217551E-3</v>
      </c>
      <c r="N80" s="392">
        <f t="shared" si="48"/>
        <v>1.3652842414201911E-2</v>
      </c>
      <c r="P80" s="113">
        <v>4274.6030000000001</v>
      </c>
      <c r="Q80" s="75">
        <v>5457.8990000000003</v>
      </c>
      <c r="R80" s="75">
        <v>5912.4620000000004</v>
      </c>
      <c r="S80" s="75">
        <v>4240.085</v>
      </c>
      <c r="T80" s="75">
        <v>5225.0780000000004</v>
      </c>
      <c r="U80" s="75">
        <v>5008.6610000000001</v>
      </c>
      <c r="V80" s="75">
        <v>5251.3649999999998</v>
      </c>
      <c r="W80" s="75">
        <v>5692.8069999999998</v>
      </c>
      <c r="X80" s="75">
        <v>5127.1360000000004</v>
      </c>
      <c r="Y80" s="50">
        <v>5528.5330000000004</v>
      </c>
      <c r="Z80" s="54">
        <f t="shared" si="37"/>
        <v>7.8288736635813816E-2</v>
      </c>
      <c r="AB80" s="392">
        <f t="shared" si="49"/>
        <v>1.9970711700152258E-2</v>
      </c>
      <c r="AD80" s="64">
        <f t="shared" si="38"/>
        <v>2.5185078914684471</v>
      </c>
      <c r="AE80" s="89">
        <f t="shared" si="39"/>
        <v>2.8684373034088155</v>
      </c>
      <c r="AF80" s="89">
        <f t="shared" si="40"/>
        <v>3.2981815118793874</v>
      </c>
      <c r="AG80" s="89">
        <f t="shared" si="41"/>
        <v>2.8193741646774075</v>
      </c>
      <c r="AH80" s="89">
        <f t="shared" si="42"/>
        <v>2.6285759418210501</v>
      </c>
      <c r="AI80" s="89">
        <f t="shared" si="43"/>
        <v>2.6062681635467211</v>
      </c>
      <c r="AJ80" s="89">
        <f t="shared" si="44"/>
        <v>2.8598654415464746</v>
      </c>
      <c r="AK80" s="89">
        <f t="shared" si="45"/>
        <v>2.8974080221173426</v>
      </c>
      <c r="AL80" s="89">
        <f t="shared" si="46"/>
        <v>2.9362954750063568</v>
      </c>
      <c r="AM80" s="128">
        <f t="shared" si="47"/>
        <v>3.1493770497032934</v>
      </c>
      <c r="AN80" s="54">
        <f t="shared" si="50"/>
        <v>7.2568165060593992E-2</v>
      </c>
    </row>
    <row r="81" spans="1:40" ht="20.100000000000001" customHeight="1" x14ac:dyDescent="0.25">
      <c r="A81" s="104" t="s">
        <v>114</v>
      </c>
      <c r="B81" s="106">
        <v>812.98</v>
      </c>
      <c r="C81" s="75">
        <v>2591.1999999999998</v>
      </c>
      <c r="D81" s="75">
        <v>2357.96</v>
      </c>
      <c r="E81" s="75">
        <v>3107.6</v>
      </c>
      <c r="F81" s="75">
        <v>4979.87</v>
      </c>
      <c r="G81" s="75">
        <v>4853.34</v>
      </c>
      <c r="H81" s="75">
        <v>44033.68</v>
      </c>
      <c r="I81" s="75">
        <v>18613.55</v>
      </c>
      <c r="J81" s="75">
        <v>17873.91</v>
      </c>
      <c r="K81" s="98">
        <v>26459.03</v>
      </c>
      <c r="L81" s="54">
        <f t="shared" si="36"/>
        <v>0.48031572274896756</v>
      </c>
      <c r="N81" s="392">
        <f t="shared" si="48"/>
        <v>2.0578406802559179E-2</v>
      </c>
      <c r="P81" s="113">
        <v>118.387</v>
      </c>
      <c r="Q81" s="75">
        <v>588.12800000000004</v>
      </c>
      <c r="R81" s="75">
        <v>578.32799999999997</v>
      </c>
      <c r="S81" s="75">
        <v>584.02599999999995</v>
      </c>
      <c r="T81" s="75">
        <v>868.01099999999997</v>
      </c>
      <c r="U81" s="75">
        <v>908.28800000000001</v>
      </c>
      <c r="V81" s="75">
        <v>2918.2</v>
      </c>
      <c r="W81" s="75">
        <v>3015.88</v>
      </c>
      <c r="X81" s="75">
        <v>2869.915</v>
      </c>
      <c r="Y81" s="50">
        <v>4649.16</v>
      </c>
      <c r="Z81" s="54">
        <f t="shared" si="37"/>
        <v>0.61996435434498931</v>
      </c>
      <c r="AB81" s="392">
        <f t="shared" si="49"/>
        <v>1.6794153893606108E-2</v>
      </c>
      <c r="AD81" s="64">
        <f t="shared" si="38"/>
        <v>1.456210484882777</v>
      </c>
      <c r="AE81" s="89">
        <f t="shared" si="39"/>
        <v>2.2697128743439339</v>
      </c>
      <c r="AF81" s="89">
        <f t="shared" si="40"/>
        <v>2.4526624709494644</v>
      </c>
      <c r="AG81" s="89">
        <f t="shared" si="41"/>
        <v>1.8793474063586046</v>
      </c>
      <c r="AH81" s="89">
        <f t="shared" si="42"/>
        <v>1.7430394769341366</v>
      </c>
      <c r="AI81" s="89">
        <f t="shared" si="43"/>
        <v>1.8714699567720374</v>
      </c>
      <c r="AJ81" s="89">
        <f t="shared" si="44"/>
        <v>0.66271999069802923</v>
      </c>
      <c r="AK81" s="89">
        <f t="shared" si="45"/>
        <v>1.6202605091452196</v>
      </c>
      <c r="AL81" s="89">
        <f t="shared" si="46"/>
        <v>1.6056447637925895</v>
      </c>
      <c r="AM81" s="128">
        <f t="shared" si="47"/>
        <v>1.7571165685212196</v>
      </c>
      <c r="AN81" s="54">
        <f t="shared" si="50"/>
        <v>9.4337058946244348E-2</v>
      </c>
    </row>
    <row r="82" spans="1:40" ht="20.100000000000001" customHeight="1" x14ac:dyDescent="0.25">
      <c r="A82" s="104" t="s">
        <v>108</v>
      </c>
      <c r="B82" s="106">
        <v>6190.68</v>
      </c>
      <c r="C82" s="75">
        <v>7451.67</v>
      </c>
      <c r="D82" s="75">
        <v>8643.61</v>
      </c>
      <c r="E82" s="75">
        <v>9704.2000000000007</v>
      </c>
      <c r="F82" s="75">
        <v>9577.7099999999991</v>
      </c>
      <c r="G82" s="75">
        <v>10509.54</v>
      </c>
      <c r="H82" s="75">
        <v>12236.34</v>
      </c>
      <c r="I82" s="75">
        <v>11876.37</v>
      </c>
      <c r="J82" s="75">
        <v>13616.82</v>
      </c>
      <c r="K82" s="98">
        <v>14716.91</v>
      </c>
      <c r="L82" s="54">
        <f t="shared" si="36"/>
        <v>8.0789053538197625E-2</v>
      </c>
      <c r="N82" s="392">
        <f t="shared" si="48"/>
        <v>1.1446019028537752E-2</v>
      </c>
      <c r="P82" s="113">
        <v>1358.039</v>
      </c>
      <c r="Q82" s="75">
        <v>1634.078</v>
      </c>
      <c r="R82" s="75">
        <v>2013.6849999999999</v>
      </c>
      <c r="S82" s="75">
        <v>2109.4960000000001</v>
      </c>
      <c r="T82" s="75">
        <v>2190.3440000000001</v>
      </c>
      <c r="U82" s="75">
        <v>2536.5569999999998</v>
      </c>
      <c r="V82" s="75">
        <v>3177.491</v>
      </c>
      <c r="W82" s="75">
        <v>3376.9949999999999</v>
      </c>
      <c r="X82" s="75">
        <v>4023.61</v>
      </c>
      <c r="Y82" s="50">
        <v>4243.4939999999997</v>
      </c>
      <c r="Z82" s="54">
        <f t="shared" si="37"/>
        <v>5.4648437597083106E-2</v>
      </c>
      <c r="AB82" s="392">
        <f t="shared" si="49"/>
        <v>1.5328767192911012E-2</v>
      </c>
      <c r="AD82" s="64">
        <f t="shared" si="38"/>
        <v>2.1936830848953588</v>
      </c>
      <c r="AE82" s="89">
        <f t="shared" si="39"/>
        <v>2.1929017253850476</v>
      </c>
      <c r="AF82" s="89">
        <f t="shared" si="40"/>
        <v>2.3296805385712678</v>
      </c>
      <c r="AG82" s="89">
        <f t="shared" si="41"/>
        <v>2.1737969126769849</v>
      </c>
      <c r="AH82" s="89">
        <f t="shared" si="42"/>
        <v>2.2869182716954266</v>
      </c>
      <c r="AI82" s="89">
        <f t="shared" si="43"/>
        <v>2.4135756655381675</v>
      </c>
      <c r="AJ82" s="89">
        <f t="shared" si="44"/>
        <v>2.5967658629949804</v>
      </c>
      <c r="AK82" s="89">
        <f t="shared" si="45"/>
        <v>2.8434572179883242</v>
      </c>
      <c r="AL82" s="89">
        <f t="shared" si="46"/>
        <v>2.9548822706035627</v>
      </c>
      <c r="AM82" s="128">
        <f t="shared" si="47"/>
        <v>2.8834137057303466</v>
      </c>
      <c r="AN82" s="54">
        <f t="shared" si="50"/>
        <v>-2.4186603163251556E-2</v>
      </c>
    </row>
    <row r="83" spans="1:40" ht="20.100000000000001" customHeight="1" x14ac:dyDescent="0.25">
      <c r="A83" s="104" t="s">
        <v>111</v>
      </c>
      <c r="B83" s="106">
        <v>517.91999999999996</v>
      </c>
      <c r="C83" s="75">
        <v>522.97</v>
      </c>
      <c r="D83" s="75">
        <v>571.70000000000005</v>
      </c>
      <c r="E83" s="75">
        <v>790.81</v>
      </c>
      <c r="F83" s="75">
        <v>899.47</v>
      </c>
      <c r="G83" s="75">
        <v>834.18</v>
      </c>
      <c r="H83" s="75">
        <v>1253.99</v>
      </c>
      <c r="I83" s="75">
        <v>1497.77</v>
      </c>
      <c r="J83" s="75">
        <v>1561.75</v>
      </c>
      <c r="K83" s="98">
        <v>1859.97</v>
      </c>
      <c r="L83" s="54">
        <f t="shared" si="36"/>
        <v>0.19095245717944614</v>
      </c>
      <c r="N83" s="392">
        <f t="shared" si="48"/>
        <v>1.4465843721616402E-3</v>
      </c>
      <c r="P83" s="113">
        <v>961.60699999999997</v>
      </c>
      <c r="Q83" s="75">
        <v>991.34799999999996</v>
      </c>
      <c r="R83" s="75">
        <v>1026.0909999999999</v>
      </c>
      <c r="S83" s="75">
        <v>1392.116</v>
      </c>
      <c r="T83" s="75">
        <v>1413.9680000000001</v>
      </c>
      <c r="U83" s="75">
        <v>1674.9469999999999</v>
      </c>
      <c r="V83" s="75">
        <v>1790.33</v>
      </c>
      <c r="W83" s="75">
        <v>2602.3960000000002</v>
      </c>
      <c r="X83" s="75">
        <v>2816.991</v>
      </c>
      <c r="Y83" s="50">
        <v>3367.2179999999998</v>
      </c>
      <c r="Z83" s="54">
        <f t="shared" si="37"/>
        <v>0.19532437270832598</v>
      </c>
      <c r="AB83" s="392">
        <f t="shared" si="49"/>
        <v>1.2163396674952158E-2</v>
      </c>
      <c r="AD83" s="64">
        <f t="shared" si="38"/>
        <v>18.566709144269385</v>
      </c>
      <c r="AE83" s="89">
        <f t="shared" si="39"/>
        <v>18.956116029600167</v>
      </c>
      <c r="AF83" s="89">
        <f t="shared" si="40"/>
        <v>17.94806716809515</v>
      </c>
      <c r="AG83" s="89">
        <f t="shared" si="41"/>
        <v>17.603672184216183</v>
      </c>
      <c r="AH83" s="89">
        <f t="shared" si="42"/>
        <v>15.720012896483484</v>
      </c>
      <c r="AI83" s="89">
        <f t="shared" si="43"/>
        <v>20.07896377280683</v>
      </c>
      <c r="AJ83" s="89">
        <f t="shared" si="44"/>
        <v>14.277067600220096</v>
      </c>
      <c r="AK83" s="89">
        <f t="shared" si="45"/>
        <v>17.37513770472102</v>
      </c>
      <c r="AL83" s="89">
        <f t="shared" si="46"/>
        <v>18.03740035216904</v>
      </c>
      <c r="AM83" s="128">
        <f t="shared" si="47"/>
        <v>18.103614574428619</v>
      </c>
      <c r="AN83" s="54">
        <f t="shared" si="50"/>
        <v>3.6709404330328497E-3</v>
      </c>
    </row>
    <row r="84" spans="1:40" ht="20.100000000000001" customHeight="1" x14ac:dyDescent="0.25">
      <c r="A84" s="104" t="s">
        <v>117</v>
      </c>
      <c r="B84" s="106">
        <v>5112.62</v>
      </c>
      <c r="C84" s="75">
        <v>5673.98</v>
      </c>
      <c r="D84" s="75">
        <v>5788.93</v>
      </c>
      <c r="E84" s="75">
        <v>7215.87</v>
      </c>
      <c r="F84" s="75">
        <v>5746.51</v>
      </c>
      <c r="G84" s="75">
        <v>6465.96</v>
      </c>
      <c r="H84" s="75">
        <v>7784.48</v>
      </c>
      <c r="I84" s="75">
        <v>9037.6</v>
      </c>
      <c r="J84" s="75">
        <v>10557.46</v>
      </c>
      <c r="K84" s="98">
        <v>13945.99</v>
      </c>
      <c r="L84" s="54">
        <f t="shared" si="36"/>
        <v>0.32096072350735888</v>
      </c>
      <c r="N84" s="392">
        <f t="shared" si="48"/>
        <v>1.0846439022308162E-2</v>
      </c>
      <c r="P84" s="113">
        <v>1228.6990000000001</v>
      </c>
      <c r="Q84" s="75">
        <v>1562.652</v>
      </c>
      <c r="R84" s="75">
        <v>1588.154</v>
      </c>
      <c r="S84" s="75">
        <v>1847.2560000000001</v>
      </c>
      <c r="T84" s="75">
        <v>1658.076</v>
      </c>
      <c r="U84" s="75">
        <v>1639.16</v>
      </c>
      <c r="V84" s="75">
        <v>2049.2890000000002</v>
      </c>
      <c r="W84" s="75">
        <v>2312.1959999999999</v>
      </c>
      <c r="X84" s="75">
        <v>2646.0810000000001</v>
      </c>
      <c r="Y84" s="50">
        <v>3337.1039999999998</v>
      </c>
      <c r="Z84" s="54">
        <f t="shared" si="37"/>
        <v>0.26114960199631065</v>
      </c>
      <c r="AB84" s="392">
        <f t="shared" si="49"/>
        <v>1.2054615916631933E-2</v>
      </c>
      <c r="AD84" s="64">
        <f t="shared" si="38"/>
        <v>2.4032668181871526</v>
      </c>
      <c r="AE84" s="89">
        <f t="shared" si="39"/>
        <v>2.754066810246071</v>
      </c>
      <c r="AF84" s="89">
        <f t="shared" si="40"/>
        <v>2.7434327241821888</v>
      </c>
      <c r="AG84" s="89">
        <f t="shared" si="41"/>
        <v>2.5599906871936442</v>
      </c>
      <c r="AH84" s="89">
        <f t="shared" si="42"/>
        <v>2.8853617238985052</v>
      </c>
      <c r="AI84" s="89">
        <f t="shared" si="43"/>
        <v>2.5350605323880755</v>
      </c>
      <c r="AJ84" s="89">
        <f t="shared" si="44"/>
        <v>2.6325316527243956</v>
      </c>
      <c r="AK84" s="89">
        <f t="shared" si="45"/>
        <v>2.5584181641143666</v>
      </c>
      <c r="AL84" s="89">
        <f t="shared" si="46"/>
        <v>2.5063613785891685</v>
      </c>
      <c r="AM84" s="128">
        <f t="shared" si="47"/>
        <v>2.3928770922681002</v>
      </c>
      <c r="AN84" s="54">
        <f t="shared" si="50"/>
        <v>-4.5278501053566608E-2</v>
      </c>
    </row>
    <row r="85" spans="1:40" ht="20.100000000000001" customHeight="1" x14ac:dyDescent="0.25">
      <c r="A85" s="104" t="s">
        <v>115</v>
      </c>
      <c r="B85" s="106">
        <v>37760.019999999997</v>
      </c>
      <c r="C85" s="75">
        <v>39537.21</v>
      </c>
      <c r="D85" s="75">
        <v>37245.74</v>
      </c>
      <c r="E85" s="75">
        <v>32556.79</v>
      </c>
      <c r="F85" s="75">
        <v>38989.61</v>
      </c>
      <c r="G85" s="75">
        <v>35020.43</v>
      </c>
      <c r="H85" s="75">
        <v>36029.120000000003</v>
      </c>
      <c r="I85" s="75">
        <v>27878.94</v>
      </c>
      <c r="J85" s="75">
        <v>32064</v>
      </c>
      <c r="K85" s="98">
        <v>31306.01</v>
      </c>
      <c r="L85" s="54">
        <f t="shared" si="36"/>
        <v>-2.3639907684630788E-2</v>
      </c>
      <c r="N85" s="392">
        <f t="shared" si="48"/>
        <v>2.4348126486306781E-2</v>
      </c>
      <c r="P85" s="113">
        <v>2666.9409999999998</v>
      </c>
      <c r="Q85" s="75">
        <v>2956.6759999999999</v>
      </c>
      <c r="R85" s="75">
        <v>3126.7730000000001</v>
      </c>
      <c r="S85" s="75">
        <v>3284.2689999999998</v>
      </c>
      <c r="T85" s="75">
        <v>3734.9859999999999</v>
      </c>
      <c r="U85" s="75">
        <v>3330.9740000000002</v>
      </c>
      <c r="V85" s="75">
        <v>3389.6030000000001</v>
      </c>
      <c r="W85" s="75">
        <v>2714.913</v>
      </c>
      <c r="X85" s="75">
        <v>3182.6790000000001</v>
      </c>
      <c r="Y85" s="50">
        <v>3061.549</v>
      </c>
      <c r="Z85" s="54">
        <f t="shared" si="37"/>
        <v>-3.8059131945131788E-2</v>
      </c>
      <c r="AB85" s="392">
        <f t="shared" si="49"/>
        <v>1.105922899164922E-2</v>
      </c>
      <c r="AD85" s="64">
        <f t="shared" si="38"/>
        <v>0.70628696700902172</v>
      </c>
      <c r="AE85" s="89">
        <f t="shared" si="39"/>
        <v>0.74782110320885054</v>
      </c>
      <c r="AF85" s="89">
        <f t="shared" si="40"/>
        <v>0.83949815468829458</v>
      </c>
      <c r="AG85" s="89">
        <f t="shared" si="41"/>
        <v>1.0087815782821339</v>
      </c>
      <c r="AH85" s="89">
        <f t="shared" si="42"/>
        <v>0.95794392403514672</v>
      </c>
      <c r="AI85" s="89">
        <f t="shared" si="43"/>
        <v>0.95115165633317467</v>
      </c>
      <c r="AJ85" s="89">
        <f t="shared" si="44"/>
        <v>0.94079538995123946</v>
      </c>
      <c r="AK85" s="89">
        <f t="shared" si="45"/>
        <v>0.97382217544856442</v>
      </c>
      <c r="AL85" s="89">
        <f t="shared" si="46"/>
        <v>0.99260198353293416</v>
      </c>
      <c r="AM85" s="128">
        <f t="shared" si="47"/>
        <v>0.97794289339331331</v>
      </c>
      <c r="AN85" s="54">
        <f t="shared" si="50"/>
        <v>-1.4768346611040671E-2</v>
      </c>
    </row>
    <row r="86" spans="1:40" ht="20.100000000000001" customHeight="1" x14ac:dyDescent="0.25">
      <c r="A86" s="104" t="s">
        <v>116</v>
      </c>
      <c r="B86" s="106">
        <v>39723.910000000003</v>
      </c>
      <c r="C86" s="75">
        <v>37779.9</v>
      </c>
      <c r="D86" s="75">
        <v>35160.03</v>
      </c>
      <c r="E86" s="75">
        <v>27721.86</v>
      </c>
      <c r="F86" s="75">
        <v>37065</v>
      </c>
      <c r="G86" s="75">
        <v>44949.67</v>
      </c>
      <c r="H86" s="75">
        <v>51793.93</v>
      </c>
      <c r="I86" s="75">
        <v>52636.71</v>
      </c>
      <c r="J86" s="75">
        <v>46069.99</v>
      </c>
      <c r="K86" s="98">
        <v>53469.02</v>
      </c>
      <c r="L86" s="54">
        <f t="shared" si="36"/>
        <v>0.16060411560757878</v>
      </c>
      <c r="N86" s="392">
        <f t="shared" si="48"/>
        <v>4.1585320584094462E-2</v>
      </c>
      <c r="P86" s="113">
        <v>3529.8130000000001</v>
      </c>
      <c r="Q86" s="75">
        <v>3102.413</v>
      </c>
      <c r="R86" s="75">
        <v>3020.634</v>
      </c>
      <c r="S86" s="75">
        <v>2423.6750000000002</v>
      </c>
      <c r="T86" s="75">
        <v>2373.8209999999999</v>
      </c>
      <c r="U86" s="75">
        <v>2929.527</v>
      </c>
      <c r="V86" s="75">
        <v>2993.835</v>
      </c>
      <c r="W86" s="75">
        <v>2900.9859999999999</v>
      </c>
      <c r="X86" s="75">
        <v>2699.165</v>
      </c>
      <c r="Y86" s="50">
        <v>2803.9769999999999</v>
      </c>
      <c r="Z86" s="54">
        <f t="shared" si="37"/>
        <v>3.8831268188495291E-2</v>
      </c>
      <c r="AB86" s="392">
        <f t="shared" si="49"/>
        <v>1.012880203136308E-2</v>
      </c>
      <c r="AD86" s="64">
        <f t="shared" si="38"/>
        <v>0.888586496143003</v>
      </c>
      <c r="AE86" s="89">
        <f t="shared" si="39"/>
        <v>0.82118083954695487</v>
      </c>
      <c r="AF86" s="89">
        <f t="shared" si="40"/>
        <v>0.85911018847253551</v>
      </c>
      <c r="AG86" s="89">
        <f t="shared" si="41"/>
        <v>0.87428296658305038</v>
      </c>
      <c r="AH86" s="89">
        <f t="shared" si="42"/>
        <v>0.64044813166059611</v>
      </c>
      <c r="AI86" s="89">
        <f t="shared" si="43"/>
        <v>0.65173492931093824</v>
      </c>
      <c r="AJ86" s="89">
        <f t="shared" si="44"/>
        <v>0.57802815889815662</v>
      </c>
      <c r="AK86" s="89">
        <f t="shared" si="45"/>
        <v>0.55113360998436267</v>
      </c>
      <c r="AL86" s="89">
        <f t="shared" si="46"/>
        <v>0.5858835654186163</v>
      </c>
      <c r="AM86" s="128">
        <f t="shared" si="47"/>
        <v>0.52441151904411187</v>
      </c>
      <c r="AN86" s="54">
        <f t="shared" si="50"/>
        <v>-0.10492195037179852</v>
      </c>
    </row>
    <row r="87" spans="1:40" ht="20.100000000000001" customHeight="1" x14ac:dyDescent="0.25">
      <c r="A87" s="104" t="s">
        <v>112</v>
      </c>
      <c r="B87" s="106">
        <v>66188.53</v>
      </c>
      <c r="C87" s="75">
        <v>70697.960000000006</v>
      </c>
      <c r="D87" s="75">
        <v>77327.14</v>
      </c>
      <c r="E87" s="75">
        <v>51695.24</v>
      </c>
      <c r="F87" s="75">
        <v>58118</v>
      </c>
      <c r="G87" s="75">
        <v>42061.37</v>
      </c>
      <c r="H87" s="75">
        <v>32310.880000000001</v>
      </c>
      <c r="I87" s="75">
        <v>12823.89</v>
      </c>
      <c r="J87" s="75">
        <v>11679.39</v>
      </c>
      <c r="K87" s="98">
        <v>9228.4</v>
      </c>
      <c r="L87" s="54">
        <f t="shared" si="36"/>
        <v>-0.20985599419147746</v>
      </c>
      <c r="N87" s="392">
        <f t="shared" si="48"/>
        <v>7.1773519035556914E-3</v>
      </c>
      <c r="P87" s="113">
        <v>3721.328</v>
      </c>
      <c r="Q87" s="75">
        <v>4810.4430000000002</v>
      </c>
      <c r="R87" s="75">
        <v>6889.1170000000002</v>
      </c>
      <c r="S87" s="75">
        <v>6284.8440000000001</v>
      </c>
      <c r="T87" s="75">
        <v>7481.799</v>
      </c>
      <c r="U87" s="75">
        <v>5590.3540000000003</v>
      </c>
      <c r="V87" s="75">
        <v>4840.1210000000001</v>
      </c>
      <c r="W87" s="75">
        <v>2106.384</v>
      </c>
      <c r="X87" s="75">
        <v>2803.5</v>
      </c>
      <c r="Y87" s="50">
        <v>2116.404</v>
      </c>
      <c r="Z87" s="54">
        <f t="shared" si="37"/>
        <v>-0.24508507223113965</v>
      </c>
      <c r="AB87" s="392">
        <f t="shared" si="49"/>
        <v>7.6450830853409101E-3</v>
      </c>
      <c r="AD87" s="64">
        <f t="shared" si="38"/>
        <v>0.56223155280831894</v>
      </c>
      <c r="AE87" s="89">
        <f t="shared" si="39"/>
        <v>0.68042175474370126</v>
      </c>
      <c r="AF87" s="89">
        <f t="shared" si="40"/>
        <v>0.89090544406530503</v>
      </c>
      <c r="AG87" s="89">
        <f t="shared" si="41"/>
        <v>1.2157490709009187</v>
      </c>
      <c r="AH87" s="89">
        <f t="shared" si="42"/>
        <v>1.2873462610550948</v>
      </c>
      <c r="AI87" s="89">
        <f t="shared" si="43"/>
        <v>1.3290946062860054</v>
      </c>
      <c r="AJ87" s="89">
        <f t="shared" si="44"/>
        <v>1.4979848893004459</v>
      </c>
      <c r="AK87" s="89">
        <f t="shared" si="45"/>
        <v>1.6425468403113253</v>
      </c>
      <c r="AL87" s="89">
        <f t="shared" si="46"/>
        <v>2.4003822117422229</v>
      </c>
      <c r="AM87" s="128">
        <f t="shared" si="47"/>
        <v>2.293359628971436</v>
      </c>
      <c r="AN87" s="54">
        <f t="shared" si="50"/>
        <v>-4.4585642339479252E-2</v>
      </c>
    </row>
    <row r="88" spans="1:40" ht="20.100000000000001" customHeight="1" x14ac:dyDescent="0.25">
      <c r="A88" s="104" t="s">
        <v>119</v>
      </c>
      <c r="B88" s="106">
        <v>1906.53</v>
      </c>
      <c r="C88" s="75">
        <v>2513.67</v>
      </c>
      <c r="D88" s="75">
        <v>3330.27</v>
      </c>
      <c r="E88" s="75">
        <v>4193.95</v>
      </c>
      <c r="F88" s="75">
        <v>4715.7</v>
      </c>
      <c r="G88" s="75">
        <v>7340.76</v>
      </c>
      <c r="H88" s="75">
        <v>8348.82</v>
      </c>
      <c r="I88" s="75">
        <v>6792.22</v>
      </c>
      <c r="J88" s="75">
        <v>6159.63</v>
      </c>
      <c r="K88" s="98">
        <v>8264.36</v>
      </c>
      <c r="L88" s="54">
        <f t="shared" si="36"/>
        <v>0.34169747208842094</v>
      </c>
      <c r="N88" s="392">
        <f t="shared" si="48"/>
        <v>6.4275735747983962E-3</v>
      </c>
      <c r="P88" s="113">
        <v>451.48500000000001</v>
      </c>
      <c r="Q88" s="75">
        <v>638.43799999999999</v>
      </c>
      <c r="R88" s="75">
        <v>649.71199999999999</v>
      </c>
      <c r="S88" s="75">
        <v>1013.88</v>
      </c>
      <c r="T88" s="75">
        <v>1173.211</v>
      </c>
      <c r="U88" s="75">
        <v>1732.0029999999999</v>
      </c>
      <c r="V88" s="75">
        <v>1871.2750000000001</v>
      </c>
      <c r="W88" s="75">
        <v>1608.09</v>
      </c>
      <c r="X88" s="75">
        <v>1570.386</v>
      </c>
      <c r="Y88" s="50">
        <v>1890.922</v>
      </c>
      <c r="Z88" s="54">
        <f t="shared" si="37"/>
        <v>0.20411287415960155</v>
      </c>
      <c r="AB88" s="392">
        <f t="shared" si="49"/>
        <v>6.8305747852957207E-3</v>
      </c>
      <c r="AD88" s="64">
        <f t="shared" si="38"/>
        <v>2.3680980629730453</v>
      </c>
      <c r="AE88" s="89">
        <f t="shared" si="39"/>
        <v>2.5398640235193959</v>
      </c>
      <c r="AF88" s="89">
        <f t="shared" si="40"/>
        <v>1.9509289036624657</v>
      </c>
      <c r="AG88" s="89">
        <f t="shared" si="41"/>
        <v>2.4174823257311129</v>
      </c>
      <c r="AH88" s="89">
        <f t="shared" si="42"/>
        <v>2.487883029030685</v>
      </c>
      <c r="AI88" s="89">
        <f t="shared" si="43"/>
        <v>2.3594328107716365</v>
      </c>
      <c r="AJ88" s="89">
        <f t="shared" si="44"/>
        <v>2.2413646479382718</v>
      </c>
      <c r="AK88" s="89">
        <f t="shared" si="45"/>
        <v>2.3675469875828519</v>
      </c>
      <c r="AL88" s="89">
        <f t="shared" ref="AL88:AL100" si="51">(X88/J88)*10</f>
        <v>2.5494810564920294</v>
      </c>
      <c r="AM88" s="128">
        <f t="shared" si="47"/>
        <v>2.2880440832683959</v>
      </c>
      <c r="AN88" s="54">
        <f t="shared" si="50"/>
        <v>-0.10254517191171403</v>
      </c>
    </row>
    <row r="89" spans="1:40" ht="20.100000000000001" customHeight="1" x14ac:dyDescent="0.25">
      <c r="A89" s="104" t="s">
        <v>159</v>
      </c>
      <c r="B89" s="106">
        <v>19.350000000000001</v>
      </c>
      <c r="C89" s="75">
        <v>11.25</v>
      </c>
      <c r="D89" s="75">
        <v>57.38</v>
      </c>
      <c r="E89" s="75">
        <v>77.14</v>
      </c>
      <c r="F89" s="75">
        <v>27.9</v>
      </c>
      <c r="G89" s="75">
        <v>137.69999999999999</v>
      </c>
      <c r="H89" s="75">
        <v>213.59</v>
      </c>
      <c r="I89" s="75">
        <v>624.07000000000005</v>
      </c>
      <c r="J89" s="75">
        <v>5378.54</v>
      </c>
      <c r="K89" s="98">
        <v>9700.27</v>
      </c>
      <c r="L89" s="54">
        <f t="shared" si="36"/>
        <v>0.80351359290811275</v>
      </c>
      <c r="N89" s="392">
        <f t="shared" si="48"/>
        <v>7.5443469452455645E-3</v>
      </c>
      <c r="P89" s="113">
        <v>4.1070000000000002</v>
      </c>
      <c r="Q89" s="75">
        <v>2.282</v>
      </c>
      <c r="R89" s="75">
        <v>7.8040000000000003</v>
      </c>
      <c r="S89" s="75">
        <v>17.059000000000001</v>
      </c>
      <c r="T89" s="75">
        <v>6.2779999999999996</v>
      </c>
      <c r="U89" s="75">
        <v>21.039000000000001</v>
      </c>
      <c r="V89" s="75">
        <v>25.431000000000001</v>
      </c>
      <c r="W89" s="75">
        <v>85.212000000000003</v>
      </c>
      <c r="X89" s="75">
        <v>516.10900000000004</v>
      </c>
      <c r="Y89" s="50">
        <v>1276.348</v>
      </c>
      <c r="Z89" s="54">
        <f t="shared" si="37"/>
        <v>1.4730202340978356</v>
      </c>
      <c r="AB89" s="392">
        <f t="shared" si="49"/>
        <v>4.610550020605092E-3</v>
      </c>
      <c r="AD89" s="64">
        <f t="shared" si="38"/>
        <v>2.1224806201550388</v>
      </c>
      <c r="AE89" s="89">
        <f t="shared" si="39"/>
        <v>2.0284444444444443</v>
      </c>
      <c r="AF89" s="89">
        <f t="shared" si="40"/>
        <v>1.3600557685604739</v>
      </c>
      <c r="AG89" s="89">
        <f t="shared" si="41"/>
        <v>2.2114337568058078</v>
      </c>
      <c r="AH89" s="89">
        <f t="shared" si="42"/>
        <v>2.250179211469534</v>
      </c>
      <c r="AI89" s="89">
        <f t="shared" si="43"/>
        <v>1.5278867102396518</v>
      </c>
      <c r="AJ89" s="89">
        <f t="shared" si="44"/>
        <v>1.1906456294770356</v>
      </c>
      <c r="AK89" s="89">
        <f t="shared" si="45"/>
        <v>1.3654237505408044</v>
      </c>
      <c r="AL89" s="89">
        <f t="shared" si="51"/>
        <v>0.95957081289718038</v>
      </c>
      <c r="AM89" s="128">
        <f t="shared" si="47"/>
        <v>1.3157860554396938</v>
      </c>
      <c r="AN89" s="54">
        <f t="shared" si="50"/>
        <v>0.37122350717089031</v>
      </c>
    </row>
    <row r="90" spans="1:40" ht="20.100000000000001" customHeight="1" x14ac:dyDescent="0.25">
      <c r="A90" s="104" t="s">
        <v>130</v>
      </c>
      <c r="B90" s="106">
        <v>75.680000000000007</v>
      </c>
      <c r="C90" s="75">
        <v>129.91999999999999</v>
      </c>
      <c r="D90" s="75">
        <v>72.81</v>
      </c>
      <c r="E90" s="75">
        <v>243.36</v>
      </c>
      <c r="F90" s="75">
        <v>307.36</v>
      </c>
      <c r="G90" s="75">
        <v>1058.27</v>
      </c>
      <c r="H90" s="75">
        <v>1967.57</v>
      </c>
      <c r="I90" s="75">
        <v>2927.3</v>
      </c>
      <c r="J90" s="75">
        <v>2337.41</v>
      </c>
      <c r="K90" s="98">
        <v>7193.01</v>
      </c>
      <c r="L90" s="54">
        <f t="shared" si="36"/>
        <v>2.0773420153075417</v>
      </c>
      <c r="N90" s="392">
        <f t="shared" si="48"/>
        <v>5.5943353144418456E-3</v>
      </c>
      <c r="P90" s="113">
        <v>23.396000000000001</v>
      </c>
      <c r="Q90" s="75">
        <v>58.956000000000003</v>
      </c>
      <c r="R90" s="75">
        <v>25.286999999999999</v>
      </c>
      <c r="S90" s="75">
        <v>109.816</v>
      </c>
      <c r="T90" s="75">
        <v>84.733999999999995</v>
      </c>
      <c r="U90" s="75">
        <v>253.011</v>
      </c>
      <c r="V90" s="75">
        <v>397.92599999999999</v>
      </c>
      <c r="W90" s="75">
        <v>496.81299999999999</v>
      </c>
      <c r="X90" s="75">
        <v>430.67099999999999</v>
      </c>
      <c r="Y90" s="50">
        <v>1221.461</v>
      </c>
      <c r="Z90" s="54">
        <f t="shared" si="37"/>
        <v>1.8361812148948966</v>
      </c>
      <c r="AB90" s="392">
        <f t="shared" si="49"/>
        <v>4.4122817904821542E-3</v>
      </c>
      <c r="AD90" s="64">
        <f t="shared" si="38"/>
        <v>3.0914376321353068</v>
      </c>
      <c r="AE90" s="89">
        <f t="shared" si="39"/>
        <v>4.5378694581280792</v>
      </c>
      <c r="AF90" s="89">
        <f t="shared" si="40"/>
        <v>3.473011948908117</v>
      </c>
      <c r="AG90" s="89">
        <f t="shared" si="41"/>
        <v>4.5124917817225505</v>
      </c>
      <c r="AH90" s="89">
        <f t="shared" si="42"/>
        <v>2.7568323789692868</v>
      </c>
      <c r="AI90" s="89">
        <f t="shared" si="43"/>
        <v>2.390798189497954</v>
      </c>
      <c r="AJ90" s="89">
        <f t="shared" si="44"/>
        <v>2.0224235986521446</v>
      </c>
      <c r="AK90" s="89">
        <f t="shared" si="45"/>
        <v>1.6971714549243329</v>
      </c>
      <c r="AL90" s="89">
        <f t="shared" si="51"/>
        <v>1.8425137224534849</v>
      </c>
      <c r="AM90" s="128">
        <f t="shared" si="47"/>
        <v>1.6981222047515574</v>
      </c>
      <c r="AN90" s="54">
        <f t="shared" si="50"/>
        <v>-7.8366590132993005E-2</v>
      </c>
    </row>
    <row r="91" spans="1:40" ht="20.100000000000001" customHeight="1" x14ac:dyDescent="0.25">
      <c r="A91" s="104" t="s">
        <v>126</v>
      </c>
      <c r="B91" s="106">
        <v>528.41</v>
      </c>
      <c r="C91" s="75">
        <v>1113.44</v>
      </c>
      <c r="D91" s="75">
        <v>1096.51</v>
      </c>
      <c r="E91" s="75">
        <v>2468.59</v>
      </c>
      <c r="F91" s="75">
        <v>1958.55</v>
      </c>
      <c r="G91" s="75">
        <v>1094.22</v>
      </c>
      <c r="H91" s="75">
        <v>2093.0700000000002</v>
      </c>
      <c r="I91" s="75">
        <v>2097.64</v>
      </c>
      <c r="J91" s="75">
        <v>2625.5</v>
      </c>
      <c r="K91" s="98">
        <v>5505.98</v>
      </c>
      <c r="L91" s="54">
        <f t="shared" si="36"/>
        <v>1.0971167396686343</v>
      </c>
      <c r="N91" s="392">
        <f t="shared" si="48"/>
        <v>4.2822543489596859E-3</v>
      </c>
      <c r="P91" s="113">
        <v>138.58500000000001</v>
      </c>
      <c r="Q91" s="75">
        <v>225.52199999999999</v>
      </c>
      <c r="R91" s="75">
        <v>220.227</v>
      </c>
      <c r="S91" s="75">
        <v>471.71800000000002</v>
      </c>
      <c r="T91" s="75">
        <v>397.30399999999997</v>
      </c>
      <c r="U91" s="75">
        <v>229.24700000000001</v>
      </c>
      <c r="V91" s="75">
        <v>421.11399999999998</v>
      </c>
      <c r="W91" s="75">
        <v>463.089</v>
      </c>
      <c r="X91" s="75">
        <v>588.97699999999998</v>
      </c>
      <c r="Y91" s="50">
        <v>1173.903</v>
      </c>
      <c r="Z91" s="54">
        <f t="shared" si="37"/>
        <v>0.99312197250486878</v>
      </c>
      <c r="AB91" s="392">
        <f t="shared" si="49"/>
        <v>4.240488096379968E-3</v>
      </c>
      <c r="AD91" s="64">
        <f t="shared" si="38"/>
        <v>2.6226793588312107</v>
      </c>
      <c r="AE91" s="89">
        <f t="shared" si="39"/>
        <v>2.0254526512429947</v>
      </c>
      <c r="AF91" s="89">
        <f t="shared" si="40"/>
        <v>2.0084358555781527</v>
      </c>
      <c r="AG91" s="89">
        <f t="shared" si="41"/>
        <v>1.9108803000903349</v>
      </c>
      <c r="AH91" s="89">
        <f t="shared" si="42"/>
        <v>2.0285619463378519</v>
      </c>
      <c r="AI91" s="89">
        <f t="shared" si="43"/>
        <v>2.0950722889364117</v>
      </c>
      <c r="AJ91" s="89">
        <f t="shared" si="44"/>
        <v>2.0119441776911424</v>
      </c>
      <c r="AK91" s="89">
        <f t="shared" si="45"/>
        <v>2.2076667111611146</v>
      </c>
      <c r="AL91" s="89">
        <f t="shared" si="51"/>
        <v>2.2432946105503713</v>
      </c>
      <c r="AM91" s="128">
        <f t="shared" si="47"/>
        <v>2.1320509700362154</v>
      </c>
      <c r="AN91" s="54">
        <f t="shared" si="50"/>
        <v>-4.9589403010629682E-2</v>
      </c>
    </row>
    <row r="92" spans="1:40" ht="20.100000000000001" customHeight="1" x14ac:dyDescent="0.25">
      <c r="A92" s="104" t="s">
        <v>131</v>
      </c>
      <c r="B92" s="106">
        <v>1449.95</v>
      </c>
      <c r="C92" s="75">
        <v>1821.94</v>
      </c>
      <c r="D92" s="75">
        <v>2592.7199999999998</v>
      </c>
      <c r="E92" s="75">
        <v>4394.63</v>
      </c>
      <c r="F92" s="75">
        <v>3053.04</v>
      </c>
      <c r="G92" s="75">
        <v>5238.47</v>
      </c>
      <c r="H92" s="75">
        <v>1540.53</v>
      </c>
      <c r="I92" s="75">
        <v>2200.9699999999998</v>
      </c>
      <c r="J92" s="75">
        <v>2781.59</v>
      </c>
      <c r="K92" s="98">
        <v>4227.34</v>
      </c>
      <c r="L92" s="54">
        <f t="shared" si="36"/>
        <v>0.51975668592423752</v>
      </c>
      <c r="N92" s="392">
        <f t="shared" si="48"/>
        <v>3.2877971041542541E-3</v>
      </c>
      <c r="P92" s="113">
        <v>280.18599999999998</v>
      </c>
      <c r="Q92" s="75">
        <v>312.51</v>
      </c>
      <c r="R92" s="75">
        <v>494.779</v>
      </c>
      <c r="S92" s="75">
        <v>987.86500000000001</v>
      </c>
      <c r="T92" s="75">
        <v>617.40599999999995</v>
      </c>
      <c r="U92" s="75">
        <v>1218.171</v>
      </c>
      <c r="V92" s="75">
        <v>288.73399999999998</v>
      </c>
      <c r="W92" s="75">
        <v>442.30399999999997</v>
      </c>
      <c r="X92" s="75">
        <v>579.904</v>
      </c>
      <c r="Y92" s="50">
        <v>1035.837</v>
      </c>
      <c r="Z92" s="54">
        <f t="shared" si="37"/>
        <v>0.7862215125262112</v>
      </c>
      <c r="AB92" s="392">
        <f t="shared" si="49"/>
        <v>3.7417524857589913E-3</v>
      </c>
      <c r="AD92" s="64">
        <f t="shared" si="38"/>
        <v>1.9323838753060449</v>
      </c>
      <c r="AE92" s="89">
        <f t="shared" si="39"/>
        <v>1.7152595584925956</v>
      </c>
      <c r="AF92" s="89">
        <f t="shared" si="40"/>
        <v>1.9083395044586382</v>
      </c>
      <c r="AG92" s="89">
        <f t="shared" si="41"/>
        <v>2.247891176276501</v>
      </c>
      <c r="AH92" s="89">
        <f t="shared" si="42"/>
        <v>2.0222663312632654</v>
      </c>
      <c r="AI92" s="89">
        <f t="shared" si="43"/>
        <v>2.3254328076709423</v>
      </c>
      <c r="AJ92" s="89">
        <f t="shared" si="44"/>
        <v>1.8742510694371417</v>
      </c>
      <c r="AK92" s="89">
        <f t="shared" si="45"/>
        <v>2.0095866822355597</v>
      </c>
      <c r="AL92" s="89">
        <f t="shared" si="51"/>
        <v>2.0847932297714618</v>
      </c>
      <c r="AM92" s="128">
        <f t="shared" si="47"/>
        <v>2.4503281023054684</v>
      </c>
      <c r="AN92" s="54">
        <f t="shared" si="50"/>
        <v>0.17533387355353083</v>
      </c>
    </row>
    <row r="93" spans="1:40" ht="20.100000000000001" customHeight="1" x14ac:dyDescent="0.25">
      <c r="A93" s="104" t="s">
        <v>118</v>
      </c>
      <c r="B93" s="106">
        <v>3671.38</v>
      </c>
      <c r="C93" s="75">
        <v>3376.96</v>
      </c>
      <c r="D93" s="75">
        <v>3326.24</v>
      </c>
      <c r="E93" s="75">
        <v>3671.72</v>
      </c>
      <c r="F93" s="75">
        <v>3827.68</v>
      </c>
      <c r="G93" s="75">
        <v>4540.5200000000004</v>
      </c>
      <c r="H93" s="75">
        <v>2713.14</v>
      </c>
      <c r="I93" s="75">
        <v>3146.59</v>
      </c>
      <c r="J93" s="75">
        <v>1698.11</v>
      </c>
      <c r="K93" s="98">
        <v>2095.31</v>
      </c>
      <c r="L93" s="54">
        <f t="shared" si="36"/>
        <v>0.23390710849120497</v>
      </c>
      <c r="N93" s="392">
        <f t="shared" si="48"/>
        <v>1.6296191340903379E-3</v>
      </c>
      <c r="P93" s="113">
        <v>1136.3879999999999</v>
      </c>
      <c r="Q93" s="75">
        <v>1313.4179999999999</v>
      </c>
      <c r="R93" s="75">
        <v>1565.171</v>
      </c>
      <c r="S93" s="75">
        <v>1301.8920000000001</v>
      </c>
      <c r="T93" s="75">
        <v>1192.2370000000001</v>
      </c>
      <c r="U93" s="75">
        <v>1325.171</v>
      </c>
      <c r="V93" s="75">
        <v>1381.7139999999999</v>
      </c>
      <c r="W93" s="75">
        <v>1089.8520000000001</v>
      </c>
      <c r="X93" s="75">
        <v>725.60299999999995</v>
      </c>
      <c r="Y93" s="50">
        <v>814.43799999999999</v>
      </c>
      <c r="Z93" s="54">
        <f t="shared" si="37"/>
        <v>0.1224292071559793</v>
      </c>
      <c r="AB93" s="392">
        <f t="shared" si="49"/>
        <v>2.9419932006643722E-3</v>
      </c>
      <c r="AD93" s="64">
        <f t="shared" si="38"/>
        <v>3.0952611824436582</v>
      </c>
      <c r="AE93" s="89">
        <f t="shared" si="39"/>
        <v>3.8893501847815779</v>
      </c>
      <c r="AF93" s="89">
        <f t="shared" si="40"/>
        <v>4.7055263600942805</v>
      </c>
      <c r="AG93" s="89">
        <f t="shared" si="41"/>
        <v>3.5457278877474319</v>
      </c>
      <c r="AH93" s="89">
        <f t="shared" si="42"/>
        <v>3.1147770973540112</v>
      </c>
      <c r="AI93" s="89">
        <f t="shared" si="43"/>
        <v>2.9185445719873493</v>
      </c>
      <c r="AJ93" s="89">
        <f t="shared" si="44"/>
        <v>5.0926749080401299</v>
      </c>
      <c r="AK93" s="89">
        <f t="shared" si="45"/>
        <v>3.4635971003530805</v>
      </c>
      <c r="AL93" s="89">
        <f t="shared" si="51"/>
        <v>4.2730035156733077</v>
      </c>
      <c r="AM93" s="128">
        <f t="shared" si="47"/>
        <v>3.8869570612463074</v>
      </c>
      <c r="AN93" s="54">
        <f t="shared" si="50"/>
        <v>-9.0345456775541663E-2</v>
      </c>
    </row>
    <row r="94" spans="1:40" ht="20.100000000000001" customHeight="1" x14ac:dyDescent="0.25">
      <c r="A94" s="104" t="s">
        <v>121</v>
      </c>
      <c r="B94" s="106">
        <v>1465.27</v>
      </c>
      <c r="C94" s="75">
        <v>1583.79</v>
      </c>
      <c r="D94" s="75">
        <v>800.49</v>
      </c>
      <c r="E94" s="75">
        <v>776.51</v>
      </c>
      <c r="F94" s="75">
        <v>961.28</v>
      </c>
      <c r="G94" s="75">
        <v>1113.3599999999999</v>
      </c>
      <c r="H94" s="75">
        <v>1109.04</v>
      </c>
      <c r="I94" s="75">
        <v>1721.72</v>
      </c>
      <c r="J94" s="75">
        <v>1814.69</v>
      </c>
      <c r="K94" s="98">
        <v>2270.71</v>
      </c>
      <c r="L94" s="54">
        <f t="shared" si="36"/>
        <v>0.25129360937680817</v>
      </c>
      <c r="N94" s="392">
        <f t="shared" si="48"/>
        <v>1.7660357961209899E-3</v>
      </c>
      <c r="P94" s="113">
        <v>351.15300000000002</v>
      </c>
      <c r="Q94" s="75">
        <v>395.59399999999999</v>
      </c>
      <c r="R94" s="75">
        <v>201.49100000000001</v>
      </c>
      <c r="S94" s="75">
        <v>234.357</v>
      </c>
      <c r="T94" s="75">
        <v>252.595</v>
      </c>
      <c r="U94" s="75">
        <v>352.88200000000001</v>
      </c>
      <c r="V94" s="75">
        <v>334.00299999999999</v>
      </c>
      <c r="W94" s="75">
        <v>569.47900000000004</v>
      </c>
      <c r="X94" s="75">
        <v>558.37199999999996</v>
      </c>
      <c r="Y94" s="50">
        <v>730.99199999999996</v>
      </c>
      <c r="Z94" s="54">
        <f t="shared" si="37"/>
        <v>0.30914873954997746</v>
      </c>
      <c r="AB94" s="392">
        <f t="shared" si="49"/>
        <v>2.6405613364553849E-3</v>
      </c>
      <c r="AD94" s="64">
        <f t="shared" si="38"/>
        <v>2.3965071283790702</v>
      </c>
      <c r="AE94" s="89">
        <f t="shared" si="39"/>
        <v>2.497768012173331</v>
      </c>
      <c r="AF94" s="89">
        <f t="shared" si="40"/>
        <v>2.5170957788354635</v>
      </c>
      <c r="AG94" s="89">
        <f t="shared" si="41"/>
        <v>3.0180809004391445</v>
      </c>
      <c r="AH94" s="89">
        <f t="shared" si="42"/>
        <v>2.627694324234354</v>
      </c>
      <c r="AI94" s="89">
        <f t="shared" si="43"/>
        <v>3.1695228856793851</v>
      </c>
      <c r="AJ94" s="89">
        <f t="shared" si="44"/>
        <v>3.0116406982615596</v>
      </c>
      <c r="AK94" s="89">
        <f t="shared" si="45"/>
        <v>3.3076168018028484</v>
      </c>
      <c r="AL94" s="89">
        <f t="shared" si="51"/>
        <v>3.0769552926395138</v>
      </c>
      <c r="AM94" s="128">
        <f t="shared" si="47"/>
        <v>3.2192221816083952</v>
      </c>
      <c r="AN94" s="54">
        <f t="shared" si="50"/>
        <v>4.6236254816312321E-2</v>
      </c>
    </row>
    <row r="95" spans="1:40" ht="20.100000000000001" customHeight="1" x14ac:dyDescent="0.25">
      <c r="A95" s="104" t="s">
        <v>129</v>
      </c>
      <c r="B95" s="106">
        <v>1514.92</v>
      </c>
      <c r="C95" s="75">
        <v>2230.02</v>
      </c>
      <c r="D95" s="75">
        <v>2241.29</v>
      </c>
      <c r="E95" s="75">
        <v>2630.96</v>
      </c>
      <c r="F95" s="75">
        <v>2874.44</v>
      </c>
      <c r="G95" s="75">
        <v>2749.18</v>
      </c>
      <c r="H95" s="75">
        <v>2188.87</v>
      </c>
      <c r="I95" s="75">
        <v>2041.37</v>
      </c>
      <c r="J95" s="75">
        <v>2521.75</v>
      </c>
      <c r="K95" s="98">
        <v>2412.4699999999998</v>
      </c>
      <c r="L95" s="54">
        <f t="shared" si="36"/>
        <v>-4.3334985625062043E-2</v>
      </c>
      <c r="N95" s="392">
        <f t="shared" si="48"/>
        <v>1.8762890800974163E-3</v>
      </c>
      <c r="P95" s="113">
        <v>334.238</v>
      </c>
      <c r="Q95" s="75">
        <v>503.44</v>
      </c>
      <c r="R95" s="75">
        <v>531.80899999999997</v>
      </c>
      <c r="S95" s="75">
        <v>581.45699999999999</v>
      </c>
      <c r="T95" s="75">
        <v>790.66</v>
      </c>
      <c r="U95" s="75">
        <v>740.20600000000002</v>
      </c>
      <c r="V95" s="75">
        <v>502.91500000000002</v>
      </c>
      <c r="W95" s="75">
        <v>529.39599999999996</v>
      </c>
      <c r="X95" s="75">
        <v>715.05</v>
      </c>
      <c r="Y95" s="50">
        <v>648.83399999999995</v>
      </c>
      <c r="Z95" s="54">
        <f t="shared" si="37"/>
        <v>-9.260331445353473E-2</v>
      </c>
      <c r="AB95" s="392">
        <f t="shared" si="49"/>
        <v>2.3437821127696244E-3</v>
      </c>
      <c r="AD95" s="64">
        <f t="shared" si="38"/>
        <v>2.2063079238507646</v>
      </c>
      <c r="AE95" s="89">
        <f t="shared" si="39"/>
        <v>2.2575582281773259</v>
      </c>
      <c r="AF95" s="89">
        <f t="shared" si="40"/>
        <v>2.3727808538832544</v>
      </c>
      <c r="AG95" s="89">
        <f t="shared" si="41"/>
        <v>2.2100564052665188</v>
      </c>
      <c r="AH95" s="89">
        <f t="shared" si="42"/>
        <v>2.750657519377687</v>
      </c>
      <c r="AI95" s="89">
        <f t="shared" si="43"/>
        <v>2.6924610247419234</v>
      </c>
      <c r="AJ95" s="89">
        <f t="shared" si="44"/>
        <v>2.2976010452882085</v>
      </c>
      <c r="AK95" s="89">
        <f t="shared" si="45"/>
        <v>2.5933368277186397</v>
      </c>
      <c r="AL95" s="89">
        <f t="shared" si="51"/>
        <v>2.8355308813324074</v>
      </c>
      <c r="AM95" s="128">
        <f t="shared" si="47"/>
        <v>2.6895008020825131</v>
      </c>
      <c r="AN95" s="54">
        <f t="shared" si="50"/>
        <v>-5.1500084238643599E-2</v>
      </c>
    </row>
    <row r="96" spans="1:40" ht="20.100000000000001" customHeight="1" x14ac:dyDescent="0.25">
      <c r="A96" s="104" t="s">
        <v>240</v>
      </c>
      <c r="B96" s="106">
        <v>157.38999999999999</v>
      </c>
      <c r="C96" s="75">
        <v>407.97</v>
      </c>
      <c r="D96" s="75">
        <v>804</v>
      </c>
      <c r="E96" s="75">
        <v>437.93</v>
      </c>
      <c r="F96" s="75">
        <v>1047.96</v>
      </c>
      <c r="G96" s="75">
        <v>1561.69</v>
      </c>
      <c r="H96" s="75">
        <v>2594.71</v>
      </c>
      <c r="I96" s="75">
        <v>7015.37</v>
      </c>
      <c r="J96" s="75">
        <v>1038.0899999999999</v>
      </c>
      <c r="K96" s="98">
        <v>4710.6899999999996</v>
      </c>
      <c r="L96" s="54">
        <f t="shared" si="36"/>
        <v>3.537843539577493</v>
      </c>
      <c r="N96" s="392">
        <f t="shared" si="48"/>
        <v>3.6637206708162581E-3</v>
      </c>
      <c r="P96" s="113">
        <v>60.360999999999997</v>
      </c>
      <c r="Q96" s="75">
        <v>66.730999999999995</v>
      </c>
      <c r="R96" s="75">
        <v>123.336</v>
      </c>
      <c r="S96" s="75">
        <v>83.061999999999998</v>
      </c>
      <c r="T96" s="75">
        <v>216.41300000000001</v>
      </c>
      <c r="U96" s="75">
        <v>191.37799999999999</v>
      </c>
      <c r="V96" s="75">
        <v>317.17200000000003</v>
      </c>
      <c r="W96" s="75">
        <v>834.30499999999995</v>
      </c>
      <c r="X96" s="75">
        <v>246.59399999999999</v>
      </c>
      <c r="Y96" s="50">
        <v>598.44500000000005</v>
      </c>
      <c r="Z96" s="54">
        <f t="shared" si="37"/>
        <v>1.426843313300405</v>
      </c>
      <c r="AB96" s="392">
        <f t="shared" si="49"/>
        <v>2.1617620014925511E-3</v>
      </c>
      <c r="AD96" s="64">
        <f t="shared" si="38"/>
        <v>3.8351229430078151</v>
      </c>
      <c r="AE96" s="89">
        <f t="shared" si="39"/>
        <v>1.6356839963722818</v>
      </c>
      <c r="AF96" s="89">
        <f t="shared" si="40"/>
        <v>1.5340298507462684</v>
      </c>
      <c r="AG96" s="89">
        <f t="shared" si="41"/>
        <v>1.8966958189665015</v>
      </c>
      <c r="AH96" s="89">
        <f t="shared" si="42"/>
        <v>2.0650883621512275</v>
      </c>
      <c r="AI96" s="89">
        <f t="shared" si="43"/>
        <v>1.2254544756001509</v>
      </c>
      <c r="AJ96" s="89">
        <f t="shared" si="44"/>
        <v>1.2223793795838458</v>
      </c>
      <c r="AK96" s="89">
        <f t="shared" si="45"/>
        <v>1.1892530258560845</v>
      </c>
      <c r="AL96" s="89">
        <f t="shared" si="51"/>
        <v>2.375458775250701</v>
      </c>
      <c r="AM96" s="128">
        <f t="shared" si="47"/>
        <v>1.2703977548936571</v>
      </c>
      <c r="AN96" s="54">
        <f t="shared" si="50"/>
        <v>-0.46519898887338851</v>
      </c>
    </row>
    <row r="97" spans="1:40" ht="20.100000000000001" customHeight="1" x14ac:dyDescent="0.25">
      <c r="A97" s="104" t="s">
        <v>127</v>
      </c>
      <c r="B97" s="106">
        <v>106.86</v>
      </c>
      <c r="C97" s="75">
        <v>3.82</v>
      </c>
      <c r="D97" s="75">
        <v>269.13</v>
      </c>
      <c r="E97" s="75">
        <v>122.62</v>
      </c>
      <c r="F97" s="75">
        <v>352.61</v>
      </c>
      <c r="G97" s="75">
        <v>422.23</v>
      </c>
      <c r="H97" s="75">
        <v>644.05999999999995</v>
      </c>
      <c r="I97" s="75">
        <v>1040.8</v>
      </c>
      <c r="J97" s="75">
        <v>1466.61</v>
      </c>
      <c r="K97" s="98">
        <v>1687.16</v>
      </c>
      <c r="L97" s="54">
        <f t="shared" si="36"/>
        <v>0.15038081016766569</v>
      </c>
      <c r="N97" s="392">
        <f t="shared" si="48"/>
        <v>1.3121820724722618E-3</v>
      </c>
      <c r="P97" s="113">
        <v>19.670000000000002</v>
      </c>
      <c r="Q97" s="75">
        <v>1.1930000000000001</v>
      </c>
      <c r="R97" s="75">
        <v>72.353999999999999</v>
      </c>
      <c r="S97" s="75">
        <v>59.161000000000001</v>
      </c>
      <c r="T97" s="75">
        <v>119.964</v>
      </c>
      <c r="U97" s="75">
        <v>143.23599999999999</v>
      </c>
      <c r="V97" s="75">
        <v>273.77300000000002</v>
      </c>
      <c r="W97" s="75">
        <v>311.86500000000001</v>
      </c>
      <c r="X97" s="75">
        <v>450.02800000000002</v>
      </c>
      <c r="Y97" s="50">
        <v>588.05700000000002</v>
      </c>
      <c r="Z97" s="54">
        <f t="shared" si="37"/>
        <v>0.30671202680722087</v>
      </c>
      <c r="AB97" s="392">
        <f t="shared" si="49"/>
        <v>2.1242374442291359E-3</v>
      </c>
      <c r="AD97" s="64">
        <f t="shared" si="38"/>
        <v>1.8407261837918774</v>
      </c>
      <c r="AE97" s="89">
        <f t="shared" si="39"/>
        <v>3.1230366492146597</v>
      </c>
      <c r="AF97" s="89">
        <f t="shared" si="40"/>
        <v>2.6884405305985952</v>
      </c>
      <c r="AG97" s="89">
        <f t="shared" si="41"/>
        <v>4.8247431087913881</v>
      </c>
      <c r="AH97" s="89">
        <f t="shared" si="42"/>
        <v>3.4021723717421515</v>
      </c>
      <c r="AI97" s="89">
        <f t="shared" si="43"/>
        <v>3.392369087937853</v>
      </c>
      <c r="AJ97" s="89">
        <f t="shared" si="44"/>
        <v>4.2507375089277408</v>
      </c>
      <c r="AK97" s="89">
        <f t="shared" si="45"/>
        <v>2.996397002305919</v>
      </c>
      <c r="AL97" s="89">
        <f t="shared" si="51"/>
        <v>3.068491282617738</v>
      </c>
      <c r="AM97" s="128">
        <f t="shared" si="47"/>
        <v>3.4854844827994973</v>
      </c>
      <c r="AN97" s="54">
        <f t="shared" si="50"/>
        <v>0.13589518814797524</v>
      </c>
    </row>
    <row r="98" spans="1:40" ht="20.100000000000001" customHeight="1" x14ac:dyDescent="0.25">
      <c r="A98" s="104" t="s">
        <v>120</v>
      </c>
      <c r="B98" s="106">
        <v>901.47</v>
      </c>
      <c r="C98" s="75">
        <v>959.08</v>
      </c>
      <c r="D98" s="75">
        <v>706.03</v>
      </c>
      <c r="E98" s="75">
        <v>821</v>
      </c>
      <c r="F98" s="75">
        <v>936.06</v>
      </c>
      <c r="G98" s="75">
        <v>848.1</v>
      </c>
      <c r="H98" s="75">
        <v>814.83</v>
      </c>
      <c r="I98" s="75">
        <v>1371</v>
      </c>
      <c r="J98" s="75">
        <v>1340.11</v>
      </c>
      <c r="K98" s="98">
        <v>1488.24</v>
      </c>
      <c r="L98" s="54">
        <f t="shared" si="36"/>
        <v>0.11053570229309544</v>
      </c>
      <c r="N98" s="392">
        <f t="shared" si="48"/>
        <v>1.1574728226938279E-3</v>
      </c>
      <c r="P98" s="113">
        <v>227.44300000000001</v>
      </c>
      <c r="Q98" s="75">
        <v>210.09800000000001</v>
      </c>
      <c r="R98" s="75">
        <v>196.53899999999999</v>
      </c>
      <c r="S98" s="75">
        <v>226.15199999999999</v>
      </c>
      <c r="T98" s="75">
        <v>251.11500000000001</v>
      </c>
      <c r="U98" s="75">
        <v>568.44600000000003</v>
      </c>
      <c r="V98" s="75">
        <v>278.238</v>
      </c>
      <c r="W98" s="75">
        <v>483.447</v>
      </c>
      <c r="X98" s="75">
        <v>473.22699999999998</v>
      </c>
      <c r="Y98" s="50">
        <v>527.71100000000001</v>
      </c>
      <c r="Z98" s="54">
        <f t="shared" si="37"/>
        <v>0.11513290661775435</v>
      </c>
      <c r="AB98" s="392">
        <f t="shared" si="49"/>
        <v>1.9062496763606273E-3</v>
      </c>
      <c r="AD98" s="64">
        <f t="shared" si="38"/>
        <v>2.5230235060512274</v>
      </c>
      <c r="AE98" s="89">
        <f t="shared" si="39"/>
        <v>2.1906201776702674</v>
      </c>
      <c r="AF98" s="89">
        <f t="shared" si="40"/>
        <v>2.7837202385167767</v>
      </c>
      <c r="AG98" s="89">
        <f t="shared" si="41"/>
        <v>2.7545919610231424</v>
      </c>
      <c r="AH98" s="89">
        <f t="shared" si="42"/>
        <v>2.6826805973976029</v>
      </c>
      <c r="AI98" s="89">
        <f t="shared" si="43"/>
        <v>6.7025822426600632</v>
      </c>
      <c r="AJ98" s="89">
        <f t="shared" si="44"/>
        <v>3.4146754537756339</v>
      </c>
      <c r="AK98" s="89">
        <f t="shared" si="45"/>
        <v>3.5262363238512036</v>
      </c>
      <c r="AL98" s="89">
        <f t="shared" si="51"/>
        <v>3.5312548969860686</v>
      </c>
      <c r="AM98" s="128">
        <f t="shared" si="47"/>
        <v>3.5458729774767512</v>
      </c>
      <c r="AN98" s="54">
        <f t="shared" si="50"/>
        <v>4.1396276726325069E-3</v>
      </c>
    </row>
    <row r="99" spans="1:40" ht="20.100000000000001" customHeight="1" thickBot="1" x14ac:dyDescent="0.3">
      <c r="A99" s="60" t="s">
        <v>33</v>
      </c>
      <c r="B99" s="107">
        <f t="shared" ref="B99:I99" si="52">B100-SUM(B72:B98)</f>
        <v>17871.349999999627</v>
      </c>
      <c r="C99" s="81">
        <f t="shared" si="52"/>
        <v>20026.700000000652</v>
      </c>
      <c r="D99" s="81">
        <f t="shared" si="52"/>
        <v>25985.450000000186</v>
      </c>
      <c r="E99" s="81">
        <f t="shared" si="52"/>
        <v>21388.149999999674</v>
      </c>
      <c r="F99" s="81">
        <f t="shared" si="52"/>
        <v>24198.299999999814</v>
      </c>
      <c r="G99" s="81">
        <f t="shared" si="52"/>
        <v>25494.14000000013</v>
      </c>
      <c r="H99" s="81">
        <f t="shared" si="52"/>
        <v>25960</v>
      </c>
      <c r="I99" s="81">
        <f t="shared" si="52"/>
        <v>27797.839999999618</v>
      </c>
      <c r="J99" s="81">
        <f t="shared" ref="J99:K99" si="53">J100-SUM(J72:J98)</f>
        <v>31762.469999999972</v>
      </c>
      <c r="K99" s="123">
        <f t="shared" si="53"/>
        <v>32741.479999999749</v>
      </c>
      <c r="L99" s="54">
        <f t="shared" si="36"/>
        <v>3.0822854771677937E-2</v>
      </c>
      <c r="N99" s="392">
        <f t="shared" si="48"/>
        <v>2.546455764847956E-2</v>
      </c>
      <c r="P99" s="113">
        <f t="shared" ref="P99:X99" si="54">P100-SUM(P72:P98)</f>
        <v>3583.7810000000754</v>
      </c>
      <c r="Q99" s="75">
        <f t="shared" si="54"/>
        <v>3945.5939999999246</v>
      </c>
      <c r="R99" s="75">
        <f t="shared" si="54"/>
        <v>5242.3909999999159</v>
      </c>
      <c r="S99" s="75">
        <f t="shared" si="54"/>
        <v>4637.7270000000426</v>
      </c>
      <c r="T99" s="75">
        <f t="shared" si="54"/>
        <v>4898.7350000000151</v>
      </c>
      <c r="U99" s="75">
        <f t="shared" si="54"/>
        <v>5228.9040000000386</v>
      </c>
      <c r="V99" s="75">
        <f t="shared" si="54"/>
        <v>5548.3759999999893</v>
      </c>
      <c r="W99" s="75">
        <f t="shared" si="54"/>
        <v>6327.2430000000459</v>
      </c>
      <c r="X99" s="75">
        <f t="shared" si="54"/>
        <v>6659.6569999999774</v>
      </c>
      <c r="Y99" s="50">
        <f t="shared" ref="Y99" si="55">Y100-SUM(Y72:Y98)</f>
        <v>7007.2679999999818</v>
      </c>
      <c r="Z99" s="54">
        <f t="shared" si="37"/>
        <v>5.2196532043618106E-2</v>
      </c>
      <c r="AB99" s="392">
        <f t="shared" si="49"/>
        <v>2.5312343985954708E-2</v>
      </c>
      <c r="AD99" s="129">
        <f t="shared" si="38"/>
        <v>2.0053219258758572</v>
      </c>
      <c r="AE99" s="91">
        <f t="shared" si="39"/>
        <v>1.970166827285472</v>
      </c>
      <c r="AF99" s="91">
        <f t="shared" si="40"/>
        <v>2.0174332174350948</v>
      </c>
      <c r="AG99" s="91">
        <f t="shared" si="41"/>
        <v>2.1683628551324512</v>
      </c>
      <c r="AH99" s="91">
        <f t="shared" si="42"/>
        <v>2.0244128719786318</v>
      </c>
      <c r="AI99" s="91">
        <f t="shared" si="43"/>
        <v>2.0510219211159946</v>
      </c>
      <c r="AJ99" s="91">
        <f t="shared" si="44"/>
        <v>2.1372788906009204</v>
      </c>
      <c r="AK99" s="91">
        <f t="shared" si="45"/>
        <v>2.2761635436422876</v>
      </c>
      <c r="AL99" s="91">
        <f t="shared" si="51"/>
        <v>2.0967062700098524</v>
      </c>
      <c r="AM99" s="130">
        <f t="shared" si="47"/>
        <v>2.1401805904925602</v>
      </c>
      <c r="AN99" s="54">
        <f t="shared" si="50"/>
        <v>2.0734578373967201E-2</v>
      </c>
    </row>
    <row r="100" spans="1:40" s="7" customFormat="1" ht="26.25" customHeight="1" thickBot="1" x14ac:dyDescent="0.3">
      <c r="A100" s="71" t="s">
        <v>34</v>
      </c>
      <c r="B100" s="110">
        <v>1067287.17</v>
      </c>
      <c r="C100" s="111">
        <v>1289159.02</v>
      </c>
      <c r="D100" s="111">
        <v>1382773.29</v>
      </c>
      <c r="E100" s="111">
        <v>1290950.54</v>
      </c>
      <c r="F100" s="111">
        <v>1343191.72</v>
      </c>
      <c r="G100" s="111">
        <v>1293678.32</v>
      </c>
      <c r="H100" s="111">
        <v>1025528</v>
      </c>
      <c r="I100" s="111">
        <v>1190419.8500000001</v>
      </c>
      <c r="J100" s="111">
        <v>1158394.22</v>
      </c>
      <c r="K100" s="112">
        <v>1285766.69</v>
      </c>
      <c r="L100" s="181">
        <f t="shared" si="36"/>
        <v>0.10995606487055846</v>
      </c>
      <c r="M100"/>
      <c r="N100" s="424">
        <f>SUM(N72:N99)</f>
        <v>1</v>
      </c>
      <c r="P100" s="115">
        <v>160669.54699999999</v>
      </c>
      <c r="Q100" s="83">
        <v>191150.66399999999</v>
      </c>
      <c r="R100" s="83">
        <v>218096.655</v>
      </c>
      <c r="S100" s="83">
        <v>229154.761</v>
      </c>
      <c r="T100" s="83">
        <v>238556.50599999999</v>
      </c>
      <c r="U100" s="83">
        <v>236895.18900000001</v>
      </c>
      <c r="V100" s="83">
        <v>210925.18100000001</v>
      </c>
      <c r="W100" s="83">
        <v>250324.342</v>
      </c>
      <c r="X100" s="83">
        <v>259539.33499999999</v>
      </c>
      <c r="Y100" s="101">
        <v>276832.04700000002</v>
      </c>
      <c r="Z100" s="102">
        <f t="shared" si="37"/>
        <v>6.6628482345460385E-2</v>
      </c>
      <c r="AA100"/>
      <c r="AB100" s="395">
        <f>SUM(AB72:AB99)</f>
        <v>1</v>
      </c>
      <c r="AD100" s="87">
        <f t="shared" si="38"/>
        <v>1.5054012782707771</v>
      </c>
      <c r="AE100" s="92">
        <f t="shared" si="39"/>
        <v>1.4827547341677056</v>
      </c>
      <c r="AF100" s="92">
        <f t="shared" si="40"/>
        <v>1.5772408722184674</v>
      </c>
      <c r="AG100" s="92">
        <f t="shared" si="41"/>
        <v>1.7750855195428321</v>
      </c>
      <c r="AH100" s="92">
        <f t="shared" si="42"/>
        <v>1.7760421125883652</v>
      </c>
      <c r="AI100" s="92">
        <f t="shared" si="43"/>
        <v>1.8311753806000242</v>
      </c>
      <c r="AJ100" s="92">
        <f t="shared" si="44"/>
        <v>2.0567471682879455</v>
      </c>
      <c r="AK100" s="92">
        <f t="shared" si="45"/>
        <v>2.1028239910482003</v>
      </c>
      <c r="AL100" s="92">
        <f t="shared" si="51"/>
        <v>2.2405095823078263</v>
      </c>
      <c r="AM100" s="103">
        <f t="shared" si="47"/>
        <v>2.1530503873918216</v>
      </c>
      <c r="AN100" s="102">
        <f t="shared" si="50"/>
        <v>-3.9035403198730216E-2</v>
      </c>
    </row>
  </sheetData>
  <mergeCells count="36">
    <mergeCell ref="AN69:AN71"/>
    <mergeCell ref="AN4:AN6"/>
    <mergeCell ref="L36:L38"/>
    <mergeCell ref="N36:N38"/>
    <mergeCell ref="Z36:Z38"/>
    <mergeCell ref="AB36:AB38"/>
    <mergeCell ref="AN36:AN38"/>
    <mergeCell ref="AD4:AM4"/>
    <mergeCell ref="AD5:AM5"/>
    <mergeCell ref="Z4:Z6"/>
    <mergeCell ref="AB4:AB6"/>
    <mergeCell ref="AD69:AM69"/>
    <mergeCell ref="AD70:AM70"/>
    <mergeCell ref="Z69:Z71"/>
    <mergeCell ref="AB69:AB71"/>
    <mergeCell ref="A4:A6"/>
    <mergeCell ref="B4:K4"/>
    <mergeCell ref="P4:Y4"/>
    <mergeCell ref="L4:L6"/>
    <mergeCell ref="N4:N6"/>
    <mergeCell ref="B5:K5"/>
    <mergeCell ref="P5:Y5"/>
    <mergeCell ref="A36:A38"/>
    <mergeCell ref="B36:K36"/>
    <mergeCell ref="P36:Y36"/>
    <mergeCell ref="AD36:AM36"/>
    <mergeCell ref="B37:K37"/>
    <mergeCell ref="P37:Y37"/>
    <mergeCell ref="AD37:AM37"/>
    <mergeCell ref="A69:A71"/>
    <mergeCell ref="B69:K69"/>
    <mergeCell ref="P69:Y69"/>
    <mergeCell ref="L69:L71"/>
    <mergeCell ref="N69:N71"/>
    <mergeCell ref="B70:K70"/>
    <mergeCell ref="P70:Y70"/>
  </mergeCells>
  <conditionalFormatting sqref="AO7:AO33">
    <cfRule type="cellIs" dxfId="11" priority="20" operator="greaterThan">
      <formula>0</formula>
    </cfRule>
    <cfRule type="cellIs" dxfId="10" priority="21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2" orientation="portrait" r:id="rId1"/>
  <ignoredErrors>
    <ignoredError sqref="J65:K65 X65:Y65 J99:K99 Y99 B99:H99 B65:H65 P99:V99 P65:V65" formulaRange="1"/>
    <ignoredError sqref="AD72:AN9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CF8D00FE-6BB1-4AF0-B206-E111B9B813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AN7:AN33</xm:sqref>
        </x14:conditionalFormatting>
        <x14:conditionalFormatting xmlns:xm="http://schemas.microsoft.com/office/excel/2006/main">
          <x14:cfRule type="iconSet" priority="14" id="{AC69C381-96C7-4491-858A-DA6B389E85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</xm:sqref>
        </x14:conditionalFormatting>
        <x14:conditionalFormatting xmlns:xm="http://schemas.microsoft.com/office/excel/2006/main">
          <x14:cfRule type="iconSet" priority="13" id="{33CEBA52-6434-4439-8540-6C36ACC3D6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Z7:Z33</xm:sqref>
        </x14:conditionalFormatting>
        <x14:conditionalFormatting xmlns:xm="http://schemas.microsoft.com/office/excel/2006/main">
          <x14:cfRule type="iconSet" priority="12" id="{C89DBEE2-F89C-4575-8BF1-1240C3AE5A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AN66</xm:sqref>
        </x14:conditionalFormatting>
        <x14:conditionalFormatting xmlns:xm="http://schemas.microsoft.com/office/excel/2006/main">
          <x14:cfRule type="iconSet" priority="10" id="{AA5270DF-52C9-40C3-ACD1-45E23268323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Z66</xm:sqref>
        </x14:conditionalFormatting>
        <x14:conditionalFormatting xmlns:xm="http://schemas.microsoft.com/office/excel/2006/main">
          <x14:cfRule type="iconSet" priority="9" id="{22BB378F-68EE-4C77-905A-83DDCC2EBC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AN100</xm:sqref>
        </x14:conditionalFormatting>
        <x14:conditionalFormatting xmlns:xm="http://schemas.microsoft.com/office/excel/2006/main">
          <x14:cfRule type="iconSet" priority="8" id="{E893B080-0111-4375-BEFF-0FA0715EFA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L100</xm:sqref>
        </x14:conditionalFormatting>
        <x14:conditionalFormatting xmlns:xm="http://schemas.microsoft.com/office/excel/2006/main">
          <x14:cfRule type="iconSet" priority="7" id="{EA2BF21E-191F-4F91-92B0-7006B8BAEE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Z100</xm:sqref>
        </x14:conditionalFormatting>
        <x14:conditionalFormatting xmlns:xm="http://schemas.microsoft.com/office/excel/2006/main">
          <x14:cfRule type="iconSet" priority="6" id="{EDB746F4-47DF-4238-A2A2-36C3A148B12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L39:L66</xm:sqref>
        </x14:conditionalFormatting>
        <x14:conditionalFormatting xmlns:xm="http://schemas.microsoft.com/office/excel/2006/main">
          <x14:cfRule type="iconSet" priority="5" id="{19D085B9-03D4-4448-B9DD-B3F03D40F9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Z39:Z65</xm:sqref>
        </x14:conditionalFormatting>
        <x14:conditionalFormatting xmlns:xm="http://schemas.microsoft.com/office/excel/2006/main">
          <x14:cfRule type="iconSet" priority="4" id="{1F3539B3-FC75-40F9-868F-076EF53F2E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AN39:AN65</xm:sqref>
        </x14:conditionalFormatting>
        <x14:conditionalFormatting xmlns:xm="http://schemas.microsoft.com/office/excel/2006/main">
          <x14:cfRule type="iconSet" priority="3" id="{1BF29CD2-2695-4FE9-A116-05CFA23BBE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L72:L99</xm:sqref>
        </x14:conditionalFormatting>
        <x14:conditionalFormatting xmlns:xm="http://schemas.microsoft.com/office/excel/2006/main">
          <x14:cfRule type="iconSet" priority="2" id="{E8515B76-9449-4A9C-A9DB-EE3ECB49F0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Z72:Z99</xm:sqref>
        </x14:conditionalFormatting>
        <x14:conditionalFormatting xmlns:xm="http://schemas.microsoft.com/office/excel/2006/main">
          <x14:cfRule type="iconSet" priority="1" id="{121FC472-C742-4D1A-8EC5-F31B685800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AN72:AN99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showGridLines="0" topLeftCell="V1" workbookViewId="0">
      <selection activeCell="AO41" sqref="AO41"/>
    </sheetView>
  </sheetViews>
  <sheetFormatPr defaultRowHeight="15" x14ac:dyDescent="0.25"/>
  <cols>
    <col min="1" max="2" width="2.85546875" customWidth="1"/>
    <col min="3" max="4" width="2.28515625" customWidth="1"/>
    <col min="5" max="5" width="22" customWidth="1"/>
    <col min="6" max="6" width="9.140625" customWidth="1"/>
    <col min="16" max="16" width="10.5703125" customWidth="1"/>
    <col min="17" max="17" width="1.140625" customWidth="1"/>
    <col min="18" max="18" width="10.5703125" customWidth="1"/>
    <col min="19" max="19" width="2.140625" customWidth="1"/>
    <col min="20" max="20" width="9.140625" customWidth="1"/>
    <col min="30" max="30" width="10.5703125" customWidth="1"/>
    <col min="31" max="31" width="1.140625" customWidth="1"/>
    <col min="32" max="32" width="10.5703125" customWidth="1"/>
    <col min="33" max="33" width="2" customWidth="1"/>
    <col min="34" max="34" width="9.140625" customWidth="1"/>
    <col min="44" max="44" width="10.42578125" customWidth="1"/>
  </cols>
  <sheetData>
    <row r="1" spans="1:44" ht="15.75" x14ac:dyDescent="0.25">
      <c r="A1" s="20" t="s">
        <v>173</v>
      </c>
      <c r="B1" s="279"/>
    </row>
    <row r="3" spans="1:44" ht="15.75" thickBot="1" x14ac:dyDescent="0.3"/>
    <row r="4" spans="1:44" x14ac:dyDescent="0.25">
      <c r="A4" s="479" t="s">
        <v>32</v>
      </c>
      <c r="B4" s="498"/>
      <c r="C4" s="498"/>
      <c r="D4" s="498"/>
      <c r="E4" s="498"/>
      <c r="F4" s="489" t="s">
        <v>19</v>
      </c>
      <c r="G4" s="490"/>
      <c r="H4" s="490"/>
      <c r="I4" s="490"/>
      <c r="J4" s="490"/>
      <c r="K4" s="490"/>
      <c r="L4" s="490"/>
      <c r="M4" s="490"/>
      <c r="N4" s="490"/>
      <c r="O4" s="491"/>
      <c r="P4" s="495" t="s">
        <v>221</v>
      </c>
      <c r="R4" s="493" t="s">
        <v>220</v>
      </c>
      <c r="T4" s="492" t="s">
        <v>35</v>
      </c>
      <c r="U4" s="490"/>
      <c r="V4" s="490"/>
      <c r="W4" s="490"/>
      <c r="X4" s="490"/>
      <c r="Y4" s="490"/>
      <c r="Z4" s="490"/>
      <c r="AA4" s="490"/>
      <c r="AB4" s="490"/>
      <c r="AC4" s="491"/>
      <c r="AD4" s="495" t="s">
        <v>221</v>
      </c>
      <c r="AF4" s="493" t="s">
        <v>220</v>
      </c>
      <c r="AH4" s="492" t="s">
        <v>42</v>
      </c>
      <c r="AI4" s="490"/>
      <c r="AJ4" s="490"/>
      <c r="AK4" s="490"/>
      <c r="AL4" s="490"/>
      <c r="AM4" s="490"/>
      <c r="AN4" s="490"/>
      <c r="AO4" s="490"/>
      <c r="AP4" s="490"/>
      <c r="AQ4" s="490"/>
      <c r="AR4" s="495" t="s">
        <v>221</v>
      </c>
    </row>
    <row r="5" spans="1:44" ht="15.75" thickBot="1" x14ac:dyDescent="0.3">
      <c r="A5" s="499"/>
      <c r="B5" s="500"/>
      <c r="C5" s="500"/>
      <c r="D5" s="500"/>
      <c r="E5" s="500"/>
      <c r="F5" s="502" t="s">
        <v>73</v>
      </c>
      <c r="G5" s="487"/>
      <c r="H5" s="487"/>
      <c r="I5" s="487"/>
      <c r="J5" s="487"/>
      <c r="K5" s="487"/>
      <c r="L5" s="487"/>
      <c r="M5" s="487"/>
      <c r="N5" s="487"/>
      <c r="O5" s="488"/>
      <c r="P5" s="496"/>
      <c r="R5" s="494"/>
      <c r="T5" s="486" t="str">
        <f>F5</f>
        <v>jan-dez</v>
      </c>
      <c r="U5" s="487"/>
      <c r="V5" s="487"/>
      <c r="W5" s="487"/>
      <c r="X5" s="487"/>
      <c r="Y5" s="487"/>
      <c r="Z5" s="487"/>
      <c r="AA5" s="487"/>
      <c r="AB5" s="487"/>
      <c r="AC5" s="488"/>
      <c r="AD5" s="496"/>
      <c r="AF5" s="494"/>
      <c r="AH5" s="486" t="str">
        <f>F5</f>
        <v>jan-dez</v>
      </c>
      <c r="AI5" s="487"/>
      <c r="AJ5" s="487"/>
      <c r="AK5" s="487"/>
      <c r="AL5" s="487"/>
      <c r="AM5" s="487"/>
      <c r="AN5" s="487"/>
      <c r="AO5" s="487"/>
      <c r="AP5" s="487"/>
      <c r="AQ5" s="488"/>
      <c r="AR5" s="496"/>
    </row>
    <row r="6" spans="1:44" ht="24.75" customHeight="1" thickBot="1" x14ac:dyDescent="0.3">
      <c r="A6" s="499"/>
      <c r="B6" s="500"/>
      <c r="C6" s="500"/>
      <c r="D6" s="500"/>
      <c r="E6" s="500"/>
      <c r="F6" s="40">
        <v>2010</v>
      </c>
      <c r="G6" s="272">
        <v>2011</v>
      </c>
      <c r="H6" s="272">
        <v>2012</v>
      </c>
      <c r="I6" s="272">
        <v>2013</v>
      </c>
      <c r="J6" s="272">
        <v>2014</v>
      </c>
      <c r="K6" s="272">
        <v>2015</v>
      </c>
      <c r="L6" s="272">
        <v>2016</v>
      </c>
      <c r="M6" s="272">
        <v>2017</v>
      </c>
      <c r="N6" s="272">
        <v>2018</v>
      </c>
      <c r="O6" s="372">
        <v>2019</v>
      </c>
      <c r="P6" s="497"/>
      <c r="R6" s="494"/>
      <c r="T6" s="370">
        <v>2010</v>
      </c>
      <c r="U6" s="272">
        <v>2011</v>
      </c>
      <c r="V6" s="272">
        <v>2012</v>
      </c>
      <c r="W6" s="272">
        <v>2013</v>
      </c>
      <c r="X6" s="272">
        <v>2014</v>
      </c>
      <c r="Y6" s="272">
        <v>2015</v>
      </c>
      <c r="Z6" s="272">
        <v>2016</v>
      </c>
      <c r="AA6" s="272">
        <v>2017</v>
      </c>
      <c r="AB6" s="272">
        <v>2018</v>
      </c>
      <c r="AC6" s="372">
        <v>2019</v>
      </c>
      <c r="AD6" s="497"/>
      <c r="AF6" s="494"/>
      <c r="AG6" s="265"/>
      <c r="AH6" s="370">
        <v>2010</v>
      </c>
      <c r="AI6" s="273">
        <v>2011</v>
      </c>
      <c r="AJ6" s="273">
        <v>2012</v>
      </c>
      <c r="AK6" s="273">
        <v>2013</v>
      </c>
      <c r="AL6" s="273">
        <v>2014</v>
      </c>
      <c r="AM6" s="273">
        <v>2015</v>
      </c>
      <c r="AN6" s="273">
        <v>2016</v>
      </c>
      <c r="AO6" s="273">
        <v>2017</v>
      </c>
      <c r="AP6" s="273">
        <v>2018</v>
      </c>
      <c r="AQ6" s="371">
        <v>2019</v>
      </c>
      <c r="AR6" s="497"/>
    </row>
    <row r="7" spans="1:44" ht="20.100000000000001" customHeight="1" thickBot="1" x14ac:dyDescent="0.3">
      <c r="A7" s="44" t="s">
        <v>36</v>
      </c>
      <c r="B7" s="132"/>
      <c r="C7" s="132"/>
      <c r="D7" s="132"/>
      <c r="E7" s="132"/>
      <c r="F7" s="303">
        <v>199436.27</v>
      </c>
      <c r="G7" s="99">
        <v>196937.43</v>
      </c>
      <c r="H7" s="99">
        <v>173226.23999999999</v>
      </c>
      <c r="I7" s="99">
        <v>187796.03</v>
      </c>
      <c r="J7" s="99">
        <v>213062.43</v>
      </c>
      <c r="K7" s="99">
        <v>219787.35</v>
      </c>
      <c r="L7" s="99">
        <v>251673.4</v>
      </c>
      <c r="M7" s="99">
        <v>276377.09999999998</v>
      </c>
      <c r="N7" s="99">
        <v>288986.37</v>
      </c>
      <c r="O7" s="290">
        <v>266205.83</v>
      </c>
      <c r="P7" s="133">
        <f t="shared" ref="P7:P39" si="0">(O7-N7)/N7</f>
        <v>-7.8829115712273828E-2</v>
      </c>
      <c r="R7" s="412">
        <f>O7/O29</f>
        <v>0.44287904604279027</v>
      </c>
      <c r="T7" s="303">
        <v>46893.985000000001</v>
      </c>
      <c r="U7" s="99">
        <v>47896.089</v>
      </c>
      <c r="V7" s="99">
        <v>44273.766000000003</v>
      </c>
      <c r="W7" s="99">
        <v>46538.127</v>
      </c>
      <c r="X7" s="99">
        <v>55414.000999999997</v>
      </c>
      <c r="Y7" s="99">
        <v>58533.002</v>
      </c>
      <c r="Z7" s="99">
        <v>66122.327000000005</v>
      </c>
      <c r="AA7" s="99">
        <v>74008.081999999995</v>
      </c>
      <c r="AB7" s="99">
        <v>76992.293999999994</v>
      </c>
      <c r="AC7" s="290">
        <v>72454.148000000001</v>
      </c>
      <c r="AD7" s="133">
        <f t="shared" ref="AD7:AD39" si="1">(AC7-AB7)/AB7</f>
        <v>-5.8942859917902872E-2</v>
      </c>
      <c r="AF7" s="412">
        <f>AC7/AC29</f>
        <v>0.37685276570818477</v>
      </c>
      <c r="AH7" s="319">
        <f t="shared" ref="AH7:AQ10" si="2">(T7/F7)*10</f>
        <v>2.3513268173336774</v>
      </c>
      <c r="AI7" s="136">
        <f t="shared" si="2"/>
        <v>2.4320460056780471</v>
      </c>
      <c r="AJ7" s="136">
        <f t="shared" si="2"/>
        <v>2.5558348434971516</v>
      </c>
      <c r="AK7" s="136">
        <f t="shared" si="2"/>
        <v>2.478120916613626</v>
      </c>
      <c r="AL7" s="136">
        <f t="shared" si="2"/>
        <v>2.6008339903004014</v>
      </c>
      <c r="AM7" s="136">
        <f t="shared" si="2"/>
        <v>2.6631651912632828</v>
      </c>
      <c r="AN7" s="136">
        <f t="shared" si="2"/>
        <v>2.6273069382779428</v>
      </c>
      <c r="AO7" s="136">
        <f t="shared" si="2"/>
        <v>2.6777935653858442</v>
      </c>
      <c r="AP7" s="136">
        <f t="shared" si="2"/>
        <v>2.6642188695612186</v>
      </c>
      <c r="AQ7" s="320">
        <f t="shared" si="2"/>
        <v>2.7217340807299371</v>
      </c>
      <c r="AR7" s="85">
        <f>(AQ7-AP7)/AP7</f>
        <v>2.1588020348414887E-2</v>
      </c>
    </row>
    <row r="8" spans="1:44" ht="20.100000000000001" customHeight="1" thickBot="1" x14ac:dyDescent="0.3">
      <c r="A8" s="280"/>
      <c r="B8" s="132" t="s">
        <v>37</v>
      </c>
      <c r="C8" s="132"/>
      <c r="D8" s="132"/>
      <c r="E8" s="281"/>
      <c r="F8" s="194">
        <v>99911.75</v>
      </c>
      <c r="G8" s="195">
        <v>102807.5</v>
      </c>
      <c r="H8" s="195">
        <v>99797.04</v>
      </c>
      <c r="I8" s="195">
        <v>102049.76</v>
      </c>
      <c r="J8" s="195">
        <v>127543.77</v>
      </c>
      <c r="K8" s="195">
        <v>129007.23</v>
      </c>
      <c r="L8" s="195">
        <v>156116.04</v>
      </c>
      <c r="M8" s="195">
        <v>152325.07999999999</v>
      </c>
      <c r="N8" s="195">
        <v>159137.35999999999</v>
      </c>
      <c r="O8" s="291">
        <v>152662.12</v>
      </c>
      <c r="P8" s="356">
        <f t="shared" si="0"/>
        <v>-4.0689628130063181E-2</v>
      </c>
      <c r="R8" s="413">
        <f>O8/O7</f>
        <v>0.57347399191069548</v>
      </c>
      <c r="T8" s="194">
        <v>21750.607</v>
      </c>
      <c r="U8" s="195">
        <v>23110.074000000001</v>
      </c>
      <c r="V8" s="195">
        <v>22234.99</v>
      </c>
      <c r="W8" s="195">
        <v>22847.562999999998</v>
      </c>
      <c r="X8" s="195">
        <v>28083.794000000002</v>
      </c>
      <c r="Y8" s="195">
        <v>29158.505000000001</v>
      </c>
      <c r="Z8" s="195">
        <v>34556.411999999997</v>
      </c>
      <c r="AA8" s="195">
        <v>34579.120999999999</v>
      </c>
      <c r="AB8" s="195">
        <v>36558.654000000002</v>
      </c>
      <c r="AC8" s="291">
        <v>35270.173999999999</v>
      </c>
      <c r="AD8" s="356">
        <f t="shared" si="1"/>
        <v>-3.5244185959362816E-2</v>
      </c>
      <c r="AF8" s="413">
        <f>AC8/AC7</f>
        <v>0.48679302667391794</v>
      </c>
      <c r="AH8" s="321">
        <f t="shared" si="2"/>
        <v>2.1769818865148496</v>
      </c>
      <c r="AI8" s="322">
        <f t="shared" si="2"/>
        <v>2.2478976728351534</v>
      </c>
      <c r="AJ8" s="322">
        <f t="shared" si="2"/>
        <v>2.2280209914041542</v>
      </c>
      <c r="AK8" s="322">
        <f t="shared" si="2"/>
        <v>2.2388649419655664</v>
      </c>
      <c r="AL8" s="322">
        <f t="shared" si="2"/>
        <v>2.2018946123358281</v>
      </c>
      <c r="AM8" s="322">
        <f t="shared" si="2"/>
        <v>2.2602225472169275</v>
      </c>
      <c r="AN8" s="322">
        <f t="shared" si="2"/>
        <v>2.2135081058935389</v>
      </c>
      <c r="AO8" s="322">
        <f t="shared" si="2"/>
        <v>2.2700871714625066</v>
      </c>
      <c r="AP8" s="322">
        <f t="shared" si="2"/>
        <v>2.2973017775335727</v>
      </c>
      <c r="AQ8" s="323">
        <f t="shared" si="2"/>
        <v>2.3103422119383641</v>
      </c>
      <c r="AR8" s="356">
        <f t="shared" ref="AR8:AR39" si="3">(AQ8-AP8)/AP8</f>
        <v>5.6764133177104282E-3</v>
      </c>
    </row>
    <row r="9" spans="1:44" ht="20.100000000000001" customHeight="1" x14ac:dyDescent="0.25">
      <c r="A9" s="275"/>
      <c r="B9" s="10"/>
      <c r="C9" s="284" t="s">
        <v>165</v>
      </c>
      <c r="D9" s="284"/>
      <c r="E9" s="276"/>
      <c r="F9" s="304">
        <v>95379.73</v>
      </c>
      <c r="G9" s="286">
        <v>102149.78</v>
      </c>
      <c r="H9" s="286">
        <v>99287.09</v>
      </c>
      <c r="I9" s="286">
        <v>100992.9</v>
      </c>
      <c r="J9" s="286">
        <v>126448.64</v>
      </c>
      <c r="K9" s="286">
        <v>128460.22</v>
      </c>
      <c r="L9" s="286">
        <v>155350.1</v>
      </c>
      <c r="M9" s="286">
        <v>150550.26</v>
      </c>
      <c r="N9" s="286">
        <v>158533.07999999999</v>
      </c>
      <c r="O9" s="292">
        <v>152407.41</v>
      </c>
      <c r="P9" s="357">
        <f t="shared" si="0"/>
        <v>-3.8639695891860448E-2</v>
      </c>
      <c r="R9" s="392">
        <f>O9/O8</f>
        <v>0.99833154419708048</v>
      </c>
      <c r="T9" s="304">
        <v>21408.177</v>
      </c>
      <c r="U9" s="286">
        <v>23034.01</v>
      </c>
      <c r="V9" s="286">
        <v>22176.501</v>
      </c>
      <c r="W9" s="286">
        <v>22721.492999999999</v>
      </c>
      <c r="X9" s="286">
        <v>27947.620999999999</v>
      </c>
      <c r="Y9" s="286">
        <v>29093.580999999998</v>
      </c>
      <c r="Z9" s="286">
        <v>34464.627999999997</v>
      </c>
      <c r="AA9" s="286">
        <v>34458.142999999996</v>
      </c>
      <c r="AB9" s="286">
        <v>36467.449000000001</v>
      </c>
      <c r="AC9" s="292">
        <v>35231.228000000003</v>
      </c>
      <c r="AD9" s="357">
        <f t="shared" si="1"/>
        <v>-3.3899300167664528E-2</v>
      </c>
      <c r="AF9" s="392">
        <f>AC9/AC8</f>
        <v>0.99889578089407793</v>
      </c>
      <c r="AH9" s="324">
        <f t="shared" si="2"/>
        <v>2.2445206125033064</v>
      </c>
      <c r="AI9" s="325">
        <f t="shared" si="2"/>
        <v>2.2549250717916376</v>
      </c>
      <c r="AJ9" s="325">
        <f t="shared" si="2"/>
        <v>2.2335734686151039</v>
      </c>
      <c r="AK9" s="325">
        <f t="shared" si="2"/>
        <v>2.2498109273028106</v>
      </c>
      <c r="AL9" s="325">
        <f t="shared" si="2"/>
        <v>2.2101954595952948</v>
      </c>
      <c r="AM9" s="325">
        <f t="shared" si="2"/>
        <v>2.2647930230852786</v>
      </c>
      <c r="AN9" s="325">
        <f t="shared" si="2"/>
        <v>2.2185134093895011</v>
      </c>
      <c r="AO9" s="325">
        <f t="shared" si="2"/>
        <v>2.288813250804083</v>
      </c>
      <c r="AP9" s="325">
        <f t="shared" si="2"/>
        <v>2.3003053369050801</v>
      </c>
      <c r="AQ9" s="326">
        <f t="shared" si="2"/>
        <v>2.3116479703972401</v>
      </c>
      <c r="AR9" s="357">
        <f t="shared" si="3"/>
        <v>4.9309251733601787E-3</v>
      </c>
    </row>
    <row r="10" spans="1:44" ht="20.100000000000001" customHeight="1" x14ac:dyDescent="0.25">
      <c r="A10" s="275"/>
      <c r="B10" s="10"/>
      <c r="C10" s="285" t="s">
        <v>144</v>
      </c>
      <c r="D10" s="284"/>
      <c r="E10" s="270"/>
      <c r="F10" s="305">
        <f>F11+F12</f>
        <v>4532.0200000000004</v>
      </c>
      <c r="G10" s="287">
        <f t="shared" ref="G10:O10" si="4">G11+G12</f>
        <v>657.72</v>
      </c>
      <c r="H10" s="287">
        <f t="shared" si="4"/>
        <v>509.95</v>
      </c>
      <c r="I10" s="288">
        <f t="shared" si="4"/>
        <v>1056.8599999999999</v>
      </c>
      <c r="J10" s="288">
        <f t="shared" si="4"/>
        <v>1095.1300000000001</v>
      </c>
      <c r="K10" s="288">
        <f t="shared" si="4"/>
        <v>547.01</v>
      </c>
      <c r="L10" s="288">
        <f t="shared" si="4"/>
        <v>765.94</v>
      </c>
      <c r="M10" s="288">
        <f t="shared" si="4"/>
        <v>1774.8200000000002</v>
      </c>
      <c r="N10" s="288">
        <f t="shared" si="4"/>
        <v>604.28</v>
      </c>
      <c r="O10" s="288">
        <f t="shared" si="4"/>
        <v>254.71</v>
      </c>
      <c r="P10" s="358">
        <f t="shared" si="0"/>
        <v>-0.57849010392533251</v>
      </c>
      <c r="R10" s="414">
        <f>O10/O8</f>
        <v>1.6684558029195456E-3</v>
      </c>
      <c r="T10" s="305">
        <f t="shared" ref="T10:AC10" si="5">T11+T12</f>
        <v>342.43</v>
      </c>
      <c r="U10" s="287">
        <f t="shared" si="5"/>
        <v>76.063999999999993</v>
      </c>
      <c r="V10" s="287">
        <f t="shared" si="5"/>
        <v>58.488999999999997</v>
      </c>
      <c r="W10" s="288">
        <f t="shared" si="5"/>
        <v>126.07</v>
      </c>
      <c r="X10" s="288">
        <f t="shared" si="5"/>
        <v>136.173</v>
      </c>
      <c r="Y10" s="288">
        <f t="shared" si="5"/>
        <v>64.924000000000007</v>
      </c>
      <c r="Z10" s="288">
        <f t="shared" si="5"/>
        <v>91.784000000000006</v>
      </c>
      <c r="AA10" s="288">
        <f t="shared" si="5"/>
        <v>120.97800000000001</v>
      </c>
      <c r="AB10" s="288">
        <f t="shared" si="5"/>
        <v>91.204999999999998</v>
      </c>
      <c r="AC10" s="288">
        <f t="shared" si="5"/>
        <v>38.945999999999998</v>
      </c>
      <c r="AD10" s="358">
        <f t="shared" si="1"/>
        <v>-0.5729839372841401</v>
      </c>
      <c r="AF10" s="414">
        <f>AC10/AC8</f>
        <v>1.1042191059221879E-3</v>
      </c>
      <c r="AH10" s="327">
        <f t="shared" si="2"/>
        <v>0.75557918985353112</v>
      </c>
      <c r="AI10" s="328">
        <f t="shared" si="2"/>
        <v>1.1564799610776619</v>
      </c>
      <c r="AJ10" s="328">
        <f t="shared" si="2"/>
        <v>1.1469555838807726</v>
      </c>
      <c r="AK10" s="329">
        <f t="shared" si="2"/>
        <v>1.1928732282421513</v>
      </c>
      <c r="AL10" s="329">
        <f t="shared" si="2"/>
        <v>1.2434414179138549</v>
      </c>
      <c r="AM10" s="329">
        <f t="shared" si="2"/>
        <v>1.1868887223268314</v>
      </c>
      <c r="AN10" s="329">
        <f t="shared" si="2"/>
        <v>1.1983184061414733</v>
      </c>
      <c r="AO10" s="329">
        <f t="shared" si="2"/>
        <v>0.68163532076492261</v>
      </c>
      <c r="AP10" s="330">
        <f t="shared" si="2"/>
        <v>1.5093168729727942</v>
      </c>
      <c r="AQ10" s="331">
        <f t="shared" si="2"/>
        <v>1.5290330179419731</v>
      </c>
      <c r="AR10" s="358">
        <f t="shared" si="3"/>
        <v>1.3062959357464455E-2</v>
      </c>
    </row>
    <row r="11" spans="1:44" ht="20.100000000000001" customHeight="1" x14ac:dyDescent="0.25">
      <c r="A11" s="59"/>
      <c r="B11" s="1"/>
      <c r="C11" s="1"/>
      <c r="D11" s="10" t="s">
        <v>166</v>
      </c>
      <c r="E11" s="10"/>
      <c r="F11" s="306"/>
      <c r="G11" s="79"/>
      <c r="H11" s="79"/>
      <c r="I11" s="79"/>
      <c r="J11" s="79"/>
      <c r="K11" s="79"/>
      <c r="L11" s="79"/>
      <c r="M11" s="79">
        <v>371.38</v>
      </c>
      <c r="N11" s="79">
        <v>499.64</v>
      </c>
      <c r="O11" s="52">
        <v>253.58</v>
      </c>
      <c r="P11" s="357">
        <f t="shared" si="0"/>
        <v>-0.49247458169882313</v>
      </c>
      <c r="R11" s="392">
        <f>O11/O10</f>
        <v>0.99556358211299123</v>
      </c>
      <c r="T11" s="306"/>
      <c r="U11" s="79"/>
      <c r="V11" s="79"/>
      <c r="W11" s="79"/>
      <c r="X11" s="79"/>
      <c r="Y11" s="79"/>
      <c r="Z11" s="79"/>
      <c r="AA11" s="79">
        <v>46.621000000000002</v>
      </c>
      <c r="AB11" s="79">
        <v>80.831999999999994</v>
      </c>
      <c r="AC11" s="52">
        <v>38.662999999999997</v>
      </c>
      <c r="AD11" s="357">
        <f t="shared" si="1"/>
        <v>-0.52168695566112433</v>
      </c>
      <c r="AF11" s="392">
        <f>AC11/AC10</f>
        <v>0.99273352847532481</v>
      </c>
      <c r="AH11" s="332"/>
      <c r="AI11" s="333"/>
      <c r="AJ11" s="333"/>
      <c r="AK11" s="333"/>
      <c r="AL11" s="333"/>
      <c r="AM11" s="333"/>
      <c r="AN11" s="333"/>
      <c r="AO11" s="333">
        <f t="shared" ref="AO11:AP39" si="6">(AA11/M11)*10</f>
        <v>1.2553449297215791</v>
      </c>
      <c r="AP11" s="333">
        <f t="shared" si="6"/>
        <v>1.6178048194700185</v>
      </c>
      <c r="AQ11" s="334">
        <f t="shared" ref="AQ11:AQ39" si="7">(AC11/O11)*10</f>
        <v>1.5246864894707781</v>
      </c>
      <c r="AR11" s="357">
        <f t="shared" si="3"/>
        <v>-5.755844517124465E-2</v>
      </c>
    </row>
    <row r="12" spans="1:44" ht="20.100000000000001" customHeight="1" thickBot="1" x14ac:dyDescent="0.3">
      <c r="A12" s="59"/>
      <c r="B12" s="1"/>
      <c r="C12" s="1"/>
      <c r="D12" s="10" t="s">
        <v>167</v>
      </c>
      <c r="E12" s="10"/>
      <c r="F12" s="306">
        <v>4532.0200000000004</v>
      </c>
      <c r="G12" s="79">
        <v>657.72</v>
      </c>
      <c r="H12" s="79">
        <v>509.95</v>
      </c>
      <c r="I12" s="79">
        <v>1056.8599999999999</v>
      </c>
      <c r="J12" s="79">
        <v>1095.1300000000001</v>
      </c>
      <c r="K12" s="79">
        <v>547.01</v>
      </c>
      <c r="L12" s="79">
        <v>765.94</v>
      </c>
      <c r="M12" s="79">
        <v>1403.44</v>
      </c>
      <c r="N12" s="79">
        <v>104.64</v>
      </c>
      <c r="O12" s="52">
        <v>1.1299999999999999</v>
      </c>
      <c r="P12" s="357">
        <f t="shared" si="0"/>
        <v>-0.98920107033639149</v>
      </c>
      <c r="R12" s="392">
        <f>O12/O10</f>
        <v>4.4364178870087544E-3</v>
      </c>
      <c r="T12" s="306">
        <v>342.43</v>
      </c>
      <c r="U12" s="79">
        <v>76.063999999999993</v>
      </c>
      <c r="V12" s="79">
        <v>58.488999999999997</v>
      </c>
      <c r="W12" s="79">
        <v>126.07</v>
      </c>
      <c r="X12" s="79">
        <v>136.173</v>
      </c>
      <c r="Y12" s="79">
        <v>64.924000000000007</v>
      </c>
      <c r="Z12" s="79">
        <v>91.784000000000006</v>
      </c>
      <c r="AA12" s="79">
        <v>74.356999999999999</v>
      </c>
      <c r="AB12" s="79">
        <v>10.372999999999999</v>
      </c>
      <c r="AC12" s="52">
        <v>0.28299999999999997</v>
      </c>
      <c r="AD12" s="357">
        <f t="shared" si="1"/>
        <v>-0.97271763231466313</v>
      </c>
      <c r="AF12" s="392">
        <f>AC12/AC10</f>
        <v>7.2664715246751914E-3</v>
      </c>
      <c r="AH12" s="332">
        <f t="shared" ref="AH12:AO15" si="8">(T12/F12)*10</f>
        <v>0.75557918985353112</v>
      </c>
      <c r="AI12" s="333">
        <f t="shared" si="8"/>
        <v>1.1564799610776619</v>
      </c>
      <c r="AJ12" s="333">
        <f t="shared" si="8"/>
        <v>1.1469555838807726</v>
      </c>
      <c r="AK12" s="333">
        <f t="shared" si="8"/>
        <v>1.1928732282421513</v>
      </c>
      <c r="AL12" s="333">
        <f t="shared" si="8"/>
        <v>1.2434414179138549</v>
      </c>
      <c r="AM12" s="333">
        <f t="shared" si="8"/>
        <v>1.1868887223268314</v>
      </c>
      <c r="AN12" s="333">
        <f t="shared" si="8"/>
        <v>1.1983184061414733</v>
      </c>
      <c r="AO12" s="333">
        <f t="shared" si="6"/>
        <v>0.5298195861597218</v>
      </c>
      <c r="AP12" s="333">
        <f t="shared" si="6"/>
        <v>0.99130351681957174</v>
      </c>
      <c r="AQ12" s="334">
        <f t="shared" si="7"/>
        <v>2.5044247787610621</v>
      </c>
      <c r="AR12" s="357">
        <f t="shared" si="3"/>
        <v>1.5263955350386345</v>
      </c>
    </row>
    <row r="13" spans="1:44" ht="20.100000000000001" customHeight="1" thickBot="1" x14ac:dyDescent="0.3">
      <c r="A13" s="59"/>
      <c r="B13" s="132" t="s">
        <v>38</v>
      </c>
      <c r="C13" s="132"/>
      <c r="D13" s="132"/>
      <c r="E13" s="132"/>
      <c r="F13" s="307">
        <v>99524.52</v>
      </c>
      <c r="G13" s="205">
        <v>94129.93</v>
      </c>
      <c r="H13" s="205">
        <v>73429.2</v>
      </c>
      <c r="I13" s="205">
        <v>85746.27</v>
      </c>
      <c r="J13" s="205">
        <v>85518.66</v>
      </c>
      <c r="K13" s="205">
        <v>90780.12</v>
      </c>
      <c r="L13" s="205">
        <v>95557.36</v>
      </c>
      <c r="M13" s="205">
        <v>124052.02</v>
      </c>
      <c r="N13" s="205">
        <v>129849.01</v>
      </c>
      <c r="O13" s="206">
        <v>113543.71</v>
      </c>
      <c r="P13" s="356">
        <f t="shared" si="0"/>
        <v>-0.12557123077026147</v>
      </c>
      <c r="R13" s="413">
        <f>O13/O7</f>
        <v>0.42652600808930441</v>
      </c>
      <c r="T13" s="307">
        <v>25143.378000000001</v>
      </c>
      <c r="U13" s="205">
        <v>24786.014999999999</v>
      </c>
      <c r="V13" s="205">
        <v>22038.776000000002</v>
      </c>
      <c r="W13" s="205">
        <v>23690.563999999998</v>
      </c>
      <c r="X13" s="205">
        <v>27330.206999999999</v>
      </c>
      <c r="Y13" s="205">
        <v>29374.496999999999</v>
      </c>
      <c r="Z13" s="205">
        <v>31565.915000000001</v>
      </c>
      <c r="AA13" s="205">
        <v>39428.961000000003</v>
      </c>
      <c r="AB13" s="205">
        <v>40433.64</v>
      </c>
      <c r="AC13" s="206">
        <v>37183.974000000002</v>
      </c>
      <c r="AD13" s="356">
        <f t="shared" si="1"/>
        <v>-8.0370354981643938E-2</v>
      </c>
      <c r="AF13" s="413">
        <f>AC13/AC7</f>
        <v>0.51320697332608201</v>
      </c>
      <c r="AH13" s="335">
        <f t="shared" si="8"/>
        <v>2.5263500894051032</v>
      </c>
      <c r="AI13" s="210">
        <f t="shared" si="8"/>
        <v>2.6331704485491492</v>
      </c>
      <c r="AJ13" s="210">
        <f t="shared" si="8"/>
        <v>3.0013640350160431</v>
      </c>
      <c r="AK13" s="210">
        <f t="shared" si="8"/>
        <v>2.7628681690760422</v>
      </c>
      <c r="AL13" s="210">
        <f t="shared" si="8"/>
        <v>3.1958179653423002</v>
      </c>
      <c r="AM13" s="210">
        <f t="shared" si="8"/>
        <v>3.2357852137670671</v>
      </c>
      <c r="AN13" s="210">
        <f t="shared" si="8"/>
        <v>3.3033473298132137</v>
      </c>
      <c r="AO13" s="210">
        <f t="shared" si="8"/>
        <v>3.1784215202622255</v>
      </c>
      <c r="AP13" s="210">
        <f t="shared" si="6"/>
        <v>3.1138966712183636</v>
      </c>
      <c r="AQ13" s="226">
        <f t="shared" si="7"/>
        <v>3.2748598755492484</v>
      </c>
      <c r="AR13" s="356">
        <f t="shared" si="3"/>
        <v>5.1691890042037052E-2</v>
      </c>
    </row>
    <row r="14" spans="1:44" ht="20.100000000000001" customHeight="1" x14ac:dyDescent="0.25">
      <c r="A14" s="59"/>
      <c r="B14" s="10"/>
      <c r="C14" s="295" t="s">
        <v>165</v>
      </c>
      <c r="D14" s="284"/>
      <c r="E14" s="295"/>
      <c r="F14" s="308">
        <v>86072.25</v>
      </c>
      <c r="G14" s="202">
        <v>78983.31</v>
      </c>
      <c r="H14" s="202">
        <v>64862.66</v>
      </c>
      <c r="I14" s="202">
        <v>78392.7</v>
      </c>
      <c r="J14" s="202">
        <v>78964.399999999994</v>
      </c>
      <c r="K14" s="202">
        <v>86234.64</v>
      </c>
      <c r="L14" s="202">
        <v>88749.99</v>
      </c>
      <c r="M14" s="202">
        <v>114373.42</v>
      </c>
      <c r="N14" s="202">
        <v>117257.04</v>
      </c>
      <c r="O14" s="293">
        <v>103099.25</v>
      </c>
      <c r="P14" s="357">
        <f t="shared" si="0"/>
        <v>-0.12074149236583147</v>
      </c>
      <c r="R14" s="392">
        <f>O14/O13</f>
        <v>0.90801375082776492</v>
      </c>
      <c r="T14" s="308">
        <v>23041.574000000001</v>
      </c>
      <c r="U14" s="202">
        <v>22363.952000000001</v>
      </c>
      <c r="V14" s="202">
        <v>19897.325000000001</v>
      </c>
      <c r="W14" s="202">
        <v>21922.010999999999</v>
      </c>
      <c r="X14" s="202">
        <v>25598.256000000001</v>
      </c>
      <c r="Y14" s="202">
        <v>28378.973000000002</v>
      </c>
      <c r="Z14" s="202">
        <v>30032.518</v>
      </c>
      <c r="AA14" s="202">
        <v>38331.199000000001</v>
      </c>
      <c r="AB14" s="202">
        <v>38668.053</v>
      </c>
      <c r="AC14" s="293">
        <v>35884.26</v>
      </c>
      <c r="AD14" s="357">
        <f t="shared" si="1"/>
        <v>-7.1992065387931417E-2</v>
      </c>
      <c r="AF14" s="392">
        <f>AC14/AC13</f>
        <v>0.96504639337366149</v>
      </c>
      <c r="AH14" s="336">
        <f t="shared" si="8"/>
        <v>2.6770037962293309</v>
      </c>
      <c r="AI14" s="337">
        <f t="shared" si="8"/>
        <v>2.8314781945704737</v>
      </c>
      <c r="AJ14" s="337">
        <f t="shared" si="8"/>
        <v>3.0676085439604233</v>
      </c>
      <c r="AK14" s="337">
        <f t="shared" si="8"/>
        <v>2.7964352548132672</v>
      </c>
      <c r="AL14" s="337">
        <f t="shared" si="8"/>
        <v>3.2417464072417443</v>
      </c>
      <c r="AM14" s="337">
        <f t="shared" si="8"/>
        <v>3.2909017768265745</v>
      </c>
      <c r="AN14" s="337">
        <f t="shared" si="8"/>
        <v>3.3839460714305432</v>
      </c>
      <c r="AO14" s="337">
        <f t="shared" si="8"/>
        <v>3.3514079582476421</v>
      </c>
      <c r="AP14" s="337">
        <f t="shared" si="6"/>
        <v>3.2977169643716064</v>
      </c>
      <c r="AQ14" s="338">
        <f t="shared" si="7"/>
        <v>3.4805549021937598</v>
      </c>
      <c r="AR14" s="357">
        <f t="shared" si="3"/>
        <v>5.5443793326573107E-2</v>
      </c>
    </row>
    <row r="15" spans="1:44" ht="20.100000000000001" customHeight="1" x14ac:dyDescent="0.25">
      <c r="A15" s="59"/>
      <c r="B15" s="10"/>
      <c r="C15" s="285" t="s">
        <v>144</v>
      </c>
      <c r="D15" s="284"/>
      <c r="E15" s="285"/>
      <c r="F15" s="305">
        <f>F16+F17</f>
        <v>13452.27</v>
      </c>
      <c r="G15" s="288">
        <f t="shared" ref="G15:O15" si="9">G16+G17</f>
        <v>15146.62</v>
      </c>
      <c r="H15" s="288">
        <f t="shared" si="9"/>
        <v>8566.5400000000009</v>
      </c>
      <c r="I15" s="288">
        <f t="shared" si="9"/>
        <v>7353.57</v>
      </c>
      <c r="J15" s="288">
        <f t="shared" si="9"/>
        <v>6554.26</v>
      </c>
      <c r="K15" s="288">
        <f t="shared" si="9"/>
        <v>4545.4799999999996</v>
      </c>
      <c r="L15" s="288">
        <f t="shared" si="9"/>
        <v>6807.37</v>
      </c>
      <c r="M15" s="288">
        <f t="shared" si="9"/>
        <v>9678.6</v>
      </c>
      <c r="N15" s="288">
        <f t="shared" si="9"/>
        <v>12591.97</v>
      </c>
      <c r="O15" s="288">
        <f t="shared" si="9"/>
        <v>10444.459999999999</v>
      </c>
      <c r="P15" s="358">
        <f t="shared" si="0"/>
        <v>-0.17054599081795782</v>
      </c>
      <c r="R15" s="414">
        <f>O15/O13</f>
        <v>9.1986249172235066E-2</v>
      </c>
      <c r="T15" s="305">
        <f t="shared" ref="T15:AC15" si="10">T16+T17</f>
        <v>2101.8040000000001</v>
      </c>
      <c r="U15" s="288">
        <f t="shared" si="10"/>
        <v>2422.0630000000001</v>
      </c>
      <c r="V15" s="288">
        <f t="shared" si="10"/>
        <v>2141.451</v>
      </c>
      <c r="W15" s="288">
        <f t="shared" si="10"/>
        <v>1768.5530000000001</v>
      </c>
      <c r="X15" s="288">
        <f t="shared" si="10"/>
        <v>1731.951</v>
      </c>
      <c r="Y15" s="288">
        <f t="shared" si="10"/>
        <v>995.524</v>
      </c>
      <c r="Z15" s="288">
        <f t="shared" si="10"/>
        <v>1533.3969999999999</v>
      </c>
      <c r="AA15" s="288">
        <f t="shared" si="10"/>
        <v>1097.7620000000002</v>
      </c>
      <c r="AB15" s="288">
        <f t="shared" si="10"/>
        <v>1765.587</v>
      </c>
      <c r="AC15" s="288">
        <f t="shared" si="10"/>
        <v>1299.7139999999999</v>
      </c>
      <c r="AD15" s="358">
        <f t="shared" si="1"/>
        <v>-0.26386295322745357</v>
      </c>
      <c r="AF15" s="414">
        <f>AC15/AC13</f>
        <v>3.4953606626338535E-2</v>
      </c>
      <c r="AH15" s="327">
        <f t="shared" si="8"/>
        <v>1.5624158599254994</v>
      </c>
      <c r="AI15" s="329">
        <f t="shared" si="8"/>
        <v>1.5990782101881476</v>
      </c>
      <c r="AJ15" s="329">
        <f t="shared" si="8"/>
        <v>2.4997852108319112</v>
      </c>
      <c r="AK15" s="329">
        <f t="shared" si="8"/>
        <v>2.4050264021420893</v>
      </c>
      <c r="AL15" s="329">
        <f t="shared" si="8"/>
        <v>2.6424813785232808</v>
      </c>
      <c r="AM15" s="329">
        <f t="shared" si="8"/>
        <v>2.1901405352130028</v>
      </c>
      <c r="AN15" s="329">
        <f t="shared" si="8"/>
        <v>2.2525542169736621</v>
      </c>
      <c r="AO15" s="329">
        <f t="shared" si="8"/>
        <v>1.1342156923521998</v>
      </c>
      <c r="AP15" s="329">
        <f t="shared" si="6"/>
        <v>1.4021531182174038</v>
      </c>
      <c r="AQ15" s="339">
        <f t="shared" si="7"/>
        <v>1.2444051679071968</v>
      </c>
      <c r="AR15" s="358">
        <f t="shared" si="3"/>
        <v>-0.11250408265736084</v>
      </c>
    </row>
    <row r="16" spans="1:44" ht="20.100000000000001" customHeight="1" x14ac:dyDescent="0.25">
      <c r="A16" s="59"/>
      <c r="B16" s="1"/>
      <c r="C16" s="1"/>
      <c r="D16" s="10" t="s">
        <v>166</v>
      </c>
      <c r="E16" s="10"/>
      <c r="F16" s="306"/>
      <c r="G16" s="79"/>
      <c r="H16" s="79"/>
      <c r="I16" s="79"/>
      <c r="J16" s="79"/>
      <c r="K16" s="79"/>
      <c r="L16" s="79"/>
      <c r="M16" s="79">
        <v>9248.6</v>
      </c>
      <c r="N16" s="79">
        <v>12532.41</v>
      </c>
      <c r="O16" s="52">
        <v>10419.629999999999</v>
      </c>
      <c r="P16" s="357">
        <f t="shared" si="0"/>
        <v>-0.16858529205476047</v>
      </c>
      <c r="R16" s="392">
        <f>O16/O15</f>
        <v>0.99762266311518255</v>
      </c>
      <c r="T16" s="306"/>
      <c r="U16" s="79"/>
      <c r="V16" s="79"/>
      <c r="W16" s="79"/>
      <c r="X16" s="79"/>
      <c r="Y16" s="79"/>
      <c r="Z16" s="79"/>
      <c r="AA16" s="79">
        <v>1071.0840000000001</v>
      </c>
      <c r="AB16" s="79">
        <v>1736.751</v>
      </c>
      <c r="AC16" s="52">
        <v>1276.759</v>
      </c>
      <c r="AD16" s="357">
        <f t="shared" si="1"/>
        <v>-0.26485777178190767</v>
      </c>
      <c r="AF16" s="392">
        <f>AC16/AC15</f>
        <v>0.98233842214517963</v>
      </c>
      <c r="AH16" s="332"/>
      <c r="AI16" s="333"/>
      <c r="AJ16" s="333"/>
      <c r="AK16" s="333"/>
      <c r="AL16" s="333"/>
      <c r="AM16" s="333"/>
      <c r="AN16" s="333"/>
      <c r="AO16" s="333">
        <f t="shared" si="6"/>
        <v>1.158103929243345</v>
      </c>
      <c r="AP16" s="333">
        <f t="shared" si="6"/>
        <v>1.385807677852863</v>
      </c>
      <c r="AQ16" s="334">
        <f t="shared" si="7"/>
        <v>1.2253400552610796</v>
      </c>
      <c r="AR16" s="357">
        <f t="shared" si="3"/>
        <v>-0.11579357305943638</v>
      </c>
    </row>
    <row r="17" spans="1:44" ht="20.100000000000001" customHeight="1" thickBot="1" x14ac:dyDescent="0.3">
      <c r="A17" s="59"/>
      <c r="B17" s="1"/>
      <c r="C17" s="1"/>
      <c r="D17" s="10" t="s">
        <v>167</v>
      </c>
      <c r="E17" s="10"/>
      <c r="F17" s="306">
        <v>13452.27</v>
      </c>
      <c r="G17" s="79">
        <v>15146.62</v>
      </c>
      <c r="H17" s="79">
        <v>8566.5400000000009</v>
      </c>
      <c r="I17" s="79">
        <v>7353.57</v>
      </c>
      <c r="J17" s="79">
        <v>6554.26</v>
      </c>
      <c r="K17" s="79">
        <v>4545.4799999999996</v>
      </c>
      <c r="L17" s="79">
        <v>6807.37</v>
      </c>
      <c r="M17" s="79">
        <v>430</v>
      </c>
      <c r="N17" s="79">
        <v>59.56</v>
      </c>
      <c r="O17" s="52">
        <v>24.83</v>
      </c>
      <c r="P17" s="357">
        <f t="shared" si="0"/>
        <v>-0.58310946944257891</v>
      </c>
      <c r="R17" s="392">
        <f>O17/O15</f>
        <v>2.3773368848174058E-3</v>
      </c>
      <c r="T17" s="306">
        <v>2101.8040000000001</v>
      </c>
      <c r="U17" s="79">
        <v>2422.0630000000001</v>
      </c>
      <c r="V17" s="79">
        <v>2141.451</v>
      </c>
      <c r="W17" s="79">
        <v>1768.5530000000001</v>
      </c>
      <c r="X17" s="79">
        <v>1731.951</v>
      </c>
      <c r="Y17" s="79">
        <v>995.524</v>
      </c>
      <c r="Z17" s="79">
        <v>1533.3969999999999</v>
      </c>
      <c r="AA17" s="79">
        <v>26.678000000000001</v>
      </c>
      <c r="AB17" s="79">
        <v>28.835999999999999</v>
      </c>
      <c r="AC17" s="52">
        <v>22.954999999999998</v>
      </c>
      <c r="AD17" s="357">
        <f t="shared" si="1"/>
        <v>-0.20394645581911502</v>
      </c>
      <c r="AF17" s="392">
        <f>AC17/AC15</f>
        <v>1.7661577854820368E-2</v>
      </c>
      <c r="AH17" s="332">
        <f t="shared" ref="AH17:AO21" si="11">(T17/F17)*10</f>
        <v>1.5624158599254994</v>
      </c>
      <c r="AI17" s="333">
        <f t="shared" si="11"/>
        <v>1.5990782101881476</v>
      </c>
      <c r="AJ17" s="333">
        <f t="shared" si="11"/>
        <v>2.4997852108319112</v>
      </c>
      <c r="AK17" s="333">
        <f t="shared" si="11"/>
        <v>2.4050264021420893</v>
      </c>
      <c r="AL17" s="333">
        <f t="shared" si="11"/>
        <v>2.6424813785232808</v>
      </c>
      <c r="AM17" s="333">
        <f t="shared" si="11"/>
        <v>2.1901405352130028</v>
      </c>
      <c r="AN17" s="333">
        <f t="shared" si="11"/>
        <v>2.2525542169736621</v>
      </c>
      <c r="AO17" s="333">
        <f t="shared" si="6"/>
        <v>0.62041860465116283</v>
      </c>
      <c r="AP17" s="333">
        <f t="shared" si="6"/>
        <v>4.8415043653458696</v>
      </c>
      <c r="AQ17" s="334">
        <f t="shared" si="7"/>
        <v>9.244865082561418</v>
      </c>
      <c r="AR17" s="357">
        <f t="shared" si="3"/>
        <v>0.90950258120876015</v>
      </c>
    </row>
    <row r="18" spans="1:44" s="7" customFormat="1" ht="20.100000000000001" customHeight="1" thickBot="1" x14ac:dyDescent="0.3">
      <c r="A18" s="44" t="s">
        <v>39</v>
      </c>
      <c r="B18" s="132"/>
      <c r="C18" s="132"/>
      <c r="D18" s="132"/>
      <c r="E18" s="132"/>
      <c r="F18" s="303">
        <v>217565.05</v>
      </c>
      <c r="G18" s="99">
        <v>242463.17</v>
      </c>
      <c r="H18" s="99">
        <v>261769.59</v>
      </c>
      <c r="I18" s="99">
        <v>272034.45</v>
      </c>
      <c r="J18" s="99">
        <v>297828.65999999997</v>
      </c>
      <c r="K18" s="99">
        <v>297868.59000000003</v>
      </c>
      <c r="L18" s="99">
        <v>299189.58</v>
      </c>
      <c r="M18" s="99">
        <v>320113.55</v>
      </c>
      <c r="N18" s="99">
        <v>329089.84000000003</v>
      </c>
      <c r="O18" s="290">
        <v>334874.38</v>
      </c>
      <c r="P18" s="46">
        <f t="shared" si="0"/>
        <v>1.7577388593947411E-2</v>
      </c>
      <c r="Q18"/>
      <c r="R18" s="415">
        <f>O18/O29</f>
        <v>0.55712095395720984</v>
      </c>
      <c r="T18" s="303">
        <v>65184.900999999998</v>
      </c>
      <c r="U18" s="99">
        <v>73830.64</v>
      </c>
      <c r="V18" s="99">
        <v>81677.407999999996</v>
      </c>
      <c r="W18" s="99">
        <v>87375.479000000007</v>
      </c>
      <c r="X18" s="99">
        <v>95364.072</v>
      </c>
      <c r="Y18" s="99">
        <v>99891.618000000002</v>
      </c>
      <c r="Z18" s="99">
        <v>99525.532999999996</v>
      </c>
      <c r="AA18" s="99">
        <v>111531.264</v>
      </c>
      <c r="AB18" s="99">
        <v>116312.087</v>
      </c>
      <c r="AC18" s="290">
        <v>119807.007</v>
      </c>
      <c r="AD18" s="46">
        <f t="shared" si="1"/>
        <v>3.0047779986958692E-2</v>
      </c>
      <c r="AE18"/>
      <c r="AF18" s="415">
        <f>AC18/AC29</f>
        <v>0.62314723429181518</v>
      </c>
      <c r="AH18" s="319">
        <f t="shared" si="11"/>
        <v>2.9961108643139145</v>
      </c>
      <c r="AI18" s="136">
        <f t="shared" si="11"/>
        <v>3.0450249413137671</v>
      </c>
      <c r="AJ18" s="136">
        <f t="shared" si="11"/>
        <v>3.120202312270115</v>
      </c>
      <c r="AK18" s="136">
        <f t="shared" si="11"/>
        <v>3.2119269820421641</v>
      </c>
      <c r="AL18" s="136">
        <f t="shared" si="11"/>
        <v>3.2019776740089423</v>
      </c>
      <c r="AM18" s="136">
        <f t="shared" si="11"/>
        <v>3.3535465421177841</v>
      </c>
      <c r="AN18" s="136">
        <f t="shared" si="11"/>
        <v>3.3265039845304774</v>
      </c>
      <c r="AO18" s="136">
        <f t="shared" si="11"/>
        <v>3.4841156833254949</v>
      </c>
      <c r="AP18" s="136">
        <f t="shared" si="6"/>
        <v>3.5343566668603317</v>
      </c>
      <c r="AQ18" s="320">
        <f t="shared" si="7"/>
        <v>3.5776701400686428</v>
      </c>
      <c r="AR18" s="46">
        <f t="shared" si="3"/>
        <v>1.2254980832703485E-2</v>
      </c>
    </row>
    <row r="19" spans="1:44" ht="20.100000000000001" customHeight="1" thickBot="1" x14ac:dyDescent="0.3">
      <c r="A19" s="280"/>
      <c r="B19" s="132" t="s">
        <v>37</v>
      </c>
      <c r="C19" s="132"/>
      <c r="D19" s="132"/>
      <c r="E19" s="281"/>
      <c r="F19" s="194">
        <v>92591.99</v>
      </c>
      <c r="G19" s="195">
        <v>96222.33</v>
      </c>
      <c r="H19" s="195">
        <v>109508.27</v>
      </c>
      <c r="I19" s="195">
        <v>115862.77</v>
      </c>
      <c r="J19" s="195">
        <v>122708.52</v>
      </c>
      <c r="K19" s="195">
        <v>130624.6</v>
      </c>
      <c r="L19" s="195">
        <v>129535.59</v>
      </c>
      <c r="M19" s="195">
        <v>136361.09</v>
      </c>
      <c r="N19" s="195">
        <v>145122.12</v>
      </c>
      <c r="O19" s="291">
        <v>156836.03</v>
      </c>
      <c r="P19" s="359">
        <f t="shared" si="0"/>
        <v>8.071760528305405E-2</v>
      </c>
      <c r="R19" s="416">
        <f>O19/O18</f>
        <v>0.46834287531939589</v>
      </c>
      <c r="T19" s="194">
        <v>22409.787</v>
      </c>
      <c r="U19" s="195">
        <v>23139.433000000001</v>
      </c>
      <c r="V19" s="195">
        <v>27418.787</v>
      </c>
      <c r="W19" s="195">
        <v>29274.257000000001</v>
      </c>
      <c r="X19" s="195">
        <v>31167.258000000002</v>
      </c>
      <c r="Y19" s="195">
        <v>35324.396999999997</v>
      </c>
      <c r="Z19" s="195">
        <v>35323.402999999998</v>
      </c>
      <c r="AA19" s="195">
        <v>38226.739000000001</v>
      </c>
      <c r="AB19" s="195">
        <v>40943.093000000001</v>
      </c>
      <c r="AC19" s="291">
        <v>44999.82</v>
      </c>
      <c r="AD19" s="359">
        <f t="shared" si="1"/>
        <v>9.9082084492248756E-2</v>
      </c>
      <c r="AF19" s="416">
        <f>AC19/AC18</f>
        <v>0.37560257222684812</v>
      </c>
      <c r="AH19" s="321">
        <f t="shared" si="11"/>
        <v>2.420272747135038</v>
      </c>
      <c r="AI19" s="322">
        <f t="shared" si="11"/>
        <v>2.4047882648445533</v>
      </c>
      <c r="AJ19" s="322">
        <f t="shared" si="11"/>
        <v>2.5038097122710457</v>
      </c>
      <c r="AK19" s="322">
        <f t="shared" si="11"/>
        <v>2.5266318939207135</v>
      </c>
      <c r="AL19" s="322">
        <f t="shared" si="11"/>
        <v>2.5399424587632549</v>
      </c>
      <c r="AM19" s="322">
        <f t="shared" si="11"/>
        <v>2.7042683384293613</v>
      </c>
      <c r="AN19" s="322">
        <f t="shared" si="11"/>
        <v>2.7269264763452266</v>
      </c>
      <c r="AO19" s="322">
        <f t="shared" si="11"/>
        <v>2.8033465411577452</v>
      </c>
      <c r="AP19" s="322">
        <f t="shared" si="6"/>
        <v>2.8212854801183997</v>
      </c>
      <c r="AQ19" s="323">
        <f t="shared" si="7"/>
        <v>2.8692271794944055</v>
      </c>
      <c r="AR19" s="356">
        <f t="shared" si="3"/>
        <v>1.6992856523684315E-2</v>
      </c>
    </row>
    <row r="20" spans="1:44" ht="20.100000000000001" customHeight="1" x14ac:dyDescent="0.25">
      <c r="A20" s="275"/>
      <c r="B20" s="10"/>
      <c r="C20" s="284" t="s">
        <v>165</v>
      </c>
      <c r="D20" s="284"/>
      <c r="E20" s="276"/>
      <c r="F20" s="304">
        <v>91820.64</v>
      </c>
      <c r="G20" s="286">
        <v>95436.81</v>
      </c>
      <c r="H20" s="286">
        <v>108142.46</v>
      </c>
      <c r="I20" s="286">
        <v>115082.69</v>
      </c>
      <c r="J20" s="286">
        <v>122089.27</v>
      </c>
      <c r="K20" s="286">
        <v>129725.72</v>
      </c>
      <c r="L20" s="286">
        <v>128210.52</v>
      </c>
      <c r="M20" s="286">
        <v>135844.26999999999</v>
      </c>
      <c r="N20" s="286">
        <v>144860.82</v>
      </c>
      <c r="O20" s="292">
        <v>156686.84</v>
      </c>
      <c r="P20" s="357">
        <f t="shared" si="0"/>
        <v>8.1637118994632149E-2</v>
      </c>
      <c r="R20" s="392">
        <f>O20/O19</f>
        <v>0.99904875174409857</v>
      </c>
      <c r="T20" s="304">
        <v>22274.412</v>
      </c>
      <c r="U20" s="286">
        <v>23058.456999999999</v>
      </c>
      <c r="V20" s="286">
        <v>27277.323</v>
      </c>
      <c r="W20" s="286">
        <v>29181.391</v>
      </c>
      <c r="X20" s="286">
        <v>31091.170999999998</v>
      </c>
      <c r="Y20" s="286">
        <v>35213.673000000003</v>
      </c>
      <c r="Z20" s="286">
        <v>35104.307000000001</v>
      </c>
      <c r="AA20" s="286">
        <v>38106.529000000002</v>
      </c>
      <c r="AB20" s="286">
        <v>40896.913</v>
      </c>
      <c r="AC20" s="292">
        <v>44983.540999999997</v>
      </c>
      <c r="AD20" s="357">
        <f t="shared" si="1"/>
        <v>9.9925097036052499E-2</v>
      </c>
      <c r="AF20" s="392">
        <f>AC20/AC19</f>
        <v>0.99963824299741644</v>
      </c>
      <c r="AH20" s="324">
        <f t="shared" si="11"/>
        <v>2.4258611135796921</v>
      </c>
      <c r="AI20" s="325">
        <f t="shared" si="11"/>
        <v>2.4160967869734957</v>
      </c>
      <c r="AJ20" s="325">
        <f t="shared" si="11"/>
        <v>2.5223508878936176</v>
      </c>
      <c r="AK20" s="325">
        <f t="shared" si="11"/>
        <v>2.5356889902382362</v>
      </c>
      <c r="AL20" s="325">
        <f t="shared" si="11"/>
        <v>2.5465932427968485</v>
      </c>
      <c r="AM20" s="325">
        <f t="shared" si="11"/>
        <v>2.7144711935304731</v>
      </c>
      <c r="AN20" s="325">
        <f t="shared" si="11"/>
        <v>2.7380207957974116</v>
      </c>
      <c r="AO20" s="325">
        <f t="shared" si="11"/>
        <v>2.8051627794090987</v>
      </c>
      <c r="AP20" s="325">
        <f t="shared" si="6"/>
        <v>2.8231866283788811</v>
      </c>
      <c r="AQ20" s="326">
        <f t="shared" si="7"/>
        <v>2.8709201742788353</v>
      </c>
      <c r="AR20" s="357">
        <f t="shared" si="3"/>
        <v>1.6907683473750199E-2</v>
      </c>
    </row>
    <row r="21" spans="1:44" ht="20.100000000000001" customHeight="1" x14ac:dyDescent="0.25">
      <c r="A21" s="275"/>
      <c r="B21" s="10"/>
      <c r="C21" s="285" t="s">
        <v>144</v>
      </c>
      <c r="D21" s="284"/>
      <c r="E21" s="270"/>
      <c r="F21" s="305">
        <f>F22+F23</f>
        <v>771.35</v>
      </c>
      <c r="G21" s="287">
        <f t="shared" ref="G21:O21" si="12">G22+G23</f>
        <v>785.52</v>
      </c>
      <c r="H21" s="287">
        <f t="shared" si="12"/>
        <v>1365.81</v>
      </c>
      <c r="I21" s="288">
        <f t="shared" si="12"/>
        <v>780.08</v>
      </c>
      <c r="J21" s="288">
        <f t="shared" si="12"/>
        <v>619.25</v>
      </c>
      <c r="K21" s="288">
        <f t="shared" si="12"/>
        <v>898.88</v>
      </c>
      <c r="L21" s="288">
        <f t="shared" si="12"/>
        <v>1325.07</v>
      </c>
      <c r="M21" s="288">
        <f t="shared" si="12"/>
        <v>516.81999999999994</v>
      </c>
      <c r="N21" s="288">
        <f t="shared" si="12"/>
        <v>261.29999999999995</v>
      </c>
      <c r="O21" s="288">
        <f t="shared" si="12"/>
        <v>149.19</v>
      </c>
      <c r="P21" s="358">
        <f t="shared" si="0"/>
        <v>-0.42904707233065431</v>
      </c>
      <c r="R21" s="414">
        <f>O21/O19</f>
        <v>9.512482559014022E-4</v>
      </c>
      <c r="T21" s="305">
        <f t="shared" ref="T21:AC21" si="13">T22+T23</f>
        <v>135.375</v>
      </c>
      <c r="U21" s="287">
        <f t="shared" si="13"/>
        <v>80.975999999999999</v>
      </c>
      <c r="V21" s="287">
        <f t="shared" si="13"/>
        <v>141.464</v>
      </c>
      <c r="W21" s="288">
        <f t="shared" si="13"/>
        <v>92.866</v>
      </c>
      <c r="X21" s="288">
        <f t="shared" si="13"/>
        <v>76.087000000000003</v>
      </c>
      <c r="Y21" s="288">
        <f t="shared" si="13"/>
        <v>110.724</v>
      </c>
      <c r="Z21" s="288">
        <f t="shared" si="13"/>
        <v>219.096</v>
      </c>
      <c r="AA21" s="288">
        <f t="shared" si="13"/>
        <v>120.21000000000001</v>
      </c>
      <c r="AB21" s="288">
        <f t="shared" si="13"/>
        <v>46.18</v>
      </c>
      <c r="AC21" s="288">
        <f t="shared" si="13"/>
        <v>16.279</v>
      </c>
      <c r="AD21" s="358">
        <f t="shared" si="1"/>
        <v>-0.64748809008228669</v>
      </c>
      <c r="AF21" s="414">
        <f>AC21/AC19</f>
        <v>3.6175700258356589E-4</v>
      </c>
      <c r="AH21" s="327">
        <f t="shared" si="11"/>
        <v>1.7550398651714527</v>
      </c>
      <c r="AI21" s="328">
        <f t="shared" si="11"/>
        <v>1.0308585395661471</v>
      </c>
      <c r="AJ21" s="328">
        <f t="shared" si="11"/>
        <v>1.0357516784911518</v>
      </c>
      <c r="AK21" s="329">
        <f t="shared" si="11"/>
        <v>1.1904676443441697</v>
      </c>
      <c r="AL21" s="329">
        <f t="shared" si="11"/>
        <v>1.2286960032297134</v>
      </c>
      <c r="AM21" s="329">
        <f t="shared" si="11"/>
        <v>1.2317995728017088</v>
      </c>
      <c r="AN21" s="329">
        <f t="shared" si="11"/>
        <v>1.6534673639883177</v>
      </c>
      <c r="AO21" s="329">
        <f t="shared" si="11"/>
        <v>2.3259548779072023</v>
      </c>
      <c r="AP21" s="330">
        <f t="shared" si="6"/>
        <v>1.7673172598545737</v>
      </c>
      <c r="AQ21" s="331">
        <f t="shared" si="7"/>
        <v>1.0911589248609157</v>
      </c>
      <c r="AR21" s="358">
        <f t="shared" si="3"/>
        <v>-0.38259024022053439</v>
      </c>
    </row>
    <row r="22" spans="1:44" ht="20.100000000000001" customHeight="1" x14ac:dyDescent="0.25">
      <c r="A22" s="59"/>
      <c r="B22" s="1"/>
      <c r="C22" s="1"/>
      <c r="D22" s="10" t="s">
        <v>166</v>
      </c>
      <c r="E22" s="10"/>
      <c r="F22" s="306"/>
      <c r="G22" s="79"/>
      <c r="H22" s="79"/>
      <c r="I22" s="79"/>
      <c r="J22" s="79"/>
      <c r="K22" s="79"/>
      <c r="L22" s="79"/>
      <c r="M22" s="79">
        <v>194.73</v>
      </c>
      <c r="N22" s="79">
        <v>181.2</v>
      </c>
      <c r="O22" s="52">
        <v>103.86</v>
      </c>
      <c r="P22" s="357">
        <f t="shared" si="0"/>
        <v>-0.42682119205298008</v>
      </c>
      <c r="R22" s="392">
        <f>O22/O21</f>
        <v>0.69615926000402173</v>
      </c>
      <c r="T22" s="306"/>
      <c r="U22" s="79"/>
      <c r="V22" s="79"/>
      <c r="W22" s="79"/>
      <c r="X22" s="79"/>
      <c r="Y22" s="79"/>
      <c r="Z22" s="79"/>
      <c r="AA22" s="79">
        <v>30.802</v>
      </c>
      <c r="AB22" s="79">
        <v>30.963999999999999</v>
      </c>
      <c r="AC22" s="52">
        <v>11.188000000000001</v>
      </c>
      <c r="AD22" s="357">
        <f t="shared" si="1"/>
        <v>-0.63867717349179687</v>
      </c>
      <c r="AF22" s="392">
        <f>AC22/AC21</f>
        <v>0.68726580256772529</v>
      </c>
      <c r="AH22" s="332"/>
      <c r="AI22" s="333"/>
      <c r="AJ22" s="333"/>
      <c r="AK22" s="333"/>
      <c r="AL22" s="333"/>
      <c r="AM22" s="333"/>
      <c r="AN22" s="333"/>
      <c r="AO22" s="333">
        <f t="shared" si="6"/>
        <v>1.581779900374878</v>
      </c>
      <c r="AP22" s="333">
        <f t="shared" si="6"/>
        <v>1.7088300220750552</v>
      </c>
      <c r="AQ22" s="334">
        <f t="shared" si="7"/>
        <v>1.0772193337184672</v>
      </c>
      <c r="AR22" s="357">
        <f t="shared" si="3"/>
        <v>-0.36961586594178314</v>
      </c>
    </row>
    <row r="23" spans="1:44" ht="20.100000000000001" customHeight="1" thickBot="1" x14ac:dyDescent="0.3">
      <c r="A23" s="59"/>
      <c r="B23" s="1"/>
      <c r="C23" s="1"/>
      <c r="D23" s="10" t="s">
        <v>167</v>
      </c>
      <c r="E23" s="10"/>
      <c r="F23" s="306">
        <v>771.35</v>
      </c>
      <c r="G23" s="79">
        <v>785.52</v>
      </c>
      <c r="H23" s="79">
        <v>1365.81</v>
      </c>
      <c r="I23" s="79">
        <v>780.08</v>
      </c>
      <c r="J23" s="79">
        <v>619.25</v>
      </c>
      <c r="K23" s="79">
        <v>898.88</v>
      </c>
      <c r="L23" s="79">
        <v>1325.07</v>
      </c>
      <c r="M23" s="79">
        <v>322.08999999999997</v>
      </c>
      <c r="N23" s="79">
        <v>80.099999999999994</v>
      </c>
      <c r="O23" s="52">
        <v>45.33</v>
      </c>
      <c r="P23" s="357">
        <f t="shared" si="0"/>
        <v>-0.43408239700374529</v>
      </c>
      <c r="R23" s="392">
        <f>O23/O21</f>
        <v>0.30384073999597827</v>
      </c>
      <c r="T23" s="306">
        <v>135.375</v>
      </c>
      <c r="U23" s="79">
        <v>80.975999999999999</v>
      </c>
      <c r="V23" s="79">
        <v>141.464</v>
      </c>
      <c r="W23" s="79">
        <v>92.866</v>
      </c>
      <c r="X23" s="79">
        <v>76.087000000000003</v>
      </c>
      <c r="Y23" s="79">
        <v>110.724</v>
      </c>
      <c r="Z23" s="79">
        <v>219.096</v>
      </c>
      <c r="AA23" s="79">
        <v>89.408000000000001</v>
      </c>
      <c r="AB23" s="79">
        <v>15.215999999999999</v>
      </c>
      <c r="AC23" s="52">
        <v>5.0910000000000002</v>
      </c>
      <c r="AD23" s="357">
        <f t="shared" si="1"/>
        <v>-0.66541798107255523</v>
      </c>
      <c r="AF23" s="392">
        <f>AC23/AC21</f>
        <v>0.31273419743227471</v>
      </c>
      <c r="AH23" s="332">
        <f t="shared" ref="AH23:AO26" si="14">(T23/F23)*10</f>
        <v>1.7550398651714527</v>
      </c>
      <c r="AI23" s="333">
        <f t="shared" si="14"/>
        <v>1.0308585395661471</v>
      </c>
      <c r="AJ23" s="333">
        <f t="shared" si="14"/>
        <v>1.0357516784911518</v>
      </c>
      <c r="AK23" s="333">
        <f t="shared" si="14"/>
        <v>1.1904676443441697</v>
      </c>
      <c r="AL23" s="333">
        <f t="shared" si="14"/>
        <v>1.2286960032297134</v>
      </c>
      <c r="AM23" s="333">
        <f t="shared" si="14"/>
        <v>1.2317995728017088</v>
      </c>
      <c r="AN23" s="333">
        <f t="shared" si="14"/>
        <v>1.6534673639883177</v>
      </c>
      <c r="AO23" s="333">
        <f t="shared" si="6"/>
        <v>2.7758700984196967</v>
      </c>
      <c r="AP23" s="333">
        <f t="shared" si="6"/>
        <v>1.8996254681647939</v>
      </c>
      <c r="AQ23" s="334">
        <f t="shared" si="7"/>
        <v>1.1230972865651887</v>
      </c>
      <c r="AR23" s="357">
        <f t="shared" si="3"/>
        <v>-0.40877962241146415</v>
      </c>
    </row>
    <row r="24" spans="1:44" ht="20.100000000000001" customHeight="1" thickBot="1" x14ac:dyDescent="0.3">
      <c r="A24" s="59"/>
      <c r="B24" s="132" t="s">
        <v>38</v>
      </c>
      <c r="C24" s="132"/>
      <c r="D24" s="132"/>
      <c r="E24" s="132"/>
      <c r="F24" s="307">
        <v>124973.06</v>
      </c>
      <c r="G24" s="205">
        <v>146240.84</v>
      </c>
      <c r="H24" s="205">
        <v>152261.32</v>
      </c>
      <c r="I24" s="205">
        <v>156171.68</v>
      </c>
      <c r="J24" s="205">
        <v>175120.14</v>
      </c>
      <c r="K24" s="205">
        <v>167243.99</v>
      </c>
      <c r="L24" s="205">
        <v>169653.99</v>
      </c>
      <c r="M24" s="205">
        <v>183752.46</v>
      </c>
      <c r="N24" s="205">
        <v>183967.72</v>
      </c>
      <c r="O24" s="206">
        <v>178038.35</v>
      </c>
      <c r="P24" s="356">
        <f t="shared" si="0"/>
        <v>-3.2230491305757308E-2</v>
      </c>
      <c r="R24" s="413">
        <f>O24/O18</f>
        <v>0.53165712468060411</v>
      </c>
      <c r="T24" s="307">
        <v>42775.114000000001</v>
      </c>
      <c r="U24" s="205">
        <v>50691.207000000002</v>
      </c>
      <c r="V24" s="205">
        <v>54258.620999999999</v>
      </c>
      <c r="W24" s="205">
        <v>58101.222000000002</v>
      </c>
      <c r="X24" s="205">
        <v>64196.813999999998</v>
      </c>
      <c r="Y24" s="205">
        <v>64567.220999999998</v>
      </c>
      <c r="Z24" s="205">
        <v>64202.13</v>
      </c>
      <c r="AA24" s="205">
        <v>73304.524999999994</v>
      </c>
      <c r="AB24" s="205">
        <v>75368.994000000006</v>
      </c>
      <c r="AC24" s="206">
        <v>74807.187000000005</v>
      </c>
      <c r="AD24" s="356">
        <f t="shared" si="1"/>
        <v>-7.4540864907922302E-3</v>
      </c>
      <c r="AF24" s="413">
        <f>AC24/AC18</f>
        <v>0.62439742777315188</v>
      </c>
      <c r="AH24" s="335">
        <f t="shared" si="14"/>
        <v>3.4227467903882647</v>
      </c>
      <c r="AI24" s="210">
        <f t="shared" si="14"/>
        <v>3.4662825377644166</v>
      </c>
      <c r="AJ24" s="210">
        <f t="shared" si="14"/>
        <v>3.5635196778801075</v>
      </c>
      <c r="AK24" s="210">
        <f t="shared" si="14"/>
        <v>3.7203430224993421</v>
      </c>
      <c r="AL24" s="210">
        <f t="shared" si="14"/>
        <v>3.6658726974521598</v>
      </c>
      <c r="AM24" s="210">
        <f t="shared" si="14"/>
        <v>3.8606601648286438</v>
      </c>
      <c r="AN24" s="210">
        <f t="shared" si="14"/>
        <v>3.78429826495681</v>
      </c>
      <c r="AO24" s="210">
        <f t="shared" si="14"/>
        <v>3.9893084968767218</v>
      </c>
      <c r="AP24" s="210">
        <f t="shared" si="6"/>
        <v>4.0968597099534634</v>
      </c>
      <c r="AQ24" s="226">
        <f t="shared" si="7"/>
        <v>4.2017456913075186</v>
      </c>
      <c r="AR24" s="46">
        <f t="shared" si="3"/>
        <v>2.5601555527818318E-2</v>
      </c>
    </row>
    <row r="25" spans="1:44" ht="20.100000000000001" customHeight="1" x14ac:dyDescent="0.25">
      <c r="A25" s="59"/>
      <c r="B25" s="10"/>
      <c r="C25" s="295" t="s">
        <v>165</v>
      </c>
      <c r="D25" s="284"/>
      <c r="E25" s="295"/>
      <c r="F25" s="308">
        <v>118593.95</v>
      </c>
      <c r="G25" s="202">
        <v>140572.25</v>
      </c>
      <c r="H25" s="202">
        <v>143932.72</v>
      </c>
      <c r="I25" s="202">
        <v>145781.12</v>
      </c>
      <c r="J25" s="202">
        <v>163198.46</v>
      </c>
      <c r="K25" s="202">
        <v>155033.82</v>
      </c>
      <c r="L25" s="202">
        <v>156807.67000000001</v>
      </c>
      <c r="M25" s="202">
        <v>179295.11</v>
      </c>
      <c r="N25" s="202">
        <v>178818.56</v>
      </c>
      <c r="O25" s="293">
        <v>172309.35</v>
      </c>
      <c r="P25" s="357">
        <f t="shared" si="0"/>
        <v>-3.6401199070163592E-2</v>
      </c>
      <c r="R25" s="392">
        <f>O25/O24</f>
        <v>0.96782153957279426</v>
      </c>
      <c r="T25" s="308">
        <v>41888.374000000003</v>
      </c>
      <c r="U25" s="202">
        <v>49965.523999999998</v>
      </c>
      <c r="V25" s="202">
        <v>53143.762000000002</v>
      </c>
      <c r="W25" s="202">
        <v>56693.116999999998</v>
      </c>
      <c r="X25" s="202">
        <v>62470.506999999998</v>
      </c>
      <c r="Y25" s="202">
        <v>62649.652000000002</v>
      </c>
      <c r="Z25" s="202">
        <v>62098.394</v>
      </c>
      <c r="AA25" s="202">
        <v>72406.486000000004</v>
      </c>
      <c r="AB25" s="202">
        <v>74297.917000000001</v>
      </c>
      <c r="AC25" s="293">
        <v>73667.460999999996</v>
      </c>
      <c r="AD25" s="357">
        <f t="shared" si="1"/>
        <v>-8.4855137998014873E-3</v>
      </c>
      <c r="AF25" s="392">
        <f>AC25/AC24</f>
        <v>0.98476448526262572</v>
      </c>
      <c r="AH25" s="336">
        <f t="shared" si="14"/>
        <v>3.532083550636437</v>
      </c>
      <c r="AI25" s="337">
        <f t="shared" si="14"/>
        <v>3.5544372377905309</v>
      </c>
      <c r="AJ25" s="337">
        <f t="shared" si="14"/>
        <v>3.6922641356322594</v>
      </c>
      <c r="AK25" s="337">
        <f t="shared" si="14"/>
        <v>3.8889203896910658</v>
      </c>
      <c r="AL25" s="337">
        <f t="shared" si="14"/>
        <v>3.8278858146087895</v>
      </c>
      <c r="AM25" s="337">
        <f t="shared" si="14"/>
        <v>4.0410313052984179</v>
      </c>
      <c r="AN25" s="337">
        <f t="shared" si="14"/>
        <v>3.9601630455959196</v>
      </c>
      <c r="AO25" s="337">
        <f t="shared" si="14"/>
        <v>4.038397143123424</v>
      </c>
      <c r="AP25" s="337">
        <f t="shared" si="6"/>
        <v>4.1549331903802376</v>
      </c>
      <c r="AQ25" s="338">
        <f t="shared" si="7"/>
        <v>4.2753025880487625</v>
      </c>
      <c r="AR25" s="357">
        <f t="shared" si="3"/>
        <v>2.8970236620702288E-2</v>
      </c>
    </row>
    <row r="26" spans="1:44" ht="20.100000000000001" customHeight="1" x14ac:dyDescent="0.25">
      <c r="A26" s="59"/>
      <c r="B26" s="10"/>
      <c r="C26" s="285" t="s">
        <v>144</v>
      </c>
      <c r="D26" s="284"/>
      <c r="E26" s="285"/>
      <c r="F26" s="305">
        <f>F27+F28</f>
        <v>6379.11</v>
      </c>
      <c r="G26" s="288">
        <f t="shared" ref="G26:O26" si="15">G27+G28</f>
        <v>5668.59</v>
      </c>
      <c r="H26" s="288">
        <f t="shared" si="15"/>
        <v>8328.6</v>
      </c>
      <c r="I26" s="288">
        <f t="shared" si="15"/>
        <v>10390.56</v>
      </c>
      <c r="J26" s="288">
        <f t="shared" si="15"/>
        <v>11921.68</v>
      </c>
      <c r="K26" s="288">
        <f t="shared" si="15"/>
        <v>12210.17</v>
      </c>
      <c r="L26" s="288">
        <f t="shared" si="15"/>
        <v>12846.32</v>
      </c>
      <c r="M26" s="288">
        <f t="shared" si="15"/>
        <v>4457.3500000000004</v>
      </c>
      <c r="N26" s="288">
        <f t="shared" si="15"/>
        <v>5149.16</v>
      </c>
      <c r="O26" s="288">
        <f t="shared" si="15"/>
        <v>5729</v>
      </c>
      <c r="P26" s="358">
        <f t="shared" si="0"/>
        <v>0.1126086584996388</v>
      </c>
      <c r="R26" s="414">
        <f>O26/O24</f>
        <v>3.2178460427205707E-2</v>
      </c>
      <c r="T26" s="305">
        <f t="shared" ref="T26:AC26" si="16">T27+T28</f>
        <v>886.74</v>
      </c>
      <c r="U26" s="288">
        <f t="shared" si="16"/>
        <v>725.68299999999999</v>
      </c>
      <c r="V26" s="288">
        <f t="shared" si="16"/>
        <v>1114.8589999999999</v>
      </c>
      <c r="W26" s="288">
        <f t="shared" si="16"/>
        <v>1408.105</v>
      </c>
      <c r="X26" s="288">
        <f t="shared" si="16"/>
        <v>1726.307</v>
      </c>
      <c r="Y26" s="288">
        <f t="shared" si="16"/>
        <v>1917.569</v>
      </c>
      <c r="Z26" s="288">
        <f t="shared" si="16"/>
        <v>2103.7359999999999</v>
      </c>
      <c r="AA26" s="288">
        <f t="shared" si="16"/>
        <v>898.03899999999999</v>
      </c>
      <c r="AB26" s="288">
        <f t="shared" si="16"/>
        <v>1071.077</v>
      </c>
      <c r="AC26" s="288">
        <f t="shared" si="16"/>
        <v>1139.7260000000001</v>
      </c>
      <c r="AD26" s="358">
        <f t="shared" si="1"/>
        <v>6.4093431191221656E-2</v>
      </c>
      <c r="AF26" s="414">
        <f>AC26/AC24</f>
        <v>1.5235514737374098E-2</v>
      </c>
      <c r="AH26" s="327">
        <f t="shared" si="14"/>
        <v>1.3900685205302934</v>
      </c>
      <c r="AI26" s="329">
        <f t="shared" si="14"/>
        <v>1.2801825498051544</v>
      </c>
      <c r="AJ26" s="329">
        <f t="shared" si="14"/>
        <v>1.3385911197560212</v>
      </c>
      <c r="AK26" s="329">
        <f t="shared" si="14"/>
        <v>1.3551771993039838</v>
      </c>
      <c r="AL26" s="329">
        <f t="shared" si="14"/>
        <v>1.4480400413364558</v>
      </c>
      <c r="AM26" s="329">
        <f t="shared" si="14"/>
        <v>1.570468715832785</v>
      </c>
      <c r="AN26" s="329">
        <f t="shared" si="14"/>
        <v>1.6376176212331626</v>
      </c>
      <c r="AO26" s="329">
        <f t="shared" si="14"/>
        <v>2.0147374561118152</v>
      </c>
      <c r="AP26" s="329">
        <f t="shared" si="6"/>
        <v>2.0801004435674946</v>
      </c>
      <c r="AQ26" s="339">
        <f t="shared" si="7"/>
        <v>1.9893978006632924</v>
      </c>
      <c r="AR26" s="358">
        <f t="shared" si="3"/>
        <v>-4.3604934167814413E-2</v>
      </c>
    </row>
    <row r="27" spans="1:44" ht="20.100000000000001" customHeight="1" x14ac:dyDescent="0.25">
      <c r="A27" s="59"/>
      <c r="B27" s="1"/>
      <c r="C27" s="1"/>
      <c r="D27" s="10" t="s">
        <v>166</v>
      </c>
      <c r="E27" s="10"/>
      <c r="F27" s="306"/>
      <c r="G27" s="79"/>
      <c r="H27" s="79"/>
      <c r="I27" s="79"/>
      <c r="J27" s="79"/>
      <c r="K27" s="79"/>
      <c r="L27" s="79"/>
      <c r="M27" s="79">
        <v>3264.95</v>
      </c>
      <c r="N27" s="79">
        <v>4694.62</v>
      </c>
      <c r="O27" s="52">
        <v>4873.84</v>
      </c>
      <c r="P27" s="357">
        <f t="shared" si="0"/>
        <v>3.817561378769746E-2</v>
      </c>
      <c r="R27" s="392">
        <f>O27/O26</f>
        <v>0.85073136673066851</v>
      </c>
      <c r="T27" s="306"/>
      <c r="U27" s="79"/>
      <c r="V27" s="79"/>
      <c r="W27" s="79"/>
      <c r="X27" s="79"/>
      <c r="Y27" s="79"/>
      <c r="Z27" s="79"/>
      <c r="AA27" s="79">
        <v>640.93399999999997</v>
      </c>
      <c r="AB27" s="79">
        <v>977.23</v>
      </c>
      <c r="AC27" s="52">
        <v>1027.6010000000001</v>
      </c>
      <c r="AD27" s="357">
        <f t="shared" si="1"/>
        <v>5.1544672185667752E-2</v>
      </c>
      <c r="AF27" s="392">
        <f>AC27/AC26</f>
        <v>0.90162109138512236</v>
      </c>
      <c r="AH27" s="332"/>
      <c r="AI27" s="333"/>
      <c r="AJ27" s="333"/>
      <c r="AK27" s="333"/>
      <c r="AL27" s="333"/>
      <c r="AM27" s="333"/>
      <c r="AN27" s="333"/>
      <c r="AO27" s="333">
        <f t="shared" si="6"/>
        <v>1.9630744728096907</v>
      </c>
      <c r="AP27" s="333">
        <f t="shared" si="6"/>
        <v>2.0815955284985792</v>
      </c>
      <c r="AQ27" s="334">
        <f t="shared" si="7"/>
        <v>2.1084011785368419</v>
      </c>
      <c r="AR27" s="357">
        <f t="shared" si="3"/>
        <v>1.2877453698988879E-2</v>
      </c>
    </row>
    <row r="28" spans="1:44" ht="20.100000000000001" customHeight="1" thickBot="1" x14ac:dyDescent="0.3">
      <c r="A28" s="59"/>
      <c r="B28" s="1"/>
      <c r="C28" s="1"/>
      <c r="D28" s="10" t="s">
        <v>167</v>
      </c>
      <c r="E28" s="10"/>
      <c r="F28" s="306">
        <v>6379.11</v>
      </c>
      <c r="G28" s="79">
        <v>5668.59</v>
      </c>
      <c r="H28" s="79">
        <v>8328.6</v>
      </c>
      <c r="I28" s="79">
        <v>10390.56</v>
      </c>
      <c r="J28" s="79">
        <v>11921.68</v>
      </c>
      <c r="K28" s="79">
        <v>12210.17</v>
      </c>
      <c r="L28" s="79">
        <v>12846.32</v>
      </c>
      <c r="M28" s="79">
        <v>1192.4000000000001</v>
      </c>
      <c r="N28" s="79">
        <v>454.54</v>
      </c>
      <c r="O28" s="52">
        <v>855.16</v>
      </c>
      <c r="P28" s="359">
        <f t="shared" si="0"/>
        <v>0.88137457649491779</v>
      </c>
      <c r="R28" s="416">
        <f>O28/O26</f>
        <v>0.14926863326933146</v>
      </c>
      <c r="T28" s="306">
        <v>886.74</v>
      </c>
      <c r="U28" s="79">
        <v>725.68299999999999</v>
      </c>
      <c r="V28" s="79">
        <v>1114.8589999999999</v>
      </c>
      <c r="W28" s="79">
        <v>1408.105</v>
      </c>
      <c r="X28" s="79">
        <v>1726.307</v>
      </c>
      <c r="Y28" s="79">
        <v>1917.569</v>
      </c>
      <c r="Z28" s="79">
        <v>2103.7359999999999</v>
      </c>
      <c r="AA28" s="79">
        <v>257.10500000000002</v>
      </c>
      <c r="AB28" s="79">
        <v>93.846999999999994</v>
      </c>
      <c r="AC28" s="52">
        <v>112.125</v>
      </c>
      <c r="AD28" s="359">
        <f t="shared" si="1"/>
        <v>0.19476381770328308</v>
      </c>
      <c r="AF28" s="416">
        <f>AC28/AC26</f>
        <v>9.8378908614877594E-2</v>
      </c>
      <c r="AH28" s="332">
        <f t="shared" ref="AH28:AO32" si="17">(T28/F28)*10</f>
        <v>1.3900685205302934</v>
      </c>
      <c r="AI28" s="333">
        <f t="shared" si="17"/>
        <v>1.2801825498051544</v>
      </c>
      <c r="AJ28" s="333">
        <f t="shared" si="17"/>
        <v>1.3385911197560212</v>
      </c>
      <c r="AK28" s="333">
        <f t="shared" si="17"/>
        <v>1.3551771993039838</v>
      </c>
      <c r="AL28" s="333">
        <f t="shared" si="17"/>
        <v>1.4480400413364558</v>
      </c>
      <c r="AM28" s="333">
        <f t="shared" si="17"/>
        <v>1.570468715832785</v>
      </c>
      <c r="AN28" s="333">
        <f t="shared" si="17"/>
        <v>1.6376176212331626</v>
      </c>
      <c r="AO28" s="333">
        <f t="shared" si="6"/>
        <v>2.1561975847031198</v>
      </c>
      <c r="AP28" s="333">
        <f t="shared" si="6"/>
        <v>2.0646587759053108</v>
      </c>
      <c r="AQ28" s="334">
        <f t="shared" si="7"/>
        <v>1.3111581458440527</v>
      </c>
      <c r="AR28" s="357">
        <f t="shared" si="3"/>
        <v>-0.36495165150515657</v>
      </c>
    </row>
    <row r="29" spans="1:44" ht="20.100000000000001" customHeight="1" thickBot="1" x14ac:dyDescent="0.3">
      <c r="A29" s="69" t="s">
        <v>30</v>
      </c>
      <c r="B29" s="297"/>
      <c r="C29" s="297"/>
      <c r="D29" s="297"/>
      <c r="E29" s="297"/>
      <c r="F29" s="100">
        <f>F7+F18</f>
        <v>417001.31999999995</v>
      </c>
      <c r="G29" s="83">
        <f t="shared" ref="G29:W39" si="18">G7+G18</f>
        <v>439400.6</v>
      </c>
      <c r="H29" s="83">
        <f t="shared" si="18"/>
        <v>434995.82999999996</v>
      </c>
      <c r="I29" s="83">
        <f t="shared" si="18"/>
        <v>459830.48</v>
      </c>
      <c r="J29" s="83">
        <f t="shared" si="18"/>
        <v>510891.08999999997</v>
      </c>
      <c r="K29" s="83">
        <f t="shared" si="18"/>
        <v>517655.94000000006</v>
      </c>
      <c r="L29" s="83">
        <f t="shared" si="18"/>
        <v>550862.98</v>
      </c>
      <c r="M29" s="83">
        <f t="shared" ref="M29:O29" si="19">M7+M18</f>
        <v>596490.64999999991</v>
      </c>
      <c r="N29" s="83">
        <f t="shared" si="19"/>
        <v>618076.21</v>
      </c>
      <c r="O29" s="101">
        <f t="shared" si="19"/>
        <v>601080.21</v>
      </c>
      <c r="P29" s="102">
        <f t="shared" si="0"/>
        <v>-2.7498227119921021E-2</v>
      </c>
      <c r="R29" s="395">
        <f>R7+R18</f>
        <v>1</v>
      </c>
      <c r="T29" s="70">
        <f>T7+T18</f>
        <v>112078.886</v>
      </c>
      <c r="U29" s="83">
        <f t="shared" ref="U29:AC39" si="20">U7+U18</f>
        <v>121726.72899999999</v>
      </c>
      <c r="V29" s="83">
        <f t="shared" si="20"/>
        <v>125951.174</v>
      </c>
      <c r="W29" s="83">
        <f t="shared" si="20"/>
        <v>133913.606</v>
      </c>
      <c r="X29" s="83">
        <f t="shared" si="20"/>
        <v>150778.073</v>
      </c>
      <c r="Y29" s="83">
        <f t="shared" si="20"/>
        <v>158424.62</v>
      </c>
      <c r="Z29" s="83">
        <f t="shared" si="20"/>
        <v>165647.85999999999</v>
      </c>
      <c r="AA29" s="83">
        <f t="shared" ref="AA29:AB29" si="21">AA7+AA18</f>
        <v>185539.34599999999</v>
      </c>
      <c r="AB29" s="83">
        <f t="shared" si="21"/>
        <v>193304.38099999999</v>
      </c>
      <c r="AC29" s="101">
        <f t="shared" si="20"/>
        <v>192261.155</v>
      </c>
      <c r="AD29" s="102">
        <f t="shared" si="1"/>
        <v>-5.3968047418438752E-3</v>
      </c>
      <c r="AF29" s="395">
        <f>AF7+AF18</f>
        <v>1</v>
      </c>
      <c r="AH29" s="459">
        <f t="shared" si="17"/>
        <v>2.6877345616076234</v>
      </c>
      <c r="AI29" s="361">
        <f t="shared" si="17"/>
        <v>2.770290459321175</v>
      </c>
      <c r="AJ29" s="361">
        <f t="shared" si="17"/>
        <v>2.8954570438066041</v>
      </c>
      <c r="AK29" s="361">
        <f t="shared" si="17"/>
        <v>2.9122385710490528</v>
      </c>
      <c r="AL29" s="361">
        <f t="shared" si="17"/>
        <v>2.9512762299299449</v>
      </c>
      <c r="AM29" s="361">
        <f t="shared" si="17"/>
        <v>3.0604231065135652</v>
      </c>
      <c r="AN29" s="361">
        <f t="shared" si="17"/>
        <v>3.0070610299497709</v>
      </c>
      <c r="AO29" s="361">
        <f t="shared" si="17"/>
        <v>3.1105155797496575</v>
      </c>
      <c r="AP29" s="361">
        <f t="shared" si="6"/>
        <v>3.1275169286971911</v>
      </c>
      <c r="AQ29" s="460">
        <f t="shared" si="7"/>
        <v>3.1985939946350923</v>
      </c>
      <c r="AR29" s="241">
        <f t="shared" si="3"/>
        <v>2.2726356901770408E-2</v>
      </c>
    </row>
    <row r="30" spans="1:44" s="7" customFormat="1" ht="20.100000000000001" customHeight="1" thickBot="1" x14ac:dyDescent="0.3">
      <c r="A30" s="280"/>
      <c r="B30" s="132" t="s">
        <v>37</v>
      </c>
      <c r="C30" s="132"/>
      <c r="D30" s="132"/>
      <c r="E30" s="281"/>
      <c r="F30" s="316">
        <f t="shared" ref="F30:F39" si="22">F8+F19</f>
        <v>192503.74</v>
      </c>
      <c r="G30" s="317">
        <f t="shared" si="18"/>
        <v>199029.83000000002</v>
      </c>
      <c r="H30" s="317">
        <f t="shared" si="18"/>
        <v>209305.31</v>
      </c>
      <c r="I30" s="317">
        <f t="shared" si="18"/>
        <v>217912.53</v>
      </c>
      <c r="J30" s="317">
        <f t="shared" si="18"/>
        <v>250252.29</v>
      </c>
      <c r="K30" s="317">
        <f t="shared" si="18"/>
        <v>259631.83000000002</v>
      </c>
      <c r="L30" s="317">
        <f t="shared" si="18"/>
        <v>285651.63</v>
      </c>
      <c r="M30" s="317">
        <f t="shared" ref="M30:O30" si="23">M8+M19</f>
        <v>288686.17</v>
      </c>
      <c r="N30" s="317">
        <f t="shared" si="23"/>
        <v>304259.48</v>
      </c>
      <c r="O30" s="317">
        <f t="shared" si="23"/>
        <v>309498.15000000002</v>
      </c>
      <c r="P30" s="46">
        <f t="shared" si="0"/>
        <v>1.7217770831660009E-2</v>
      </c>
      <c r="Q30"/>
      <c r="R30" s="415">
        <f>O30/O29</f>
        <v>0.51490324394476417</v>
      </c>
      <c r="T30" s="316">
        <f t="shared" si="18"/>
        <v>44160.394</v>
      </c>
      <c r="U30" s="317">
        <f t="shared" si="18"/>
        <v>46249.506999999998</v>
      </c>
      <c r="V30" s="317">
        <f t="shared" si="18"/>
        <v>49653.777000000002</v>
      </c>
      <c r="W30" s="317">
        <f t="shared" si="18"/>
        <v>52121.82</v>
      </c>
      <c r="X30" s="317">
        <f t="shared" si="20"/>
        <v>59251.052000000003</v>
      </c>
      <c r="Y30" s="317">
        <f t="shared" si="20"/>
        <v>64482.902000000002</v>
      </c>
      <c r="Z30" s="317">
        <f t="shared" si="20"/>
        <v>69879.815000000002</v>
      </c>
      <c r="AA30" s="317">
        <f t="shared" ref="AA30:AB30" si="24">AA8+AA19</f>
        <v>72805.86</v>
      </c>
      <c r="AB30" s="317">
        <f t="shared" si="24"/>
        <v>77501.747000000003</v>
      </c>
      <c r="AC30" s="318">
        <f t="shared" si="20"/>
        <v>80269.994000000006</v>
      </c>
      <c r="AD30" s="46">
        <f t="shared" si="1"/>
        <v>3.5718510964662553E-2</v>
      </c>
      <c r="AE30"/>
      <c r="AF30" s="415">
        <f>AC30/AC29</f>
        <v>0.41750500250557637</v>
      </c>
      <c r="AH30" s="282">
        <f t="shared" si="17"/>
        <v>2.2940018723792068</v>
      </c>
      <c r="AI30" s="283">
        <f t="shared" si="17"/>
        <v>2.3237475005631061</v>
      </c>
      <c r="AJ30" s="283">
        <f t="shared" si="17"/>
        <v>2.3723132967816247</v>
      </c>
      <c r="AK30" s="283">
        <f t="shared" si="17"/>
        <v>2.3918688842720517</v>
      </c>
      <c r="AL30" s="283">
        <f t="shared" si="17"/>
        <v>2.3676527395613443</v>
      </c>
      <c r="AM30" s="283">
        <f t="shared" si="17"/>
        <v>2.4836285289057201</v>
      </c>
      <c r="AN30" s="283">
        <f t="shared" si="17"/>
        <v>2.4463299929358011</v>
      </c>
      <c r="AO30" s="283">
        <f t="shared" si="17"/>
        <v>2.5219725628006358</v>
      </c>
      <c r="AP30" s="283">
        <f t="shared" si="6"/>
        <v>2.5472253814408679</v>
      </c>
      <c r="AQ30" s="343">
        <f t="shared" si="7"/>
        <v>2.593553273258661</v>
      </c>
      <c r="AR30" s="54">
        <f t="shared" si="3"/>
        <v>1.8187590370031276E-2</v>
      </c>
    </row>
    <row r="31" spans="1:44" ht="20.100000000000001" customHeight="1" x14ac:dyDescent="0.25">
      <c r="A31" s="275"/>
      <c r="B31" s="10"/>
      <c r="C31" s="284" t="s">
        <v>165</v>
      </c>
      <c r="D31" s="284"/>
      <c r="E31" s="276"/>
      <c r="F31" s="313">
        <f t="shared" si="22"/>
        <v>187200.37</v>
      </c>
      <c r="G31" s="286">
        <f t="shared" si="18"/>
        <v>197586.59</v>
      </c>
      <c r="H31" s="286">
        <f t="shared" si="18"/>
        <v>207429.55</v>
      </c>
      <c r="I31" s="286">
        <f t="shared" si="18"/>
        <v>216075.59</v>
      </c>
      <c r="J31" s="286">
        <f t="shared" si="18"/>
        <v>248537.91</v>
      </c>
      <c r="K31" s="286">
        <f t="shared" si="18"/>
        <v>258185.94</v>
      </c>
      <c r="L31" s="286">
        <f t="shared" si="18"/>
        <v>283560.62</v>
      </c>
      <c r="M31" s="286">
        <f t="shared" ref="M31:O31" si="25">M9+M20</f>
        <v>286394.53000000003</v>
      </c>
      <c r="N31" s="286">
        <f t="shared" si="25"/>
        <v>303393.90000000002</v>
      </c>
      <c r="O31" s="286">
        <f t="shared" si="25"/>
        <v>309094.25</v>
      </c>
      <c r="P31" s="411">
        <f t="shared" si="0"/>
        <v>1.8788611109188339E-2</v>
      </c>
      <c r="R31" s="391">
        <f>O31/O30</f>
        <v>0.99869498412187596</v>
      </c>
      <c r="T31" s="313">
        <f t="shared" si="18"/>
        <v>43682.589</v>
      </c>
      <c r="U31" s="286">
        <f t="shared" si="18"/>
        <v>46092.466999999997</v>
      </c>
      <c r="V31" s="286">
        <f t="shared" si="18"/>
        <v>49453.824000000001</v>
      </c>
      <c r="W31" s="286">
        <f t="shared" si="18"/>
        <v>51902.883999999998</v>
      </c>
      <c r="X31" s="286">
        <f t="shared" si="20"/>
        <v>59038.792000000001</v>
      </c>
      <c r="Y31" s="286">
        <f t="shared" si="20"/>
        <v>64307.254000000001</v>
      </c>
      <c r="Z31" s="286">
        <f t="shared" si="20"/>
        <v>69568.934999999998</v>
      </c>
      <c r="AA31" s="286">
        <f t="shared" ref="AA31:AB31" si="26">AA9+AA20</f>
        <v>72564.671999999991</v>
      </c>
      <c r="AB31" s="286">
        <f t="shared" si="26"/>
        <v>77364.361999999994</v>
      </c>
      <c r="AC31" s="300">
        <f t="shared" si="20"/>
        <v>80214.769</v>
      </c>
      <c r="AD31" s="411">
        <f t="shared" si="1"/>
        <v>3.6843928215940132E-2</v>
      </c>
      <c r="AF31" s="391">
        <f>AC31/AC30</f>
        <v>0.99931200941661957</v>
      </c>
      <c r="AH31" s="344">
        <f t="shared" si="17"/>
        <v>2.3334670225277869</v>
      </c>
      <c r="AI31" s="325">
        <f t="shared" si="17"/>
        <v>2.3327730388990466</v>
      </c>
      <c r="AJ31" s="325">
        <f t="shared" si="17"/>
        <v>2.3841262732334907</v>
      </c>
      <c r="AK31" s="325">
        <f t="shared" si="17"/>
        <v>2.4020706827643048</v>
      </c>
      <c r="AL31" s="325">
        <f t="shared" si="17"/>
        <v>2.3754441324464346</v>
      </c>
      <c r="AM31" s="325">
        <f t="shared" si="17"/>
        <v>2.4907341584905822</v>
      </c>
      <c r="AN31" s="325">
        <f t="shared" si="17"/>
        <v>2.4534060829744271</v>
      </c>
      <c r="AO31" s="325">
        <f t="shared" si="17"/>
        <v>2.5337310737045149</v>
      </c>
      <c r="AP31" s="325">
        <f t="shared" si="6"/>
        <v>2.5499643203109876</v>
      </c>
      <c r="AQ31" s="345">
        <f t="shared" si="7"/>
        <v>2.5951556523616985</v>
      </c>
      <c r="AR31" s="360">
        <f t="shared" si="3"/>
        <v>1.7722338971864312E-2</v>
      </c>
    </row>
    <row r="32" spans="1:44" ht="20.100000000000001" customHeight="1" x14ac:dyDescent="0.25">
      <c r="A32" s="275"/>
      <c r="B32" s="10"/>
      <c r="C32" s="285" t="s">
        <v>144</v>
      </c>
      <c r="D32" s="284"/>
      <c r="E32" s="270"/>
      <c r="F32" s="314">
        <f t="shared" si="22"/>
        <v>5303.3700000000008</v>
      </c>
      <c r="G32" s="288">
        <f t="shared" si="18"/>
        <v>1443.24</v>
      </c>
      <c r="H32" s="288">
        <f t="shared" si="18"/>
        <v>1875.76</v>
      </c>
      <c r="I32" s="288">
        <f t="shared" si="18"/>
        <v>1836.94</v>
      </c>
      <c r="J32" s="288">
        <f t="shared" si="18"/>
        <v>1714.38</v>
      </c>
      <c r="K32" s="288">
        <f t="shared" si="18"/>
        <v>1445.8899999999999</v>
      </c>
      <c r="L32" s="288">
        <f t="shared" si="18"/>
        <v>2091.0100000000002</v>
      </c>
      <c r="M32" s="288">
        <f t="shared" ref="M32:O32" si="27">M10+M21</f>
        <v>2291.6400000000003</v>
      </c>
      <c r="N32" s="288">
        <f t="shared" si="27"/>
        <v>865.57999999999993</v>
      </c>
      <c r="O32" s="288">
        <f t="shared" si="27"/>
        <v>403.9</v>
      </c>
      <c r="P32" s="358">
        <f t="shared" si="0"/>
        <v>-0.53337646433605213</v>
      </c>
      <c r="R32" s="414">
        <f>O32/O30</f>
        <v>1.3050158781239885E-3</v>
      </c>
      <c r="T32" s="314">
        <f t="shared" si="18"/>
        <v>477.80500000000001</v>
      </c>
      <c r="U32" s="288">
        <f t="shared" si="18"/>
        <v>157.04</v>
      </c>
      <c r="V32" s="288">
        <f t="shared" si="18"/>
        <v>199.953</v>
      </c>
      <c r="W32" s="288">
        <f t="shared" si="18"/>
        <v>218.93599999999998</v>
      </c>
      <c r="X32" s="288">
        <f t="shared" si="20"/>
        <v>212.26</v>
      </c>
      <c r="Y32" s="288">
        <f t="shared" si="20"/>
        <v>175.64800000000002</v>
      </c>
      <c r="Z32" s="288">
        <f t="shared" si="20"/>
        <v>310.88</v>
      </c>
      <c r="AA32" s="288">
        <f t="shared" ref="AA32:AB32" si="28">AA10+AA21</f>
        <v>241.18800000000002</v>
      </c>
      <c r="AB32" s="288">
        <f t="shared" si="28"/>
        <v>137.38499999999999</v>
      </c>
      <c r="AC32" s="296">
        <f t="shared" si="20"/>
        <v>55.224999999999994</v>
      </c>
      <c r="AD32" s="358">
        <f t="shared" si="1"/>
        <v>-0.59802744113258366</v>
      </c>
      <c r="AF32" s="414">
        <f>AC32/AC30</f>
        <v>6.8799058338038488E-4</v>
      </c>
      <c r="AH32" s="346">
        <f t="shared" si="17"/>
        <v>0.90094600225894095</v>
      </c>
      <c r="AI32" s="329">
        <f t="shared" si="17"/>
        <v>1.0881073140988331</v>
      </c>
      <c r="AJ32" s="329">
        <f t="shared" si="17"/>
        <v>1.0659839211839468</v>
      </c>
      <c r="AK32" s="329">
        <f t="shared" si="17"/>
        <v>1.1918516663581826</v>
      </c>
      <c r="AL32" s="329">
        <f t="shared" si="17"/>
        <v>1.2381152369952984</v>
      </c>
      <c r="AM32" s="329">
        <f t="shared" si="17"/>
        <v>1.2148088720442083</v>
      </c>
      <c r="AN32" s="329">
        <f t="shared" si="17"/>
        <v>1.4867456396669552</v>
      </c>
      <c r="AO32" s="329">
        <f t="shared" si="17"/>
        <v>1.0524689741844266</v>
      </c>
      <c r="AP32" s="329">
        <f t="shared" si="6"/>
        <v>1.5872016451396751</v>
      </c>
      <c r="AQ32" s="339">
        <f t="shared" si="7"/>
        <v>1.3672938846249072</v>
      </c>
      <c r="AR32" s="358">
        <f t="shared" si="3"/>
        <v>-0.13855061276440137</v>
      </c>
    </row>
    <row r="33" spans="1:44" ht="20.100000000000001" customHeight="1" x14ac:dyDescent="0.25">
      <c r="A33" s="59"/>
      <c r="B33" s="1"/>
      <c r="C33" s="1"/>
      <c r="D33" s="10" t="s">
        <v>166</v>
      </c>
      <c r="E33" s="10"/>
      <c r="F33" s="51">
        <f t="shared" si="22"/>
        <v>0</v>
      </c>
      <c r="G33" s="79">
        <f t="shared" si="18"/>
        <v>0</v>
      </c>
      <c r="H33" s="79">
        <f t="shared" si="18"/>
        <v>0</v>
      </c>
      <c r="I33" s="79">
        <f t="shared" si="18"/>
        <v>0</v>
      </c>
      <c r="J33" s="79">
        <f t="shared" si="18"/>
        <v>0</v>
      </c>
      <c r="K33" s="79">
        <f t="shared" si="18"/>
        <v>0</v>
      </c>
      <c r="L33" s="79">
        <f t="shared" si="18"/>
        <v>0</v>
      </c>
      <c r="M33" s="79">
        <f t="shared" ref="M33:O33" si="29">M11+M22</f>
        <v>566.11</v>
      </c>
      <c r="N33" s="79">
        <f t="shared" si="29"/>
        <v>680.83999999999992</v>
      </c>
      <c r="O33" s="79">
        <f t="shared" si="29"/>
        <v>357.44</v>
      </c>
      <c r="P33" s="357">
        <f t="shared" si="0"/>
        <v>-0.47500146877386751</v>
      </c>
      <c r="R33" s="392">
        <f>O33/O32</f>
        <v>0.88497152760584308</v>
      </c>
      <c r="T33" s="51">
        <f>T11+T22</f>
        <v>0</v>
      </c>
      <c r="U33" s="79">
        <f t="shared" si="18"/>
        <v>0</v>
      </c>
      <c r="V33" s="79">
        <f t="shared" si="18"/>
        <v>0</v>
      </c>
      <c r="W33" s="79">
        <f t="shared" si="18"/>
        <v>0</v>
      </c>
      <c r="X33" s="79">
        <f t="shared" si="20"/>
        <v>0</v>
      </c>
      <c r="Y33" s="79">
        <f t="shared" si="20"/>
        <v>0</v>
      </c>
      <c r="Z33" s="79">
        <f t="shared" si="20"/>
        <v>0</v>
      </c>
      <c r="AA33" s="79">
        <f t="shared" ref="AA33:AB33" si="30">AA11+AA22</f>
        <v>77.423000000000002</v>
      </c>
      <c r="AB33" s="79">
        <f t="shared" si="30"/>
        <v>111.79599999999999</v>
      </c>
      <c r="AC33" s="301">
        <f t="shared" si="20"/>
        <v>49.850999999999999</v>
      </c>
      <c r="AD33" s="357">
        <f t="shared" si="1"/>
        <v>-0.55408959175641348</v>
      </c>
      <c r="AF33" s="392">
        <f>AC33/AC32</f>
        <v>0.90268899954730653</v>
      </c>
      <c r="AH33" s="347"/>
      <c r="AI33" s="333"/>
      <c r="AJ33" s="333"/>
      <c r="AK33" s="333"/>
      <c r="AL33" s="333"/>
      <c r="AM33" s="333"/>
      <c r="AN33" s="333"/>
      <c r="AO33" s="333">
        <f t="shared" si="6"/>
        <v>1.3676317323488369</v>
      </c>
      <c r="AP33" s="333">
        <f t="shared" si="6"/>
        <v>1.6420304329945363</v>
      </c>
      <c r="AQ33" s="348">
        <f t="shared" si="7"/>
        <v>1.3946676365264099</v>
      </c>
      <c r="AR33" s="357">
        <f t="shared" si="3"/>
        <v>-0.150644465228952</v>
      </c>
    </row>
    <row r="34" spans="1:44" ht="20.100000000000001" customHeight="1" thickBot="1" x14ac:dyDescent="0.3">
      <c r="A34" s="59"/>
      <c r="B34" s="1"/>
      <c r="C34" s="1"/>
      <c r="D34" s="10" t="s">
        <v>167</v>
      </c>
      <c r="E34" s="10"/>
      <c r="F34" s="51">
        <f t="shared" si="22"/>
        <v>5303.3700000000008</v>
      </c>
      <c r="G34" s="79">
        <f t="shared" si="18"/>
        <v>1443.24</v>
      </c>
      <c r="H34" s="79">
        <f t="shared" si="18"/>
        <v>1875.76</v>
      </c>
      <c r="I34" s="79">
        <f t="shared" si="18"/>
        <v>1836.94</v>
      </c>
      <c r="J34" s="79">
        <f t="shared" si="18"/>
        <v>1714.38</v>
      </c>
      <c r="K34" s="79">
        <f t="shared" si="18"/>
        <v>1445.8899999999999</v>
      </c>
      <c r="L34" s="79">
        <f t="shared" si="18"/>
        <v>2091.0100000000002</v>
      </c>
      <c r="M34" s="79">
        <f t="shared" ref="M34:O34" si="31">M12+M23</f>
        <v>1725.53</v>
      </c>
      <c r="N34" s="79">
        <f t="shared" si="31"/>
        <v>184.74</v>
      </c>
      <c r="O34" s="79">
        <f t="shared" si="31"/>
        <v>46.46</v>
      </c>
      <c r="P34" s="359">
        <f t="shared" si="0"/>
        <v>-0.74851142145718308</v>
      </c>
      <c r="R34" s="416">
        <f>O34/O32</f>
        <v>0.11502847239415698</v>
      </c>
      <c r="T34" s="51">
        <f t="shared" si="18"/>
        <v>477.80500000000001</v>
      </c>
      <c r="U34" s="79">
        <f t="shared" si="18"/>
        <v>157.04</v>
      </c>
      <c r="V34" s="79">
        <f t="shared" si="18"/>
        <v>199.953</v>
      </c>
      <c r="W34" s="79">
        <f t="shared" si="18"/>
        <v>218.93599999999998</v>
      </c>
      <c r="X34" s="79">
        <f t="shared" si="20"/>
        <v>212.26</v>
      </c>
      <c r="Y34" s="79">
        <f t="shared" si="20"/>
        <v>175.64800000000002</v>
      </c>
      <c r="Z34" s="79">
        <f t="shared" si="20"/>
        <v>310.88</v>
      </c>
      <c r="AA34" s="79">
        <f t="shared" ref="AA34:AB34" si="32">AA12+AA23</f>
        <v>163.76499999999999</v>
      </c>
      <c r="AB34" s="79">
        <f t="shared" si="32"/>
        <v>25.588999999999999</v>
      </c>
      <c r="AC34" s="301">
        <f t="shared" si="20"/>
        <v>5.3740000000000006</v>
      </c>
      <c r="AD34" s="359">
        <f t="shared" si="1"/>
        <v>-0.78998788541951614</v>
      </c>
      <c r="AF34" s="416">
        <f>AC34/AC32</f>
        <v>9.7311000452693544E-2</v>
      </c>
      <c r="AH34" s="347">
        <f t="shared" ref="AH34:AO37" si="33">(T34/F34)*10</f>
        <v>0.90094600225894095</v>
      </c>
      <c r="AI34" s="333">
        <f t="shared" si="33"/>
        <v>1.0881073140988331</v>
      </c>
      <c r="AJ34" s="333">
        <f t="shared" si="33"/>
        <v>1.0659839211839468</v>
      </c>
      <c r="AK34" s="333">
        <f t="shared" si="33"/>
        <v>1.1918516663581826</v>
      </c>
      <c r="AL34" s="333">
        <f t="shared" si="33"/>
        <v>1.2381152369952984</v>
      </c>
      <c r="AM34" s="333">
        <f t="shared" si="33"/>
        <v>1.2148088720442083</v>
      </c>
      <c r="AN34" s="333">
        <f t="shared" si="33"/>
        <v>1.4867456396669552</v>
      </c>
      <c r="AO34" s="333">
        <f t="shared" si="6"/>
        <v>0.94907072030042938</v>
      </c>
      <c r="AP34" s="333">
        <f t="shared" si="6"/>
        <v>1.3851358666233624</v>
      </c>
      <c r="AQ34" s="348">
        <f t="shared" si="7"/>
        <v>1.1566939302625916</v>
      </c>
      <c r="AR34" s="357">
        <f t="shared" si="3"/>
        <v>-0.16492384744729691</v>
      </c>
    </row>
    <row r="35" spans="1:44" s="7" customFormat="1" ht="20.100000000000001" customHeight="1" thickBot="1" x14ac:dyDescent="0.3">
      <c r="A35" s="280"/>
      <c r="B35" s="132" t="s">
        <v>38</v>
      </c>
      <c r="C35" s="132"/>
      <c r="D35" s="132"/>
      <c r="E35" s="132"/>
      <c r="F35" s="53">
        <f t="shared" si="22"/>
        <v>224497.58000000002</v>
      </c>
      <c r="G35" s="99">
        <f t="shared" si="18"/>
        <v>240370.77</v>
      </c>
      <c r="H35" s="99">
        <f t="shared" si="18"/>
        <v>225690.52000000002</v>
      </c>
      <c r="I35" s="99">
        <f t="shared" si="18"/>
        <v>241917.95</v>
      </c>
      <c r="J35" s="99">
        <f t="shared" si="18"/>
        <v>260638.80000000002</v>
      </c>
      <c r="K35" s="99">
        <f t="shared" si="18"/>
        <v>258024.11</v>
      </c>
      <c r="L35" s="99">
        <f t="shared" si="18"/>
        <v>265211.34999999998</v>
      </c>
      <c r="M35" s="99">
        <f t="shared" ref="M35:O35" si="34">M13+M24</f>
        <v>307804.48</v>
      </c>
      <c r="N35" s="99">
        <f t="shared" si="34"/>
        <v>313816.73</v>
      </c>
      <c r="O35" s="99">
        <f t="shared" si="34"/>
        <v>291582.06</v>
      </c>
      <c r="P35" s="46">
        <f t="shared" si="0"/>
        <v>-7.0852404841513658E-2</v>
      </c>
      <c r="Q35"/>
      <c r="R35" s="415">
        <f>O35/O29</f>
        <v>0.485096756055236</v>
      </c>
      <c r="T35" s="53">
        <f t="shared" si="18"/>
        <v>67918.491999999998</v>
      </c>
      <c r="U35" s="99">
        <f t="shared" si="18"/>
        <v>75477.222000000009</v>
      </c>
      <c r="V35" s="99">
        <f t="shared" si="18"/>
        <v>76297.396999999997</v>
      </c>
      <c r="W35" s="99">
        <f t="shared" si="18"/>
        <v>81791.785999999993</v>
      </c>
      <c r="X35" s="99">
        <f t="shared" si="20"/>
        <v>91527.020999999993</v>
      </c>
      <c r="Y35" s="99">
        <f t="shared" si="20"/>
        <v>93941.717999999993</v>
      </c>
      <c r="Z35" s="99">
        <f t="shared" si="20"/>
        <v>95768.044999999998</v>
      </c>
      <c r="AA35" s="99">
        <f t="shared" ref="AA35:AB35" si="35">AA13+AA24</f>
        <v>112733.486</v>
      </c>
      <c r="AB35" s="99">
        <f t="shared" si="35"/>
        <v>115802.63400000001</v>
      </c>
      <c r="AC35" s="238">
        <f t="shared" si="20"/>
        <v>111991.16100000001</v>
      </c>
      <c r="AD35" s="46">
        <f t="shared" si="1"/>
        <v>-3.2913525956585733E-2</v>
      </c>
      <c r="AE35"/>
      <c r="AF35" s="415">
        <f>AC35/AC29</f>
        <v>0.58249499749442368</v>
      </c>
      <c r="AH35" s="135">
        <f t="shared" si="33"/>
        <v>3.02535519536558</v>
      </c>
      <c r="AI35" s="136">
        <f t="shared" si="33"/>
        <v>3.1400332910694595</v>
      </c>
      <c r="AJ35" s="136">
        <f t="shared" si="33"/>
        <v>3.38062037342109</v>
      </c>
      <c r="AK35" s="136">
        <f t="shared" si="33"/>
        <v>3.3809721849908199</v>
      </c>
      <c r="AL35" s="136">
        <f t="shared" si="33"/>
        <v>3.5116422036933863</v>
      </c>
      <c r="AM35" s="136">
        <f t="shared" si="33"/>
        <v>3.6408116280296445</v>
      </c>
      <c r="AN35" s="136">
        <f t="shared" si="33"/>
        <v>3.6110085409240593</v>
      </c>
      <c r="AO35" s="136">
        <f t="shared" si="33"/>
        <v>3.6625030928724627</v>
      </c>
      <c r="AP35" s="136">
        <f t="shared" si="6"/>
        <v>3.6901357680962392</v>
      </c>
      <c r="AQ35" s="349">
        <f t="shared" si="7"/>
        <v>3.8408110910527213</v>
      </c>
      <c r="AR35" s="46">
        <f t="shared" si="3"/>
        <v>4.0831918505322723E-2</v>
      </c>
    </row>
    <row r="36" spans="1:44" ht="20.100000000000001" customHeight="1" x14ac:dyDescent="0.25">
      <c r="A36" s="59"/>
      <c r="B36" s="10"/>
      <c r="C36" s="295" t="s">
        <v>165</v>
      </c>
      <c r="D36" s="284"/>
      <c r="E36" s="295"/>
      <c r="F36" s="49">
        <f t="shared" si="22"/>
        <v>204666.2</v>
      </c>
      <c r="G36" s="75">
        <f t="shared" si="18"/>
        <v>219555.56</v>
      </c>
      <c r="H36" s="75">
        <f t="shared" si="18"/>
        <v>208795.38</v>
      </c>
      <c r="I36" s="75">
        <f t="shared" si="18"/>
        <v>224173.82</v>
      </c>
      <c r="J36" s="75">
        <f t="shared" si="18"/>
        <v>242162.86</v>
      </c>
      <c r="K36" s="75">
        <f t="shared" si="18"/>
        <v>241268.46000000002</v>
      </c>
      <c r="L36" s="75">
        <f t="shared" si="18"/>
        <v>245557.66000000003</v>
      </c>
      <c r="M36" s="75">
        <f t="shared" ref="M36:O36" si="36">M14+M25</f>
        <v>293668.52999999997</v>
      </c>
      <c r="N36" s="75">
        <f t="shared" si="36"/>
        <v>296075.59999999998</v>
      </c>
      <c r="O36" s="75">
        <f t="shared" si="36"/>
        <v>275408.59999999998</v>
      </c>
      <c r="P36" s="411">
        <f t="shared" si="0"/>
        <v>-6.9803117852332314E-2</v>
      </c>
      <c r="R36" s="391">
        <f>O36/O35</f>
        <v>0.94453204699905058</v>
      </c>
      <c r="T36" s="49">
        <f t="shared" si="18"/>
        <v>64929.948000000004</v>
      </c>
      <c r="U36" s="75">
        <f t="shared" si="18"/>
        <v>72329.475999999995</v>
      </c>
      <c r="V36" s="75">
        <f t="shared" si="18"/>
        <v>73041.087</v>
      </c>
      <c r="W36" s="75">
        <f t="shared" si="18"/>
        <v>78615.127999999997</v>
      </c>
      <c r="X36" s="75">
        <f t="shared" si="20"/>
        <v>88068.763000000006</v>
      </c>
      <c r="Y36" s="75">
        <f t="shared" si="20"/>
        <v>91028.625</v>
      </c>
      <c r="Z36" s="75">
        <f t="shared" si="20"/>
        <v>92130.911999999997</v>
      </c>
      <c r="AA36" s="75">
        <f t="shared" ref="AA36:AB36" si="37">AA14+AA25</f>
        <v>110737.685</v>
      </c>
      <c r="AB36" s="75">
        <f t="shared" si="37"/>
        <v>112965.97</v>
      </c>
      <c r="AC36" s="98">
        <f t="shared" si="20"/>
        <v>109551.72099999999</v>
      </c>
      <c r="AD36" s="411">
        <f t="shared" si="1"/>
        <v>-3.0223694799416237E-2</v>
      </c>
      <c r="AF36" s="391">
        <f>AC36/AC35</f>
        <v>0.97821756665242521</v>
      </c>
      <c r="AH36" s="138">
        <f t="shared" si="33"/>
        <v>3.1724802629843127</v>
      </c>
      <c r="AI36" s="139">
        <f t="shared" si="33"/>
        <v>3.2943586580089339</v>
      </c>
      <c r="AJ36" s="139">
        <f t="shared" si="33"/>
        <v>3.4982137535801798</v>
      </c>
      <c r="AK36" s="139">
        <f t="shared" si="33"/>
        <v>3.5068826502577326</v>
      </c>
      <c r="AL36" s="139">
        <f t="shared" si="33"/>
        <v>3.6367576349238693</v>
      </c>
      <c r="AM36" s="139">
        <f t="shared" si="33"/>
        <v>3.7729185571955814</v>
      </c>
      <c r="AN36" s="139">
        <f t="shared" si="33"/>
        <v>3.7519054384212644</v>
      </c>
      <c r="AO36" s="139">
        <f t="shared" si="33"/>
        <v>3.7708393541521117</v>
      </c>
      <c r="AP36" s="139">
        <f t="shared" si="6"/>
        <v>3.8154434205317833</v>
      </c>
      <c r="AQ36" s="350">
        <f t="shared" si="7"/>
        <v>3.9777886747182185</v>
      </c>
      <c r="AR36" s="357">
        <f t="shared" si="3"/>
        <v>4.2549511627617866E-2</v>
      </c>
    </row>
    <row r="37" spans="1:44" ht="20.100000000000001" customHeight="1" x14ac:dyDescent="0.25">
      <c r="A37" s="59"/>
      <c r="B37" s="10"/>
      <c r="C37" s="285" t="s">
        <v>144</v>
      </c>
      <c r="D37" s="284"/>
      <c r="E37" s="285"/>
      <c r="F37" s="55">
        <f t="shared" si="22"/>
        <v>19831.38</v>
      </c>
      <c r="G37" s="77">
        <f t="shared" si="18"/>
        <v>20815.21</v>
      </c>
      <c r="H37" s="77">
        <f t="shared" si="18"/>
        <v>16895.14</v>
      </c>
      <c r="I37" s="77">
        <f t="shared" si="18"/>
        <v>17744.129999999997</v>
      </c>
      <c r="J37" s="77">
        <f t="shared" si="18"/>
        <v>18475.940000000002</v>
      </c>
      <c r="K37" s="77">
        <f t="shared" si="18"/>
        <v>16755.650000000001</v>
      </c>
      <c r="L37" s="77">
        <f t="shared" si="18"/>
        <v>19653.689999999999</v>
      </c>
      <c r="M37" s="77">
        <f t="shared" ref="M37:O37" si="38">M15+M26</f>
        <v>14135.95</v>
      </c>
      <c r="N37" s="77">
        <f t="shared" si="38"/>
        <v>17741.129999999997</v>
      </c>
      <c r="O37" s="77">
        <f t="shared" si="38"/>
        <v>16173.46</v>
      </c>
      <c r="P37" s="358">
        <f t="shared" si="0"/>
        <v>-8.8363593525327785E-2</v>
      </c>
      <c r="R37" s="414">
        <f>O37/O35</f>
        <v>5.5467953000949373E-2</v>
      </c>
      <c r="T37" s="55">
        <f t="shared" si="18"/>
        <v>2988.5439999999999</v>
      </c>
      <c r="U37" s="77">
        <f t="shared" si="18"/>
        <v>3147.7460000000001</v>
      </c>
      <c r="V37" s="77">
        <f t="shared" si="18"/>
        <v>3256.31</v>
      </c>
      <c r="W37" s="77">
        <f t="shared" si="18"/>
        <v>3176.6580000000004</v>
      </c>
      <c r="X37" s="77">
        <f t="shared" si="20"/>
        <v>3458.2579999999998</v>
      </c>
      <c r="Y37" s="77">
        <f t="shared" si="20"/>
        <v>2913.0929999999998</v>
      </c>
      <c r="Z37" s="77">
        <f t="shared" si="20"/>
        <v>3637.1329999999998</v>
      </c>
      <c r="AA37" s="77">
        <f t="shared" ref="AA37:AB37" si="39">AA15+AA26</f>
        <v>1995.8010000000002</v>
      </c>
      <c r="AB37" s="77">
        <f t="shared" si="39"/>
        <v>2836.6639999999998</v>
      </c>
      <c r="AC37" s="294">
        <f t="shared" si="20"/>
        <v>2439.44</v>
      </c>
      <c r="AD37" s="358">
        <f t="shared" si="1"/>
        <v>-0.14003209403722108</v>
      </c>
      <c r="AF37" s="414">
        <f>AC37/AC35</f>
        <v>2.1782433347574636E-2</v>
      </c>
      <c r="AH37" s="140">
        <f t="shared" si="33"/>
        <v>1.506977325834107</v>
      </c>
      <c r="AI37" s="141">
        <f t="shared" si="33"/>
        <v>1.512233602255274</v>
      </c>
      <c r="AJ37" s="141">
        <f t="shared" si="33"/>
        <v>1.9273649108560216</v>
      </c>
      <c r="AK37" s="141">
        <f t="shared" si="33"/>
        <v>1.7902585249319074</v>
      </c>
      <c r="AL37" s="141">
        <f t="shared" si="33"/>
        <v>1.8717629522503318</v>
      </c>
      <c r="AM37" s="141">
        <f t="shared" si="33"/>
        <v>1.7385735557856603</v>
      </c>
      <c r="AN37" s="141">
        <f t="shared" si="33"/>
        <v>1.8506107504494067</v>
      </c>
      <c r="AO37" s="141">
        <f t="shared" si="33"/>
        <v>1.4118619548031792</v>
      </c>
      <c r="AP37" s="141">
        <f t="shared" si="6"/>
        <v>1.5989195727667855</v>
      </c>
      <c r="AQ37" s="351">
        <f t="shared" si="7"/>
        <v>1.5082981625453056</v>
      </c>
      <c r="AR37" s="358">
        <f t="shared" si="3"/>
        <v>-5.6676653263220619E-2</v>
      </c>
    </row>
    <row r="38" spans="1:44" ht="20.100000000000001" customHeight="1" x14ac:dyDescent="0.25">
      <c r="A38" s="59"/>
      <c r="B38" s="1"/>
      <c r="C38" s="1"/>
      <c r="D38" s="10" t="s">
        <v>166</v>
      </c>
      <c r="E38" s="10"/>
      <c r="F38" s="51">
        <f t="shared" si="22"/>
        <v>0</v>
      </c>
      <c r="G38" s="79">
        <f t="shared" si="18"/>
        <v>0</v>
      </c>
      <c r="H38" s="79">
        <f t="shared" si="18"/>
        <v>0</v>
      </c>
      <c r="I38" s="79">
        <f t="shared" si="18"/>
        <v>0</v>
      </c>
      <c r="J38" s="79">
        <f t="shared" si="18"/>
        <v>0</v>
      </c>
      <c r="K38" s="79">
        <f t="shared" si="18"/>
        <v>0</v>
      </c>
      <c r="L38" s="79">
        <f t="shared" si="18"/>
        <v>0</v>
      </c>
      <c r="M38" s="79">
        <f t="shared" ref="M38:O38" si="40">M16+M27</f>
        <v>12513.55</v>
      </c>
      <c r="N38" s="79">
        <f t="shared" si="40"/>
        <v>17227.03</v>
      </c>
      <c r="O38" s="79">
        <f t="shared" si="40"/>
        <v>15293.47</v>
      </c>
      <c r="P38" s="399">
        <f t="shared" si="0"/>
        <v>-0.11223989277315936</v>
      </c>
      <c r="R38" s="417">
        <f>O38/O37</f>
        <v>0.94559049207776202</v>
      </c>
      <c r="T38" s="51">
        <f>T16+T27</f>
        <v>0</v>
      </c>
      <c r="U38" s="79">
        <f t="shared" si="18"/>
        <v>0</v>
      </c>
      <c r="V38" s="79">
        <f t="shared" si="18"/>
        <v>0</v>
      </c>
      <c r="W38" s="79">
        <f t="shared" si="18"/>
        <v>0</v>
      </c>
      <c r="X38" s="79">
        <f t="shared" si="20"/>
        <v>0</v>
      </c>
      <c r="Y38" s="79">
        <f t="shared" si="20"/>
        <v>0</v>
      </c>
      <c r="Z38" s="79">
        <f t="shared" si="20"/>
        <v>0</v>
      </c>
      <c r="AA38" s="79">
        <f t="shared" ref="AA38:AB38" si="41">AA16+AA27</f>
        <v>1712.018</v>
      </c>
      <c r="AB38" s="79">
        <f t="shared" si="41"/>
        <v>2713.9809999999998</v>
      </c>
      <c r="AC38" s="301">
        <f t="shared" si="20"/>
        <v>2304.36</v>
      </c>
      <c r="AD38" s="399">
        <f t="shared" si="1"/>
        <v>-0.15092994387211983</v>
      </c>
      <c r="AF38" s="417">
        <f>AC38/AC37</f>
        <v>0.94462663562129012</v>
      </c>
      <c r="AH38" s="347"/>
      <c r="AI38" s="333"/>
      <c r="AJ38" s="333"/>
      <c r="AK38" s="333"/>
      <c r="AL38" s="333"/>
      <c r="AM38" s="333"/>
      <c r="AN38" s="333"/>
      <c r="AO38" s="333">
        <f t="shared" si="6"/>
        <v>1.3681313456213464</v>
      </c>
      <c r="AP38" s="333">
        <f t="shared" si="6"/>
        <v>1.5754201391650213</v>
      </c>
      <c r="AQ38" s="348">
        <f t="shared" si="7"/>
        <v>1.5067607285985458</v>
      </c>
      <c r="AR38" s="357">
        <f t="shared" si="3"/>
        <v>-4.3581650925743058E-2</v>
      </c>
    </row>
    <row r="39" spans="1:44" ht="20.100000000000001" customHeight="1" thickBot="1" x14ac:dyDescent="0.3">
      <c r="A39" s="60"/>
      <c r="B39" s="131"/>
      <c r="C39" s="131"/>
      <c r="D39" s="298" t="s">
        <v>167</v>
      </c>
      <c r="E39" s="298"/>
      <c r="F39" s="315">
        <f t="shared" si="22"/>
        <v>19831.38</v>
      </c>
      <c r="G39" s="299">
        <f t="shared" si="18"/>
        <v>20815.21</v>
      </c>
      <c r="H39" s="299">
        <f t="shared" si="18"/>
        <v>16895.14</v>
      </c>
      <c r="I39" s="299">
        <f t="shared" si="18"/>
        <v>17744.129999999997</v>
      </c>
      <c r="J39" s="299">
        <f t="shared" si="18"/>
        <v>18475.940000000002</v>
      </c>
      <c r="K39" s="299">
        <f t="shared" si="18"/>
        <v>16755.650000000001</v>
      </c>
      <c r="L39" s="299">
        <f t="shared" si="18"/>
        <v>19653.689999999999</v>
      </c>
      <c r="M39" s="299">
        <f t="shared" ref="M39:O39" si="42">M17+M28</f>
        <v>1622.4</v>
      </c>
      <c r="N39" s="299">
        <f t="shared" si="42"/>
        <v>514.1</v>
      </c>
      <c r="O39" s="299">
        <f t="shared" si="42"/>
        <v>879.99</v>
      </c>
      <c r="P39" s="359">
        <f t="shared" si="0"/>
        <v>0.71170978408869867</v>
      </c>
      <c r="R39" s="416">
        <f>O39/O37</f>
        <v>5.4409507922238039E-2</v>
      </c>
      <c r="T39" s="315">
        <f t="shared" si="18"/>
        <v>2988.5439999999999</v>
      </c>
      <c r="U39" s="299">
        <f t="shared" si="18"/>
        <v>3147.7460000000001</v>
      </c>
      <c r="V39" s="299">
        <f t="shared" si="18"/>
        <v>3256.31</v>
      </c>
      <c r="W39" s="299">
        <f t="shared" si="18"/>
        <v>3176.6580000000004</v>
      </c>
      <c r="X39" s="299">
        <f t="shared" si="20"/>
        <v>3458.2579999999998</v>
      </c>
      <c r="Y39" s="299">
        <f t="shared" si="20"/>
        <v>2913.0929999999998</v>
      </c>
      <c r="Z39" s="299">
        <f t="shared" si="20"/>
        <v>3637.1329999999998</v>
      </c>
      <c r="AA39" s="299">
        <f t="shared" ref="AA39:AB39" si="43">AA17+AA28</f>
        <v>283.78300000000002</v>
      </c>
      <c r="AB39" s="299">
        <f t="shared" si="43"/>
        <v>122.68299999999999</v>
      </c>
      <c r="AC39" s="302">
        <f t="shared" si="20"/>
        <v>135.07999999999998</v>
      </c>
      <c r="AD39" s="359">
        <f t="shared" si="1"/>
        <v>0.10104904509997303</v>
      </c>
      <c r="AF39" s="416">
        <f>AC39/AC37</f>
        <v>5.5373364378709863E-2</v>
      </c>
      <c r="AH39" s="352">
        <f t="shared" ref="AH39:AN39" si="44">(T39/F39)*10</f>
        <v>1.506977325834107</v>
      </c>
      <c r="AI39" s="353">
        <f t="shared" si="44"/>
        <v>1.512233602255274</v>
      </c>
      <c r="AJ39" s="353">
        <f t="shared" si="44"/>
        <v>1.9273649108560216</v>
      </c>
      <c r="AK39" s="353">
        <f t="shared" si="44"/>
        <v>1.7902585249319074</v>
      </c>
      <c r="AL39" s="353">
        <f t="shared" si="44"/>
        <v>1.8717629522503318</v>
      </c>
      <c r="AM39" s="353">
        <f t="shared" si="44"/>
        <v>1.7385735557856603</v>
      </c>
      <c r="AN39" s="353">
        <f t="shared" si="44"/>
        <v>1.8506107504494067</v>
      </c>
      <c r="AO39" s="353">
        <f t="shared" si="6"/>
        <v>1.7491555719921104</v>
      </c>
      <c r="AP39" s="353">
        <f t="shared" si="6"/>
        <v>2.3863645205212993</v>
      </c>
      <c r="AQ39" s="354">
        <f t="shared" si="7"/>
        <v>1.5350174433800381</v>
      </c>
      <c r="AR39" s="359">
        <f t="shared" si="3"/>
        <v>-0.356754833480044</v>
      </c>
    </row>
    <row r="40" spans="1:44" ht="20.100000000000001" customHeight="1" x14ac:dyDescent="0.25"/>
  </sheetData>
  <mergeCells count="12">
    <mergeCell ref="AR4:AR6"/>
    <mergeCell ref="A4:E6"/>
    <mergeCell ref="F4:O4"/>
    <mergeCell ref="P4:P6"/>
    <mergeCell ref="R4:R6"/>
    <mergeCell ref="T4:AC4"/>
    <mergeCell ref="AD4:AD6"/>
    <mergeCell ref="AF4:AF6"/>
    <mergeCell ref="AH4:AQ4"/>
    <mergeCell ref="F5:O5"/>
    <mergeCell ref="T5:AC5"/>
    <mergeCell ref="AH5:AQ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1"/>
  <ignoredErrors>
    <ignoredError sqref="AF32:AF37 R32:R37 R21 R16:R20 R22:R26 R1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210D4A7B-B1D1-4E72-8869-EA8EC3658A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P7:P39</xm:sqref>
        </x14:conditionalFormatting>
        <x14:conditionalFormatting xmlns:xm="http://schemas.microsoft.com/office/excel/2006/main">
          <x14:cfRule type="iconSet" priority="2" id="{B9392AC7-1A68-4D05-A7A6-836D9F74C11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AR7:AR39</xm:sqref>
        </x14:conditionalFormatting>
        <x14:conditionalFormatting xmlns:xm="http://schemas.microsoft.com/office/excel/2006/main">
          <x14:cfRule type="iconSet" priority="1" id="{E59CE3F6-CF6F-4D38-8405-0A41DA6FCF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AD7:AD39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6"/>
  <sheetViews>
    <sheetView showGridLines="0" topLeftCell="S1" workbookViewId="0">
      <selection activeCell="P96" sqref="P96:Y96"/>
    </sheetView>
  </sheetViews>
  <sheetFormatPr defaultRowHeight="15" x14ac:dyDescent="0.25"/>
  <cols>
    <col min="1" max="1" width="26.7109375" customWidth="1"/>
    <col min="2" max="2" width="9.140625" customWidth="1"/>
    <col min="12" max="12" width="10.42578125" customWidth="1"/>
    <col min="13" max="13" width="1.140625" customWidth="1"/>
    <col min="14" max="14" width="10.42578125" customWidth="1"/>
    <col min="15" max="15" width="1.85546875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1.85546875" customWidth="1"/>
    <col min="30" max="30" width="9.140625" customWidth="1"/>
    <col min="40" max="40" width="10.7109375" customWidth="1"/>
  </cols>
  <sheetData>
    <row r="1" spans="1:41" ht="15.75" x14ac:dyDescent="0.25">
      <c r="A1" s="20" t="s">
        <v>67</v>
      </c>
      <c r="B1" s="20"/>
    </row>
    <row r="3" spans="1:41" ht="8.25" customHeight="1" thickBot="1" x14ac:dyDescent="0.3"/>
    <row r="4" spans="1:41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1" ht="15" customHeight="1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1" ht="24.7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94">
        <v>2019</v>
      </c>
      <c r="L6" s="497"/>
      <c r="N6" s="494"/>
      <c r="P6" s="63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63">
        <v>2010</v>
      </c>
      <c r="AE6" s="84">
        <v>2011</v>
      </c>
      <c r="AF6" s="84">
        <v>2012</v>
      </c>
      <c r="AG6" s="84">
        <v>2013</v>
      </c>
      <c r="AH6" s="84">
        <v>2014</v>
      </c>
      <c r="AI6" s="84">
        <v>2015</v>
      </c>
      <c r="AJ6" s="84">
        <v>2016</v>
      </c>
      <c r="AK6" s="84">
        <v>2017</v>
      </c>
      <c r="AL6" s="84">
        <v>2018</v>
      </c>
      <c r="AM6" s="41">
        <v>2019</v>
      </c>
      <c r="AN6" s="497"/>
    </row>
    <row r="7" spans="1:41" ht="20.100000000000001" customHeight="1" x14ac:dyDescent="0.25">
      <c r="A7" s="59" t="s">
        <v>93</v>
      </c>
      <c r="B7" s="95">
        <v>56232.05</v>
      </c>
      <c r="C7" s="73">
        <v>57156.75</v>
      </c>
      <c r="D7" s="73">
        <v>60349.51</v>
      </c>
      <c r="E7" s="73">
        <v>63704.800000000003</v>
      </c>
      <c r="F7" s="73">
        <v>74965.89</v>
      </c>
      <c r="G7" s="73">
        <v>79860.58</v>
      </c>
      <c r="H7" s="73">
        <v>84853.6</v>
      </c>
      <c r="I7" s="73">
        <v>83245.84</v>
      </c>
      <c r="J7" s="73">
        <v>82378.81</v>
      </c>
      <c r="K7" s="96">
        <v>85362.74</v>
      </c>
      <c r="L7" s="54">
        <f t="shared" ref="L7:L33" si="0">(K7-J7)/J7</f>
        <v>3.6222057589809897E-2</v>
      </c>
      <c r="N7" s="392">
        <f>K7/$K$33</f>
        <v>0.14201555562775892</v>
      </c>
      <c r="P7" s="95">
        <v>13931.049000000001</v>
      </c>
      <c r="Q7" s="73">
        <v>14069.797</v>
      </c>
      <c r="R7" s="73">
        <v>15659.901</v>
      </c>
      <c r="S7" s="73">
        <v>16554.903999999999</v>
      </c>
      <c r="T7" s="73">
        <v>19735.973000000002</v>
      </c>
      <c r="U7" s="73">
        <v>24022.083999999999</v>
      </c>
      <c r="V7" s="73">
        <v>25614.902999999998</v>
      </c>
      <c r="W7" s="73">
        <v>25651.040000000001</v>
      </c>
      <c r="X7" s="73">
        <v>25096.106</v>
      </c>
      <c r="Y7" s="96">
        <v>27723.794000000002</v>
      </c>
      <c r="Z7" s="54">
        <f t="shared" ref="Z7:Z33" si="1">(Y7-X7)/X7</f>
        <v>0.10470500881690578</v>
      </c>
      <c r="AB7" s="391">
        <f>Y7/$Y$33</f>
        <v>0.14419862400181671</v>
      </c>
      <c r="AD7" s="64">
        <f t="shared" ref="AD7:AD33" si="2">(P7/B7)*10</f>
        <v>2.4774215060628233</v>
      </c>
      <c r="AE7" s="88">
        <f t="shared" ref="AE7:AE33" si="3">(Q7/C7)*10</f>
        <v>2.4616159946113103</v>
      </c>
      <c r="AF7" s="88">
        <f t="shared" ref="AF7:AF33" si="4">(R7/D7)*10</f>
        <v>2.5948679616454218</v>
      </c>
      <c r="AG7" s="88">
        <f t="shared" ref="AG7:AG33" si="5">(S7/E7)*10</f>
        <v>2.598690208587108</v>
      </c>
      <c r="AH7" s="88">
        <f t="shared" ref="AH7:AH33" si="6">(T7/F7)*10</f>
        <v>2.6326604006168672</v>
      </c>
      <c r="AI7" s="88">
        <f t="shared" ref="AI7:AI33" si="7">(U7/G7)*10</f>
        <v>3.0080026966996734</v>
      </c>
      <c r="AJ7" s="88">
        <f t="shared" ref="AJ7:AJ33" si="8">(V7/H7)*10</f>
        <v>3.0187172966144038</v>
      </c>
      <c r="AK7" s="88">
        <f t="shared" ref="AK7:AK33" si="9">(W7/I7)*10</f>
        <v>3.0813599814717469</v>
      </c>
      <c r="AL7" s="88">
        <f t="shared" ref="AL7:AL33" si="10">(X7/J7)*10</f>
        <v>3.0464273518881857</v>
      </c>
      <c r="AM7" s="19">
        <f t="shared" ref="AM7:AM33" si="11">(Y7/K7)*10</f>
        <v>3.2477628998319408</v>
      </c>
      <c r="AN7" s="54">
        <f>(AM7-AL7)/AL7</f>
        <v>6.6089069157998018E-2</v>
      </c>
      <c r="AO7" s="9"/>
    </row>
    <row r="8" spans="1:41" ht="20.100000000000001" customHeight="1" x14ac:dyDescent="0.25">
      <c r="A8" s="59" t="s">
        <v>99</v>
      </c>
      <c r="B8" s="97">
        <v>31896.6</v>
      </c>
      <c r="C8" s="75">
        <v>37259.35</v>
      </c>
      <c r="D8" s="75">
        <v>37358.080000000002</v>
      </c>
      <c r="E8" s="75">
        <v>36073.65</v>
      </c>
      <c r="F8" s="75">
        <v>38677.269999999997</v>
      </c>
      <c r="G8" s="75">
        <v>39195.14</v>
      </c>
      <c r="H8" s="75">
        <v>43748.32</v>
      </c>
      <c r="I8" s="75">
        <v>62404.84</v>
      </c>
      <c r="J8" s="75">
        <v>65119.06</v>
      </c>
      <c r="K8" s="98">
        <v>71522.179999999993</v>
      </c>
      <c r="L8" s="54">
        <f t="shared" si="0"/>
        <v>9.8329429202448498E-2</v>
      </c>
      <c r="N8" s="392">
        <f t="shared" ref="N8:N32" si="12">K8/$K$33</f>
        <v>0.11898941074769372</v>
      </c>
      <c r="P8" s="97">
        <v>9769.5910000000003</v>
      </c>
      <c r="Q8" s="75">
        <v>11827.258</v>
      </c>
      <c r="R8" s="75">
        <v>11994.878000000001</v>
      </c>
      <c r="S8" s="75">
        <v>11567.163</v>
      </c>
      <c r="T8" s="75">
        <v>12371.496999999999</v>
      </c>
      <c r="U8" s="75">
        <v>12713.808999999999</v>
      </c>
      <c r="V8" s="75">
        <v>12814.275</v>
      </c>
      <c r="W8" s="75">
        <v>19498.085999999999</v>
      </c>
      <c r="X8" s="75">
        <v>22588.069</v>
      </c>
      <c r="Y8" s="98">
        <v>24157.286</v>
      </c>
      <c r="Z8" s="54">
        <f t="shared" si="1"/>
        <v>6.9471055715298227E-2</v>
      </c>
      <c r="AB8" s="392">
        <f t="shared" ref="AB8:AB32" si="13">Y8/$Y$33</f>
        <v>0.12564829333309685</v>
      </c>
      <c r="AD8" s="64">
        <f t="shared" si="2"/>
        <v>3.0628941642682923</v>
      </c>
      <c r="AE8" s="89">
        <f t="shared" si="3"/>
        <v>3.1743060466701642</v>
      </c>
      <c r="AF8" s="89">
        <f t="shared" si="4"/>
        <v>3.2107854579250326</v>
      </c>
      <c r="AG8" s="89">
        <f t="shared" si="5"/>
        <v>3.2065407853100529</v>
      </c>
      <c r="AH8" s="89">
        <f t="shared" si="6"/>
        <v>3.1986479397330787</v>
      </c>
      <c r="AI8" s="89">
        <f t="shared" si="7"/>
        <v>3.243720777627022</v>
      </c>
      <c r="AJ8" s="89">
        <f t="shared" si="8"/>
        <v>2.9290896198985465</v>
      </c>
      <c r="AK8" s="89">
        <f t="shared" si="9"/>
        <v>3.1244509239988441</v>
      </c>
      <c r="AL8" s="89">
        <f t="shared" si="10"/>
        <v>3.4687338852864276</v>
      </c>
      <c r="AM8" s="19">
        <f t="shared" si="11"/>
        <v>3.3775936359881653</v>
      </c>
      <c r="AN8" s="54">
        <f t="shared" ref="AN8:AN33" si="14">(AM8-AL8)/AL8</f>
        <v>-2.6274788528707335E-2</v>
      </c>
      <c r="AO8" s="9"/>
    </row>
    <row r="9" spans="1:41" ht="20.100000000000001" customHeight="1" x14ac:dyDescent="0.25">
      <c r="A9" s="59" t="s">
        <v>97</v>
      </c>
      <c r="B9" s="97">
        <v>30454.85</v>
      </c>
      <c r="C9" s="75">
        <v>33995.11</v>
      </c>
      <c r="D9" s="75">
        <v>35610.120000000003</v>
      </c>
      <c r="E9" s="75">
        <v>41145.06</v>
      </c>
      <c r="F9" s="75">
        <v>43773.16</v>
      </c>
      <c r="G9" s="75">
        <v>48277.25</v>
      </c>
      <c r="H9" s="75">
        <v>51661.64</v>
      </c>
      <c r="I9" s="75">
        <v>55176.31</v>
      </c>
      <c r="J9" s="75">
        <v>60965.61</v>
      </c>
      <c r="K9" s="98">
        <v>61213.16</v>
      </c>
      <c r="L9" s="54">
        <f t="shared" si="0"/>
        <v>4.0604859034462691E-3</v>
      </c>
      <c r="N9" s="392">
        <f t="shared" si="12"/>
        <v>0.10183858823101165</v>
      </c>
      <c r="P9" s="97">
        <v>10274.496999999999</v>
      </c>
      <c r="Q9" s="75">
        <v>11707.558999999999</v>
      </c>
      <c r="R9" s="75">
        <v>13054.49</v>
      </c>
      <c r="S9" s="75">
        <v>14339.151</v>
      </c>
      <c r="T9" s="75">
        <v>14008.966</v>
      </c>
      <c r="U9" s="75">
        <v>16123.688</v>
      </c>
      <c r="V9" s="75">
        <v>17743.972000000002</v>
      </c>
      <c r="W9" s="75">
        <v>19770.228999999999</v>
      </c>
      <c r="X9" s="75">
        <v>21143.581999999999</v>
      </c>
      <c r="Y9" s="98">
        <v>22072.73</v>
      </c>
      <c r="Z9" s="54">
        <f t="shared" si="1"/>
        <v>4.3944682599192562E-2</v>
      </c>
      <c r="AB9" s="392">
        <f t="shared" si="13"/>
        <v>0.11480597835792675</v>
      </c>
      <c r="AD9" s="64">
        <f t="shared" si="2"/>
        <v>3.3736816960188607</v>
      </c>
      <c r="AE9" s="89">
        <f t="shared" si="3"/>
        <v>3.4438950190189117</v>
      </c>
      <c r="AF9" s="89">
        <f t="shared" si="4"/>
        <v>3.6659494548179001</v>
      </c>
      <c r="AG9" s="89">
        <f t="shared" si="5"/>
        <v>3.4850237185217376</v>
      </c>
      <c r="AH9" s="89">
        <f t="shared" si="6"/>
        <v>3.2003551948271496</v>
      </c>
      <c r="AI9" s="89">
        <f t="shared" si="7"/>
        <v>3.3398107804400623</v>
      </c>
      <c r="AJ9" s="89">
        <f t="shared" si="8"/>
        <v>3.4346513196251616</v>
      </c>
      <c r="AK9" s="89">
        <f t="shared" si="9"/>
        <v>3.5831009721382241</v>
      </c>
      <c r="AL9" s="89">
        <f t="shared" si="10"/>
        <v>3.4681162051851855</v>
      </c>
      <c r="AM9" s="19">
        <f t="shared" si="11"/>
        <v>3.6058798467519071</v>
      </c>
      <c r="AN9" s="54">
        <f t="shared" si="14"/>
        <v>3.97229024104645E-2</v>
      </c>
      <c r="AO9" s="9"/>
    </row>
    <row r="10" spans="1:41" ht="20.100000000000001" customHeight="1" x14ac:dyDescent="0.25">
      <c r="A10" s="59" t="s">
        <v>96</v>
      </c>
      <c r="B10" s="97">
        <v>50820.52</v>
      </c>
      <c r="C10" s="75">
        <v>48454.41</v>
      </c>
      <c r="D10" s="75">
        <v>49474.400000000001</v>
      </c>
      <c r="E10" s="75">
        <v>52499.92</v>
      </c>
      <c r="F10" s="75">
        <v>72707.61</v>
      </c>
      <c r="G10" s="75">
        <v>73145.490000000005</v>
      </c>
      <c r="H10" s="75">
        <v>88205.24</v>
      </c>
      <c r="I10" s="75">
        <v>87353.06</v>
      </c>
      <c r="J10" s="75">
        <v>84325.49</v>
      </c>
      <c r="K10" s="98">
        <v>81943.92</v>
      </c>
      <c r="L10" s="54">
        <f t="shared" si="0"/>
        <v>-2.8242587146543791E-2</v>
      </c>
      <c r="N10" s="392">
        <f t="shared" si="12"/>
        <v>0.13632776231311958</v>
      </c>
      <c r="P10" s="97">
        <v>12532.965</v>
      </c>
      <c r="Q10" s="75">
        <v>12213.736000000001</v>
      </c>
      <c r="R10" s="75">
        <v>12278.156000000001</v>
      </c>
      <c r="S10" s="75">
        <v>12990.009</v>
      </c>
      <c r="T10" s="75">
        <v>17171.221000000001</v>
      </c>
      <c r="U10" s="75">
        <v>17616.598999999998</v>
      </c>
      <c r="V10" s="75">
        <v>20541.999</v>
      </c>
      <c r="W10" s="75">
        <v>20663.093000000001</v>
      </c>
      <c r="X10" s="75">
        <v>20465.003000000001</v>
      </c>
      <c r="Y10" s="98">
        <v>20388.112000000001</v>
      </c>
      <c r="Z10" s="54">
        <f t="shared" si="1"/>
        <v>-3.7571946605626993E-3</v>
      </c>
      <c r="AB10" s="392">
        <f t="shared" si="13"/>
        <v>0.10604384437407546</v>
      </c>
      <c r="AD10" s="64">
        <f t="shared" si="2"/>
        <v>2.4661229361683037</v>
      </c>
      <c r="AE10" s="89">
        <f t="shared" si="3"/>
        <v>2.5206655080517955</v>
      </c>
      <c r="AF10" s="89">
        <f t="shared" si="4"/>
        <v>2.4817190304480703</v>
      </c>
      <c r="AG10" s="89">
        <f t="shared" si="5"/>
        <v>2.4742911989199223</v>
      </c>
      <c r="AH10" s="89">
        <f t="shared" si="6"/>
        <v>2.3616813975868554</v>
      </c>
      <c r="AI10" s="89">
        <f t="shared" si="7"/>
        <v>2.4084327003619768</v>
      </c>
      <c r="AJ10" s="89">
        <f t="shared" si="8"/>
        <v>2.3288864697834279</v>
      </c>
      <c r="AK10" s="89">
        <f t="shared" si="9"/>
        <v>2.3654687082513197</v>
      </c>
      <c r="AL10" s="89">
        <f t="shared" si="10"/>
        <v>2.4269059094705527</v>
      </c>
      <c r="AM10" s="19">
        <f t="shared" si="11"/>
        <v>2.4880567100036224</v>
      </c>
      <c r="AN10" s="54">
        <f t="shared" si="14"/>
        <v>2.5197021563316456E-2</v>
      </c>
      <c r="AO10" s="9"/>
    </row>
    <row r="11" spans="1:41" ht="20.100000000000001" customHeight="1" x14ac:dyDescent="0.25">
      <c r="A11" s="59" t="s">
        <v>100</v>
      </c>
      <c r="B11" s="97">
        <v>23069.66</v>
      </c>
      <c r="C11" s="75">
        <v>24321.77</v>
      </c>
      <c r="D11" s="75">
        <v>29006.84</v>
      </c>
      <c r="E11" s="75">
        <v>28705.1</v>
      </c>
      <c r="F11" s="75">
        <v>33555.440000000002</v>
      </c>
      <c r="G11" s="75">
        <v>34229.25</v>
      </c>
      <c r="H11" s="75">
        <v>34843.29</v>
      </c>
      <c r="I11" s="75">
        <v>31865.18</v>
      </c>
      <c r="J11" s="75">
        <v>33786.1</v>
      </c>
      <c r="K11" s="98">
        <v>33425.19</v>
      </c>
      <c r="L11" s="54">
        <f t="shared" si="0"/>
        <v>-1.0682203628119145E-2</v>
      </c>
      <c r="N11" s="392">
        <f t="shared" si="12"/>
        <v>5.5608535173700034E-2</v>
      </c>
      <c r="P11" s="97">
        <v>7353.0020000000004</v>
      </c>
      <c r="Q11" s="75">
        <v>7687.7830000000004</v>
      </c>
      <c r="R11" s="75">
        <v>8866.7090000000007</v>
      </c>
      <c r="S11" s="75">
        <v>9756.9979999999996</v>
      </c>
      <c r="T11" s="75">
        <v>10696.795</v>
      </c>
      <c r="U11" s="75">
        <v>11547.56</v>
      </c>
      <c r="V11" s="75">
        <v>12430.627</v>
      </c>
      <c r="W11" s="75">
        <v>11883.004000000001</v>
      </c>
      <c r="X11" s="75">
        <v>12442.831</v>
      </c>
      <c r="Y11" s="98">
        <v>13158.15</v>
      </c>
      <c r="Z11" s="54">
        <f t="shared" si="1"/>
        <v>5.7488444550922495E-2</v>
      </c>
      <c r="AB11" s="392">
        <f t="shared" si="13"/>
        <v>6.8438941813285165E-2</v>
      </c>
      <c r="AD11" s="64">
        <f t="shared" si="2"/>
        <v>3.1873040174844363</v>
      </c>
      <c r="AE11" s="89">
        <f t="shared" si="3"/>
        <v>3.1608649370502229</v>
      </c>
      <c r="AF11" s="89">
        <f t="shared" si="4"/>
        <v>3.0567648871783346</v>
      </c>
      <c r="AG11" s="89">
        <f t="shared" si="5"/>
        <v>3.3990468592689105</v>
      </c>
      <c r="AH11" s="89">
        <f t="shared" si="6"/>
        <v>3.1877975672499002</v>
      </c>
      <c r="AI11" s="89">
        <f t="shared" si="7"/>
        <v>3.3735942213165639</v>
      </c>
      <c r="AJ11" s="89">
        <f t="shared" si="8"/>
        <v>3.5675813047504983</v>
      </c>
      <c r="AK11" s="89">
        <f t="shared" si="9"/>
        <v>3.7291501256230157</v>
      </c>
      <c r="AL11" s="89">
        <f t="shared" si="10"/>
        <v>3.6828254814849899</v>
      </c>
      <c r="AM11" s="19">
        <f t="shared" si="11"/>
        <v>3.9365969198679194</v>
      </c>
      <c r="AN11" s="54">
        <f t="shared" si="14"/>
        <v>6.8906723834386993E-2</v>
      </c>
      <c r="AO11" s="9"/>
    </row>
    <row r="12" spans="1:41" ht="20.100000000000001" customHeight="1" x14ac:dyDescent="0.25">
      <c r="A12" s="59" t="s">
        <v>91</v>
      </c>
      <c r="B12" s="97">
        <v>41498.42</v>
      </c>
      <c r="C12" s="75">
        <v>39914.6</v>
      </c>
      <c r="D12" s="75">
        <v>41465.19</v>
      </c>
      <c r="E12" s="75">
        <v>49363.9</v>
      </c>
      <c r="F12" s="75">
        <v>42182.19</v>
      </c>
      <c r="G12" s="75">
        <v>45868.41</v>
      </c>
      <c r="H12" s="75">
        <v>49666.81</v>
      </c>
      <c r="I12" s="75">
        <v>52712.84</v>
      </c>
      <c r="J12" s="75">
        <v>53441.02</v>
      </c>
      <c r="K12" s="98">
        <v>53639.76</v>
      </c>
      <c r="L12" s="54">
        <f t="shared" si="0"/>
        <v>3.7188661443962943E-3</v>
      </c>
      <c r="N12" s="392">
        <f t="shared" si="12"/>
        <v>8.923893867675331E-2</v>
      </c>
      <c r="P12" s="97">
        <v>9589.41</v>
      </c>
      <c r="Q12" s="75">
        <v>9454.6360000000004</v>
      </c>
      <c r="R12" s="75">
        <v>9610.8979999999992</v>
      </c>
      <c r="S12" s="75">
        <v>9922.8850000000002</v>
      </c>
      <c r="T12" s="75">
        <v>10448.807000000001</v>
      </c>
      <c r="U12" s="75">
        <v>11459.849</v>
      </c>
      <c r="V12" s="75">
        <v>12069.942999999999</v>
      </c>
      <c r="W12" s="75">
        <v>13433.062</v>
      </c>
      <c r="X12" s="75">
        <v>12529.338</v>
      </c>
      <c r="Y12" s="98">
        <v>12233.989</v>
      </c>
      <c r="Z12" s="54">
        <f t="shared" si="1"/>
        <v>-2.3572594178559166E-2</v>
      </c>
      <c r="AB12" s="392">
        <f t="shared" si="13"/>
        <v>6.363214139642509E-2</v>
      </c>
      <c r="AD12" s="64">
        <f t="shared" si="2"/>
        <v>2.3107891818531887</v>
      </c>
      <c r="AE12" s="89">
        <f t="shared" si="3"/>
        <v>2.3687162091064424</v>
      </c>
      <c r="AF12" s="89">
        <f t="shared" si="4"/>
        <v>2.3178232150871607</v>
      </c>
      <c r="AG12" s="89">
        <f t="shared" si="5"/>
        <v>2.0101501299532654</v>
      </c>
      <c r="AH12" s="89">
        <f t="shared" si="6"/>
        <v>2.4770660318964</v>
      </c>
      <c r="AI12" s="89">
        <f t="shared" si="7"/>
        <v>2.4984186284198646</v>
      </c>
      <c r="AJ12" s="89">
        <f t="shared" si="8"/>
        <v>2.4301828524924391</v>
      </c>
      <c r="AK12" s="89">
        <f t="shared" si="9"/>
        <v>2.5483472338048947</v>
      </c>
      <c r="AL12" s="89">
        <f t="shared" si="10"/>
        <v>2.3445170021081188</v>
      </c>
      <c r="AM12" s="19">
        <f t="shared" si="11"/>
        <v>2.2807687804717993</v>
      </c>
      <c r="AN12" s="54">
        <f t="shared" si="14"/>
        <v>-2.7190343076633254E-2</v>
      </c>
      <c r="AO12" s="9"/>
    </row>
    <row r="13" spans="1:41" ht="20.100000000000001" customHeight="1" x14ac:dyDescent="0.25">
      <c r="A13" s="59" t="s">
        <v>92</v>
      </c>
      <c r="B13" s="97">
        <v>15825.94</v>
      </c>
      <c r="C13" s="75">
        <v>21332.94</v>
      </c>
      <c r="D13" s="75">
        <v>15418.9</v>
      </c>
      <c r="E13" s="75">
        <v>15396.83</v>
      </c>
      <c r="F13" s="75">
        <v>21524.05</v>
      </c>
      <c r="G13" s="75">
        <v>22745.17</v>
      </c>
      <c r="H13" s="75">
        <v>26210.45</v>
      </c>
      <c r="I13" s="75">
        <v>38425.599999999999</v>
      </c>
      <c r="J13" s="75">
        <v>50142.14</v>
      </c>
      <c r="K13" s="98">
        <v>34237.61</v>
      </c>
      <c r="L13" s="54">
        <f t="shared" si="0"/>
        <v>-0.31718889540813372</v>
      </c>
      <c r="N13" s="392">
        <f t="shared" si="12"/>
        <v>5.6960135154008815E-2</v>
      </c>
      <c r="P13" s="97">
        <v>3800.529</v>
      </c>
      <c r="Q13" s="75">
        <v>5240.0680000000002</v>
      </c>
      <c r="R13" s="75">
        <v>3950.808</v>
      </c>
      <c r="S13" s="75">
        <v>4226.3010000000004</v>
      </c>
      <c r="T13" s="75">
        <v>5932.2449999999999</v>
      </c>
      <c r="U13" s="75">
        <v>6474.7169999999996</v>
      </c>
      <c r="V13" s="75">
        <v>7316.5450000000001</v>
      </c>
      <c r="W13" s="75">
        <v>10311.314</v>
      </c>
      <c r="X13" s="75">
        <v>13514.103999999999</v>
      </c>
      <c r="Y13" s="98">
        <v>10079.11</v>
      </c>
      <c r="Z13" s="54">
        <f t="shared" si="1"/>
        <v>-0.25417844941847412</v>
      </c>
      <c r="AB13" s="392">
        <f t="shared" si="13"/>
        <v>5.2424058307566086E-2</v>
      </c>
      <c r="AD13" s="64">
        <f t="shared" si="2"/>
        <v>2.4014554585699175</v>
      </c>
      <c r="AE13" s="89">
        <f t="shared" si="3"/>
        <v>2.456327163532078</v>
      </c>
      <c r="AF13" s="89">
        <f t="shared" si="4"/>
        <v>2.5623150808423429</v>
      </c>
      <c r="AG13" s="89">
        <f t="shared" si="5"/>
        <v>2.7449163236848104</v>
      </c>
      <c r="AH13" s="89">
        <f t="shared" si="6"/>
        <v>2.756100733830297</v>
      </c>
      <c r="AI13" s="89">
        <f t="shared" si="7"/>
        <v>2.8466338128050923</v>
      </c>
      <c r="AJ13" s="89">
        <f t="shared" si="8"/>
        <v>2.7914610393945924</v>
      </c>
      <c r="AK13" s="89">
        <f t="shared" si="9"/>
        <v>2.6834490547968022</v>
      </c>
      <c r="AL13" s="89">
        <f t="shared" si="10"/>
        <v>2.6951590019891452</v>
      </c>
      <c r="AM13" s="19">
        <f t="shared" si="11"/>
        <v>2.9438707900463843</v>
      </c>
      <c r="AN13" s="54">
        <f t="shared" si="14"/>
        <v>9.2280933285820599E-2</v>
      </c>
      <c r="AO13" s="9"/>
    </row>
    <row r="14" spans="1:41" ht="20.100000000000001" customHeight="1" x14ac:dyDescent="0.25">
      <c r="A14" s="59" t="s">
        <v>104</v>
      </c>
      <c r="B14" s="97">
        <v>4005.75</v>
      </c>
      <c r="C14" s="75">
        <v>6725.66</v>
      </c>
      <c r="D14" s="75">
        <v>7181.03</v>
      </c>
      <c r="E14" s="75">
        <v>7540.23</v>
      </c>
      <c r="F14" s="75">
        <v>8991.4699999999993</v>
      </c>
      <c r="G14" s="75">
        <v>12085.13</v>
      </c>
      <c r="H14" s="75">
        <v>13765.73</v>
      </c>
      <c r="I14" s="75">
        <v>16169.95</v>
      </c>
      <c r="J14" s="75">
        <v>16228.55</v>
      </c>
      <c r="K14" s="98">
        <v>14279.77</v>
      </c>
      <c r="L14" s="54">
        <f t="shared" si="0"/>
        <v>-0.12008343320875857</v>
      </c>
      <c r="N14" s="392">
        <f t="shared" si="12"/>
        <v>2.3756846028918505E-2</v>
      </c>
      <c r="P14" s="97">
        <v>1434.63</v>
      </c>
      <c r="Q14" s="75">
        <v>2444.0410000000002</v>
      </c>
      <c r="R14" s="75">
        <v>3034.8359999999998</v>
      </c>
      <c r="S14" s="75">
        <v>2755.5210000000002</v>
      </c>
      <c r="T14" s="75">
        <v>3045.94</v>
      </c>
      <c r="U14" s="75">
        <v>4109.9870000000001</v>
      </c>
      <c r="V14" s="75">
        <v>4767.085</v>
      </c>
      <c r="W14" s="75">
        <v>6424.4790000000003</v>
      </c>
      <c r="X14" s="75">
        <v>6708.54</v>
      </c>
      <c r="Y14" s="98">
        <v>6765.5460000000003</v>
      </c>
      <c r="Z14" s="54">
        <f t="shared" si="1"/>
        <v>8.4975270327076104E-3</v>
      </c>
      <c r="AB14" s="392">
        <f t="shared" si="13"/>
        <v>3.518935481272855E-2</v>
      </c>
      <c r="AD14" s="64">
        <f t="shared" si="2"/>
        <v>3.5814266991200148</v>
      </c>
      <c r="AE14" s="89">
        <f t="shared" si="3"/>
        <v>3.6339050740001726</v>
      </c>
      <c r="AF14" s="89">
        <f t="shared" si="4"/>
        <v>4.2261848230685564</v>
      </c>
      <c r="AG14" s="89">
        <f t="shared" si="5"/>
        <v>3.6544256607557069</v>
      </c>
      <c r="AH14" s="89">
        <f t="shared" si="6"/>
        <v>3.3875884588393221</v>
      </c>
      <c r="AI14" s="89">
        <f t="shared" si="7"/>
        <v>3.4008628785954316</v>
      </c>
      <c r="AJ14" s="89">
        <f t="shared" si="8"/>
        <v>3.4630092265357519</v>
      </c>
      <c r="AK14" s="89">
        <f t="shared" si="9"/>
        <v>3.973097628625939</v>
      </c>
      <c r="AL14" s="89">
        <f t="shared" si="10"/>
        <v>4.1337889090522566</v>
      </c>
      <c r="AM14" s="19">
        <f t="shared" si="11"/>
        <v>4.7378536208916531</v>
      </c>
      <c r="AN14" s="54">
        <f t="shared" si="14"/>
        <v>0.14612858206586288</v>
      </c>
      <c r="AO14" s="9"/>
    </row>
    <row r="15" spans="1:41" ht="20.100000000000001" customHeight="1" x14ac:dyDescent="0.25">
      <c r="A15" s="59" t="s">
        <v>98</v>
      </c>
      <c r="B15" s="97">
        <v>39312.86</v>
      </c>
      <c r="C15" s="75">
        <v>45044.42</v>
      </c>
      <c r="D15" s="75">
        <v>50200.92</v>
      </c>
      <c r="E15" s="75">
        <v>48814.12</v>
      </c>
      <c r="F15" s="75">
        <v>50086.65</v>
      </c>
      <c r="G15" s="75">
        <v>37221.730000000003</v>
      </c>
      <c r="H15" s="75">
        <v>20182.71</v>
      </c>
      <c r="I15" s="75">
        <v>25017.57</v>
      </c>
      <c r="J15" s="75">
        <v>22480.83</v>
      </c>
      <c r="K15" s="98">
        <v>15892.89</v>
      </c>
      <c r="L15" s="54">
        <f t="shared" si="0"/>
        <v>-0.29304700938532974</v>
      </c>
      <c r="N15" s="392">
        <f t="shared" si="12"/>
        <v>2.6440547759840571E-2</v>
      </c>
      <c r="P15" s="97">
        <v>12836.145</v>
      </c>
      <c r="Q15" s="75">
        <v>14181.477999999999</v>
      </c>
      <c r="R15" s="75">
        <v>16051.254999999999</v>
      </c>
      <c r="S15" s="75">
        <v>18874.632000000001</v>
      </c>
      <c r="T15" s="75">
        <v>20504.995999999999</v>
      </c>
      <c r="U15" s="75">
        <v>15373.397000000001</v>
      </c>
      <c r="V15" s="75">
        <v>8881.8709999999992</v>
      </c>
      <c r="W15" s="75">
        <v>10801.236000000001</v>
      </c>
      <c r="X15" s="75">
        <v>10185.388000000001</v>
      </c>
      <c r="Y15" s="98">
        <v>6594.3379999999997</v>
      </c>
      <c r="Z15" s="54">
        <f t="shared" si="1"/>
        <v>-0.35256879757550724</v>
      </c>
      <c r="AB15" s="392">
        <f t="shared" si="13"/>
        <v>3.4298857717774557E-2</v>
      </c>
      <c r="AD15" s="64">
        <f t="shared" si="2"/>
        <v>3.2651262207837335</v>
      </c>
      <c r="AE15" s="89">
        <f t="shared" si="3"/>
        <v>3.1483318022520876</v>
      </c>
      <c r="AF15" s="89">
        <f t="shared" si="4"/>
        <v>3.1974025575626901</v>
      </c>
      <c r="AG15" s="89">
        <f t="shared" si="5"/>
        <v>3.8666336707493656</v>
      </c>
      <c r="AH15" s="89">
        <f t="shared" si="6"/>
        <v>4.093904463564642</v>
      </c>
      <c r="AI15" s="89">
        <f t="shared" si="7"/>
        <v>4.130220975757978</v>
      </c>
      <c r="AJ15" s="89">
        <f t="shared" si="8"/>
        <v>4.4007326072663187</v>
      </c>
      <c r="AK15" s="89">
        <f t="shared" si="9"/>
        <v>4.3174600890494164</v>
      </c>
      <c r="AL15" s="89">
        <f t="shared" si="10"/>
        <v>4.530699266886498</v>
      </c>
      <c r="AM15" s="19">
        <f t="shared" si="11"/>
        <v>4.1492378038229667</v>
      </c>
      <c r="AN15" s="54">
        <f t="shared" si="14"/>
        <v>-8.4194831877612591E-2</v>
      </c>
      <c r="AO15" s="9"/>
    </row>
    <row r="16" spans="1:41" ht="20.100000000000001" customHeight="1" x14ac:dyDescent="0.25">
      <c r="A16" s="59" t="s">
        <v>102</v>
      </c>
      <c r="B16" s="97">
        <v>5990.74</v>
      </c>
      <c r="C16" s="75">
        <v>9352.34</v>
      </c>
      <c r="D16" s="75">
        <v>8234.07</v>
      </c>
      <c r="E16" s="75">
        <v>12706.16</v>
      </c>
      <c r="F16" s="75">
        <v>12698.16</v>
      </c>
      <c r="G16" s="75">
        <v>15173</v>
      </c>
      <c r="H16" s="75">
        <v>17139.37</v>
      </c>
      <c r="I16" s="75">
        <v>22101.81</v>
      </c>
      <c r="J16" s="75">
        <v>23799.19</v>
      </c>
      <c r="K16" s="98">
        <v>22924.45</v>
      </c>
      <c r="L16" s="54">
        <f t="shared" si="0"/>
        <v>-3.6755032419170483E-2</v>
      </c>
      <c r="N16" s="392">
        <f t="shared" si="12"/>
        <v>3.8138753561691878E-2</v>
      </c>
      <c r="P16" s="97">
        <v>1414.2950000000001</v>
      </c>
      <c r="Q16" s="75">
        <v>2569.1799999999998</v>
      </c>
      <c r="R16" s="75">
        <v>2255.806</v>
      </c>
      <c r="S16" s="75">
        <v>3451.569</v>
      </c>
      <c r="T16" s="75">
        <v>3072.3739999999998</v>
      </c>
      <c r="U16" s="75">
        <v>3952.7710000000002</v>
      </c>
      <c r="V16" s="75">
        <v>4132.1329999999998</v>
      </c>
      <c r="W16" s="75">
        <v>5615.9650000000001</v>
      </c>
      <c r="X16" s="75">
        <v>6275.009</v>
      </c>
      <c r="Y16" s="98">
        <v>5882.3149999999996</v>
      </c>
      <c r="Z16" s="54">
        <f t="shared" si="1"/>
        <v>-6.2580627374399053E-2</v>
      </c>
      <c r="AB16" s="392">
        <f t="shared" si="13"/>
        <v>3.0595441913370384E-2</v>
      </c>
      <c r="AD16" s="64">
        <f t="shared" si="2"/>
        <v>2.3608018375025459</v>
      </c>
      <c r="AE16" s="89">
        <f t="shared" si="3"/>
        <v>2.7470985870915725</v>
      </c>
      <c r="AF16" s="89">
        <f t="shared" si="4"/>
        <v>2.739600222004428</v>
      </c>
      <c r="AG16" s="89">
        <f t="shared" si="5"/>
        <v>2.7164532793542664</v>
      </c>
      <c r="AH16" s="89">
        <f t="shared" si="6"/>
        <v>2.4195426738992105</v>
      </c>
      <c r="AI16" s="89">
        <f t="shared" si="7"/>
        <v>2.6051347788835431</v>
      </c>
      <c r="AJ16" s="89">
        <f t="shared" si="8"/>
        <v>2.4109013341797279</v>
      </c>
      <c r="AK16" s="89">
        <f t="shared" si="9"/>
        <v>2.5409525283223413</v>
      </c>
      <c r="AL16" s="89">
        <f t="shared" si="10"/>
        <v>2.6366481380248659</v>
      </c>
      <c r="AM16" s="19">
        <f t="shared" si="11"/>
        <v>2.5659568713753216</v>
      </c>
      <c r="AN16" s="54">
        <f t="shared" si="14"/>
        <v>-2.6811035431712808E-2</v>
      </c>
      <c r="AO16" s="9"/>
    </row>
    <row r="17" spans="1:41" ht="20.100000000000001" customHeight="1" x14ac:dyDescent="0.25">
      <c r="A17" s="59" t="s">
        <v>95</v>
      </c>
      <c r="B17" s="97">
        <v>22646.34</v>
      </c>
      <c r="C17" s="75">
        <v>20925.02</v>
      </c>
      <c r="D17" s="75">
        <v>11104.12</v>
      </c>
      <c r="E17" s="75">
        <v>12561.18</v>
      </c>
      <c r="F17" s="75">
        <v>14970.64</v>
      </c>
      <c r="G17" s="75">
        <v>15219.99</v>
      </c>
      <c r="H17" s="75">
        <v>16095.98</v>
      </c>
      <c r="I17" s="75">
        <v>16404.64</v>
      </c>
      <c r="J17" s="75">
        <v>15637.11</v>
      </c>
      <c r="K17" s="98">
        <v>15209.1</v>
      </c>
      <c r="L17" s="54">
        <f t="shared" si="0"/>
        <v>-2.7371426049954257E-2</v>
      </c>
      <c r="N17" s="392">
        <f t="shared" si="12"/>
        <v>2.5302945841454341E-2</v>
      </c>
      <c r="P17" s="97">
        <v>4711.1580000000004</v>
      </c>
      <c r="Q17" s="75">
        <v>4871.0129999999999</v>
      </c>
      <c r="R17" s="75">
        <v>3137.123</v>
      </c>
      <c r="S17" s="75">
        <v>3415.7890000000002</v>
      </c>
      <c r="T17" s="75">
        <v>4506.7190000000001</v>
      </c>
      <c r="U17" s="75">
        <v>4654.549</v>
      </c>
      <c r="V17" s="75">
        <v>5131.2510000000002</v>
      </c>
      <c r="W17" s="75">
        <v>5566.9859999999999</v>
      </c>
      <c r="X17" s="75">
        <v>5165.43</v>
      </c>
      <c r="Y17" s="98">
        <v>5221.7910000000002</v>
      </c>
      <c r="Z17" s="54">
        <f t="shared" si="1"/>
        <v>1.0911192291832407E-2</v>
      </c>
      <c r="AB17" s="392">
        <f t="shared" si="13"/>
        <v>2.7159885729387198E-2</v>
      </c>
      <c r="AD17" s="64">
        <f t="shared" si="2"/>
        <v>2.0803176142370026</v>
      </c>
      <c r="AE17" s="89">
        <f t="shared" si="3"/>
        <v>2.3278415026604513</v>
      </c>
      <c r="AF17" s="89">
        <f t="shared" si="4"/>
        <v>2.8251883084836975</v>
      </c>
      <c r="AG17" s="89">
        <f t="shared" si="5"/>
        <v>2.7193217516188768</v>
      </c>
      <c r="AH17" s="89">
        <f t="shared" si="6"/>
        <v>3.0103716340784366</v>
      </c>
      <c r="AI17" s="89">
        <f t="shared" si="7"/>
        <v>3.0581813785685794</v>
      </c>
      <c r="AJ17" s="89">
        <f t="shared" si="8"/>
        <v>3.1879084094289385</v>
      </c>
      <c r="AK17" s="89">
        <f t="shared" si="9"/>
        <v>3.3935435340245199</v>
      </c>
      <c r="AL17" s="89">
        <f t="shared" si="10"/>
        <v>3.3033149987433741</v>
      </c>
      <c r="AM17" s="19">
        <f t="shared" si="11"/>
        <v>3.4333333333333331</v>
      </c>
      <c r="AN17" s="54">
        <f t="shared" si="14"/>
        <v>3.9359956479905728E-2</v>
      </c>
      <c r="AO17" s="9"/>
    </row>
    <row r="18" spans="1:41" ht="20.100000000000001" customHeight="1" x14ac:dyDescent="0.25">
      <c r="A18" s="59" t="s">
        <v>105</v>
      </c>
      <c r="B18" s="97">
        <v>16123.14</v>
      </c>
      <c r="C18" s="75">
        <v>15579.06</v>
      </c>
      <c r="D18" s="75">
        <v>13660.54</v>
      </c>
      <c r="E18" s="75">
        <v>11550.34</v>
      </c>
      <c r="F18" s="75">
        <v>10961.36</v>
      </c>
      <c r="G18" s="75">
        <v>9605.3799999999992</v>
      </c>
      <c r="H18" s="75">
        <v>13493.51</v>
      </c>
      <c r="I18" s="75">
        <v>13090.73</v>
      </c>
      <c r="J18" s="75">
        <v>12997.52</v>
      </c>
      <c r="K18" s="98">
        <v>14921.24</v>
      </c>
      <c r="L18" s="54">
        <f t="shared" si="0"/>
        <v>0.14800669666213243</v>
      </c>
      <c r="N18" s="392">
        <f t="shared" si="12"/>
        <v>2.4824041370452042E-2</v>
      </c>
      <c r="P18" s="97">
        <v>3928.2289999999998</v>
      </c>
      <c r="Q18" s="75">
        <v>3579.5219999999999</v>
      </c>
      <c r="R18" s="75">
        <v>3422.857</v>
      </c>
      <c r="S18" s="75">
        <v>3122.3870000000002</v>
      </c>
      <c r="T18" s="75">
        <v>3013.0709999999999</v>
      </c>
      <c r="U18" s="75">
        <v>2547.808</v>
      </c>
      <c r="V18" s="75">
        <v>3615.0729999999999</v>
      </c>
      <c r="W18" s="75">
        <v>3149.2930000000001</v>
      </c>
      <c r="X18" s="75">
        <v>3163.62</v>
      </c>
      <c r="Y18" s="98">
        <v>4003.6019999999999</v>
      </c>
      <c r="Z18" s="54">
        <f t="shared" si="1"/>
        <v>0.26551292506685381</v>
      </c>
      <c r="AB18" s="392">
        <f t="shared" si="13"/>
        <v>2.0823769627307191E-2</v>
      </c>
      <c r="AD18" s="64">
        <f t="shared" si="2"/>
        <v>2.4363920427410539</v>
      </c>
      <c r="AE18" s="89">
        <f t="shared" si="3"/>
        <v>2.2976495372634806</v>
      </c>
      <c r="AF18" s="89">
        <f t="shared" si="4"/>
        <v>2.5056527780014552</v>
      </c>
      <c r="AG18" s="89">
        <f t="shared" si="5"/>
        <v>2.7032857907213121</v>
      </c>
      <c r="AH18" s="89">
        <f t="shared" si="6"/>
        <v>2.7488112788924002</v>
      </c>
      <c r="AI18" s="89">
        <f t="shared" si="7"/>
        <v>2.6524801725699558</v>
      </c>
      <c r="AJ18" s="89">
        <f t="shared" si="8"/>
        <v>2.6791198138957171</v>
      </c>
      <c r="AK18" s="89">
        <f t="shared" si="9"/>
        <v>2.4057428424541643</v>
      </c>
      <c r="AL18" s="89">
        <f t="shared" si="10"/>
        <v>2.434018181930091</v>
      </c>
      <c r="AM18" s="19">
        <f t="shared" si="11"/>
        <v>2.683156359659117</v>
      </c>
      <c r="AN18" s="54">
        <f t="shared" si="14"/>
        <v>0.10235674473535288</v>
      </c>
      <c r="AO18" s="9"/>
    </row>
    <row r="19" spans="1:41" ht="20.100000000000001" customHeight="1" x14ac:dyDescent="0.25">
      <c r="A19" s="59" t="s">
        <v>106</v>
      </c>
      <c r="B19" s="97">
        <v>9644.75</v>
      </c>
      <c r="C19" s="75">
        <v>8360.25</v>
      </c>
      <c r="D19" s="75">
        <v>10696.19</v>
      </c>
      <c r="E19" s="75">
        <v>9381.86</v>
      </c>
      <c r="F19" s="75">
        <v>10565.12</v>
      </c>
      <c r="G19" s="75">
        <v>10626.91</v>
      </c>
      <c r="H19" s="75">
        <v>9327.66</v>
      </c>
      <c r="I19" s="75">
        <v>10264.870000000001</v>
      </c>
      <c r="J19" s="75">
        <v>9522.36</v>
      </c>
      <c r="K19" s="98">
        <v>10023.41</v>
      </c>
      <c r="L19" s="54">
        <f t="shared" si="0"/>
        <v>5.2618258498943457E-2</v>
      </c>
      <c r="N19" s="392">
        <f t="shared" si="12"/>
        <v>1.6675661306500177E-2</v>
      </c>
      <c r="P19" s="97">
        <v>2482.8829999999998</v>
      </c>
      <c r="Q19" s="75">
        <v>2328.29</v>
      </c>
      <c r="R19" s="75">
        <v>2984.8429999999998</v>
      </c>
      <c r="S19" s="75">
        <v>2545.1880000000001</v>
      </c>
      <c r="T19" s="75">
        <v>3041.165</v>
      </c>
      <c r="U19" s="75">
        <v>3068.0639999999999</v>
      </c>
      <c r="V19" s="75">
        <v>2978.3679999999999</v>
      </c>
      <c r="W19" s="75">
        <v>3489.8919999999998</v>
      </c>
      <c r="X19" s="75">
        <v>3229.09</v>
      </c>
      <c r="Y19" s="98">
        <v>3504.424</v>
      </c>
      <c r="Z19" s="54">
        <f t="shared" si="1"/>
        <v>8.5266746978250776E-2</v>
      </c>
      <c r="AB19" s="392">
        <f t="shared" si="13"/>
        <v>1.8227415725241013E-2</v>
      </c>
      <c r="AD19" s="64">
        <f t="shared" si="2"/>
        <v>2.5743362969491175</v>
      </c>
      <c r="AE19" s="89">
        <f t="shared" si="3"/>
        <v>2.7849526030920129</v>
      </c>
      <c r="AF19" s="89">
        <f t="shared" si="4"/>
        <v>2.7905665475276709</v>
      </c>
      <c r="AG19" s="89">
        <f t="shared" si="5"/>
        <v>2.7128820937426052</v>
      </c>
      <c r="AH19" s="89">
        <f t="shared" si="6"/>
        <v>2.8784954643203293</v>
      </c>
      <c r="AI19" s="89">
        <f t="shared" si="7"/>
        <v>2.8870706536519082</v>
      </c>
      <c r="AJ19" s="89">
        <f t="shared" si="8"/>
        <v>3.1930494893681804</v>
      </c>
      <c r="AK19" s="89">
        <f t="shared" si="9"/>
        <v>3.3998404266201128</v>
      </c>
      <c r="AL19" s="89">
        <f t="shared" si="10"/>
        <v>3.3910606194262765</v>
      </c>
      <c r="AM19" s="19">
        <f t="shared" si="11"/>
        <v>3.4962393037898281</v>
      </c>
      <c r="AN19" s="54">
        <f t="shared" si="14"/>
        <v>3.1016456550796333E-2</v>
      </c>
      <c r="AO19" s="9"/>
    </row>
    <row r="20" spans="1:41" ht="20.100000000000001" customHeight="1" x14ac:dyDescent="0.25">
      <c r="A20" s="59" t="s">
        <v>94</v>
      </c>
      <c r="B20" s="97">
        <v>10786.78</v>
      </c>
      <c r="C20" s="75">
        <v>9301.42</v>
      </c>
      <c r="D20" s="75">
        <v>8919.43</v>
      </c>
      <c r="E20" s="75">
        <v>8869.6</v>
      </c>
      <c r="F20" s="75">
        <v>8829.77</v>
      </c>
      <c r="G20" s="75">
        <v>9301.42</v>
      </c>
      <c r="H20" s="75">
        <v>11379.93</v>
      </c>
      <c r="I20" s="75">
        <v>10489.5</v>
      </c>
      <c r="J20" s="75">
        <v>12221.82</v>
      </c>
      <c r="K20" s="98">
        <v>10560.41</v>
      </c>
      <c r="L20" s="54">
        <f t="shared" si="0"/>
        <v>-0.13593801905117239</v>
      </c>
      <c r="N20" s="392">
        <f t="shared" si="12"/>
        <v>1.7569052888964688E-2</v>
      </c>
      <c r="P20" s="97">
        <v>2665.009</v>
      </c>
      <c r="Q20" s="75">
        <v>2367.105</v>
      </c>
      <c r="R20" s="75">
        <v>2273.9340000000002</v>
      </c>
      <c r="S20" s="75">
        <v>2348.0790000000002</v>
      </c>
      <c r="T20" s="75">
        <v>2415.6260000000002</v>
      </c>
      <c r="U20" s="75">
        <v>2670.4580000000001</v>
      </c>
      <c r="V20" s="75">
        <v>3210.0830000000001</v>
      </c>
      <c r="W20" s="75">
        <v>3177.9270000000001</v>
      </c>
      <c r="X20" s="75">
        <v>3478.7869999999998</v>
      </c>
      <c r="Y20" s="98">
        <v>3225.8180000000002</v>
      </c>
      <c r="Z20" s="54">
        <f t="shared" si="1"/>
        <v>-7.2717588055836585E-2</v>
      </c>
      <c r="AB20" s="392">
        <f t="shared" si="13"/>
        <v>1.6778313851282128E-2</v>
      </c>
      <c r="AD20" s="64">
        <f t="shared" si="2"/>
        <v>2.470625154123844</v>
      </c>
      <c r="AE20" s="89">
        <f t="shared" si="3"/>
        <v>2.5448856196150693</v>
      </c>
      <c r="AF20" s="89">
        <f t="shared" si="4"/>
        <v>2.5494162743583395</v>
      </c>
      <c r="AG20" s="89">
        <f t="shared" si="5"/>
        <v>2.6473335888878866</v>
      </c>
      <c r="AH20" s="89">
        <f t="shared" si="6"/>
        <v>2.7357745445238097</v>
      </c>
      <c r="AI20" s="89">
        <f t="shared" si="7"/>
        <v>2.8710218439765112</v>
      </c>
      <c r="AJ20" s="89">
        <f t="shared" si="8"/>
        <v>2.8208284233734302</v>
      </c>
      <c r="AK20" s="89">
        <f t="shared" si="9"/>
        <v>3.0296267696267698</v>
      </c>
      <c r="AL20" s="89">
        <f t="shared" si="10"/>
        <v>2.8463739443061669</v>
      </c>
      <c r="AM20" s="19">
        <f t="shared" si="11"/>
        <v>3.054633295487581</v>
      </c>
      <c r="AN20" s="54">
        <f t="shared" si="14"/>
        <v>7.3166546369640664E-2</v>
      </c>
      <c r="AO20" s="9"/>
    </row>
    <row r="21" spans="1:41" ht="20.100000000000001" customHeight="1" x14ac:dyDescent="0.25">
      <c r="A21" s="59" t="s">
        <v>107</v>
      </c>
      <c r="B21" s="97">
        <v>9058.01</v>
      </c>
      <c r="C21" s="75">
        <v>8387.7000000000007</v>
      </c>
      <c r="D21" s="75">
        <v>9824.8700000000008</v>
      </c>
      <c r="E21" s="75">
        <v>10178.14</v>
      </c>
      <c r="F21" s="75">
        <v>10509.92</v>
      </c>
      <c r="G21" s="75">
        <v>10609.74</v>
      </c>
      <c r="H21" s="75">
        <v>11169.06</v>
      </c>
      <c r="I21" s="75">
        <v>6657.38</v>
      </c>
      <c r="J21" s="75">
        <v>8417.3700000000008</v>
      </c>
      <c r="K21" s="98">
        <v>7547.13</v>
      </c>
      <c r="L21" s="54">
        <f t="shared" si="0"/>
        <v>-0.10338621208287156</v>
      </c>
      <c r="N21" s="392">
        <f t="shared" si="12"/>
        <v>1.2555944904591021E-2</v>
      </c>
      <c r="P21" s="97">
        <v>1904.3579999999999</v>
      </c>
      <c r="Q21" s="75">
        <v>1754.4359999999999</v>
      </c>
      <c r="R21" s="75">
        <v>2237.3429999999998</v>
      </c>
      <c r="S21" s="75">
        <v>2129.0309999999999</v>
      </c>
      <c r="T21" s="75">
        <v>2381.9299999999998</v>
      </c>
      <c r="U21" s="75">
        <v>2508.1729999999998</v>
      </c>
      <c r="V21" s="75">
        <v>2811.6109999999999</v>
      </c>
      <c r="W21" s="75">
        <v>2336.489</v>
      </c>
      <c r="X21" s="75">
        <v>2922.8809999999999</v>
      </c>
      <c r="Y21" s="98">
        <v>2925.4670000000001</v>
      </c>
      <c r="Z21" s="54">
        <f t="shared" si="1"/>
        <v>8.8474351162440084E-4</v>
      </c>
      <c r="AB21" s="392">
        <f t="shared" si="13"/>
        <v>1.5216110607470345E-2</v>
      </c>
      <c r="AD21" s="64">
        <f t="shared" si="2"/>
        <v>2.1024021832610034</v>
      </c>
      <c r="AE21" s="89">
        <f t="shared" si="3"/>
        <v>2.0916770986086766</v>
      </c>
      <c r="AF21" s="89">
        <f t="shared" si="4"/>
        <v>2.2772240243382353</v>
      </c>
      <c r="AG21" s="89">
        <f t="shared" si="5"/>
        <v>2.0917682405626175</v>
      </c>
      <c r="AH21" s="89">
        <f t="shared" si="6"/>
        <v>2.2663635879245509</v>
      </c>
      <c r="AI21" s="89">
        <f t="shared" si="7"/>
        <v>2.3640287132389668</v>
      </c>
      <c r="AJ21" s="89">
        <f t="shared" si="8"/>
        <v>2.5173210637242525</v>
      </c>
      <c r="AK21" s="89">
        <f t="shared" si="9"/>
        <v>3.509622404008784</v>
      </c>
      <c r="AL21" s="89">
        <f t="shared" si="10"/>
        <v>3.4724397287988999</v>
      </c>
      <c r="AM21" s="19">
        <f t="shared" si="11"/>
        <v>3.8762642222937727</v>
      </c>
      <c r="AN21" s="54">
        <f t="shared" si="14"/>
        <v>0.11629416923949135</v>
      </c>
      <c r="AO21" s="9"/>
    </row>
    <row r="22" spans="1:41" ht="20.100000000000001" customHeight="1" x14ac:dyDescent="0.25">
      <c r="A22" s="59" t="s">
        <v>109</v>
      </c>
      <c r="B22" s="97">
        <v>4415.37</v>
      </c>
      <c r="C22" s="75">
        <v>5306.91</v>
      </c>
      <c r="D22" s="75">
        <v>5247.27</v>
      </c>
      <c r="E22" s="75">
        <v>4221.04</v>
      </c>
      <c r="F22" s="75">
        <v>4298.0200000000004</v>
      </c>
      <c r="G22" s="75">
        <v>4672.5</v>
      </c>
      <c r="H22" s="75">
        <v>4291.05</v>
      </c>
      <c r="I22" s="75">
        <v>4488.57</v>
      </c>
      <c r="J22" s="75">
        <v>4012.33</v>
      </c>
      <c r="K22" s="98">
        <v>3622.85</v>
      </c>
      <c r="L22" s="54">
        <f t="shared" si="0"/>
        <v>-9.7070779322737666E-2</v>
      </c>
      <c r="N22" s="392">
        <f t="shared" si="12"/>
        <v>6.0272322058315649E-3</v>
      </c>
      <c r="P22" s="97">
        <v>2070.489</v>
      </c>
      <c r="Q22" s="75">
        <v>2716.3780000000002</v>
      </c>
      <c r="R22" s="75">
        <v>2701.9369999999999</v>
      </c>
      <c r="S22" s="75">
        <v>2097.3229999999999</v>
      </c>
      <c r="T22" s="75">
        <v>2372.0859999999998</v>
      </c>
      <c r="U22" s="75">
        <v>2449.7689999999998</v>
      </c>
      <c r="V22" s="75">
        <v>2726.9479999999999</v>
      </c>
      <c r="W22" s="75">
        <v>2626.6370000000002</v>
      </c>
      <c r="X22" s="75">
        <v>2570.643</v>
      </c>
      <c r="Y22" s="98">
        <v>2319.2469999999998</v>
      </c>
      <c r="Z22" s="54">
        <f t="shared" si="1"/>
        <v>-9.7794987479786252E-2</v>
      </c>
      <c r="AB22" s="392">
        <f t="shared" si="13"/>
        <v>1.2063003574487004E-2</v>
      </c>
      <c r="AD22" s="64">
        <f t="shared" si="2"/>
        <v>4.6892763233885271</v>
      </c>
      <c r="AE22" s="89">
        <f t="shared" si="3"/>
        <v>5.118568055610516</v>
      </c>
      <c r="AF22" s="89">
        <f t="shared" si="4"/>
        <v>5.1492242632835739</v>
      </c>
      <c r="AG22" s="89">
        <f t="shared" si="5"/>
        <v>4.968735193222523</v>
      </c>
      <c r="AH22" s="89">
        <f t="shared" si="6"/>
        <v>5.5190203861312872</v>
      </c>
      <c r="AI22" s="89">
        <f t="shared" si="7"/>
        <v>5.2429513108614225</v>
      </c>
      <c r="AJ22" s="89">
        <f t="shared" si="8"/>
        <v>6.3549667330839767</v>
      </c>
      <c r="AK22" s="89">
        <f t="shared" si="9"/>
        <v>5.8518347714305454</v>
      </c>
      <c r="AL22" s="89">
        <f t="shared" si="10"/>
        <v>6.4068583591080497</v>
      </c>
      <c r="AM22" s="19">
        <f t="shared" si="11"/>
        <v>6.4017196406144325</v>
      </c>
      <c r="AN22" s="54">
        <f t="shared" si="14"/>
        <v>-8.0206525657179292E-4</v>
      </c>
      <c r="AO22" s="9"/>
    </row>
    <row r="23" spans="1:41" ht="20.100000000000001" customHeight="1" x14ac:dyDescent="0.25">
      <c r="A23" s="59" t="s">
        <v>114</v>
      </c>
      <c r="B23" s="97">
        <v>20.03</v>
      </c>
      <c r="C23" s="75">
        <v>344.78</v>
      </c>
      <c r="D23" s="75">
        <v>1030.5999999999999</v>
      </c>
      <c r="E23" s="75">
        <v>1576.19</v>
      </c>
      <c r="F23" s="75">
        <v>1586.53</v>
      </c>
      <c r="G23" s="75">
        <v>890.59</v>
      </c>
      <c r="H23" s="75">
        <v>1732.28</v>
      </c>
      <c r="I23" s="75">
        <v>3692.97</v>
      </c>
      <c r="J23" s="75">
        <v>4515.71</v>
      </c>
      <c r="K23" s="98">
        <v>8390.11</v>
      </c>
      <c r="L23" s="54">
        <f t="shared" si="0"/>
        <v>0.857982465658778</v>
      </c>
      <c r="N23" s="392">
        <f t="shared" si="12"/>
        <v>1.3958386685197973E-2</v>
      </c>
      <c r="P23" s="97">
        <v>6.5720000000000001</v>
      </c>
      <c r="Q23" s="75">
        <v>115.636</v>
      </c>
      <c r="R23" s="75">
        <v>310.471</v>
      </c>
      <c r="S23" s="75">
        <v>331.90199999999999</v>
      </c>
      <c r="T23" s="75">
        <v>329.04</v>
      </c>
      <c r="U23" s="75">
        <v>324.33499999999998</v>
      </c>
      <c r="V23" s="75">
        <v>603.05700000000002</v>
      </c>
      <c r="W23" s="75">
        <v>1103.8579999999999</v>
      </c>
      <c r="X23" s="75">
        <v>1069.0719999999999</v>
      </c>
      <c r="Y23" s="98">
        <v>2060.12</v>
      </c>
      <c r="Z23" s="54">
        <f t="shared" si="1"/>
        <v>0.92701707649250953</v>
      </c>
      <c r="AB23" s="392">
        <f t="shared" si="13"/>
        <v>1.0715217018227108E-2</v>
      </c>
      <c r="AD23" s="64">
        <f t="shared" si="2"/>
        <v>3.2810783824263599</v>
      </c>
      <c r="AE23" s="89">
        <f t="shared" si="3"/>
        <v>3.3539068391438018</v>
      </c>
      <c r="AF23" s="89">
        <f t="shared" si="4"/>
        <v>3.0125266834853486</v>
      </c>
      <c r="AG23" s="89">
        <f t="shared" si="5"/>
        <v>2.1057232947804514</v>
      </c>
      <c r="AH23" s="89">
        <f t="shared" si="6"/>
        <v>2.073960152029902</v>
      </c>
      <c r="AI23" s="89">
        <f t="shared" si="7"/>
        <v>3.6417992566725426</v>
      </c>
      <c r="AJ23" s="89">
        <f t="shared" si="8"/>
        <v>3.4812905534901977</v>
      </c>
      <c r="AK23" s="89">
        <f t="shared" si="9"/>
        <v>2.9890792505760944</v>
      </c>
      <c r="AL23" s="89">
        <f t="shared" si="10"/>
        <v>2.3674505227306444</v>
      </c>
      <c r="AM23" s="19">
        <f t="shared" si="11"/>
        <v>2.4554147681019671</v>
      </c>
      <c r="AN23" s="54">
        <f t="shared" si="14"/>
        <v>3.7155684786968131E-2</v>
      </c>
      <c r="AO23" s="9"/>
    </row>
    <row r="24" spans="1:41" ht="20.100000000000001" customHeight="1" x14ac:dyDescent="0.25">
      <c r="A24" s="59" t="s">
        <v>111</v>
      </c>
      <c r="B24" s="97">
        <v>215.3</v>
      </c>
      <c r="C24" s="75">
        <v>290.51</v>
      </c>
      <c r="D24" s="75">
        <v>352.35</v>
      </c>
      <c r="E24" s="75">
        <v>468.12</v>
      </c>
      <c r="F24" s="75">
        <v>571.33000000000004</v>
      </c>
      <c r="G24" s="75">
        <v>489.83</v>
      </c>
      <c r="H24" s="75">
        <v>623.28</v>
      </c>
      <c r="I24" s="75">
        <v>880.94</v>
      </c>
      <c r="J24" s="75">
        <v>962.62</v>
      </c>
      <c r="K24" s="98">
        <v>1137.4000000000001</v>
      </c>
      <c r="L24" s="54">
        <f t="shared" si="0"/>
        <v>0.18156697346824302</v>
      </c>
      <c r="N24" s="392">
        <f t="shared" si="12"/>
        <v>1.8922599364900072E-3</v>
      </c>
      <c r="P24" s="97">
        <v>366.45800000000003</v>
      </c>
      <c r="Q24" s="75">
        <v>574.79499999999996</v>
      </c>
      <c r="R24" s="75">
        <v>676.68799999999999</v>
      </c>
      <c r="S24" s="75">
        <v>898.19200000000001</v>
      </c>
      <c r="T24" s="75">
        <v>897.39499999999998</v>
      </c>
      <c r="U24" s="75">
        <v>1133.2059999999999</v>
      </c>
      <c r="V24" s="75">
        <v>1119.1880000000001</v>
      </c>
      <c r="W24" s="75">
        <v>1727.876</v>
      </c>
      <c r="X24" s="75">
        <v>1815.549</v>
      </c>
      <c r="Y24" s="98">
        <v>2053.5659999999998</v>
      </c>
      <c r="Z24" s="54">
        <f t="shared" si="1"/>
        <v>0.13109918817944316</v>
      </c>
      <c r="AB24" s="392">
        <f t="shared" si="13"/>
        <v>1.0681127968881701E-2</v>
      </c>
      <c r="AD24" s="64">
        <f t="shared" si="2"/>
        <v>17.020808174640038</v>
      </c>
      <c r="AE24" s="89">
        <f t="shared" si="3"/>
        <v>19.785721661904926</v>
      </c>
      <c r="AF24" s="89">
        <f t="shared" si="4"/>
        <v>19.204995033347522</v>
      </c>
      <c r="AG24" s="89">
        <f t="shared" si="5"/>
        <v>19.187216952918057</v>
      </c>
      <c r="AH24" s="89">
        <f t="shared" si="6"/>
        <v>15.707121978541297</v>
      </c>
      <c r="AI24" s="89">
        <f t="shared" si="7"/>
        <v>23.134679378559909</v>
      </c>
      <c r="AJ24" s="89">
        <f t="shared" si="8"/>
        <v>17.956424079065592</v>
      </c>
      <c r="AK24" s="89">
        <f t="shared" si="9"/>
        <v>19.614003223829091</v>
      </c>
      <c r="AL24" s="89">
        <f t="shared" si="10"/>
        <v>18.860495314869834</v>
      </c>
      <c r="AM24" s="19">
        <f t="shared" si="11"/>
        <v>18.054914717777383</v>
      </c>
      <c r="AN24" s="54">
        <f t="shared" si="14"/>
        <v>-4.2712589655973771E-2</v>
      </c>
      <c r="AO24" s="9"/>
    </row>
    <row r="25" spans="1:41" ht="20.100000000000001" customHeight="1" x14ac:dyDescent="0.25">
      <c r="A25" s="59" t="s">
        <v>103</v>
      </c>
      <c r="B25" s="97">
        <v>8323.7099999999991</v>
      </c>
      <c r="C25" s="75">
        <v>5352.11</v>
      </c>
      <c r="D25" s="75">
        <v>4281</v>
      </c>
      <c r="E25" s="75">
        <v>5005.66</v>
      </c>
      <c r="F25" s="75">
        <v>7220.12</v>
      </c>
      <c r="G25" s="75">
        <v>5358.42</v>
      </c>
      <c r="H25" s="75">
        <v>5756.2</v>
      </c>
      <c r="I25" s="75">
        <v>4394.78</v>
      </c>
      <c r="J25" s="75">
        <v>6134.75</v>
      </c>
      <c r="K25" s="98">
        <v>4392.6499999999996</v>
      </c>
      <c r="L25" s="54">
        <f t="shared" si="0"/>
        <v>-0.28397245201515958</v>
      </c>
      <c r="N25" s="392">
        <f t="shared" si="12"/>
        <v>7.3079265078449347E-3</v>
      </c>
      <c r="P25" s="97">
        <v>1663.355</v>
      </c>
      <c r="Q25" s="75">
        <v>1339.615</v>
      </c>
      <c r="R25" s="75">
        <v>1256.529</v>
      </c>
      <c r="S25" s="75">
        <v>1312.925</v>
      </c>
      <c r="T25" s="75">
        <v>1947.289</v>
      </c>
      <c r="U25" s="75">
        <v>1690</v>
      </c>
      <c r="V25" s="75">
        <v>1850.433</v>
      </c>
      <c r="W25" s="75">
        <v>1710.999</v>
      </c>
      <c r="X25" s="75">
        <v>2272.518</v>
      </c>
      <c r="Y25" s="98">
        <v>1843.817</v>
      </c>
      <c r="Z25" s="54">
        <f t="shared" si="1"/>
        <v>-0.18864581050623142</v>
      </c>
      <c r="AB25" s="392">
        <f t="shared" si="13"/>
        <v>9.5901691633965263E-3</v>
      </c>
      <c r="AD25" s="64">
        <f t="shared" si="2"/>
        <v>1.9983336757287318</v>
      </c>
      <c r="AE25" s="89">
        <f t="shared" si="3"/>
        <v>2.5029661199041127</v>
      </c>
      <c r="AF25" s="89">
        <f t="shared" si="4"/>
        <v>2.9351296426068672</v>
      </c>
      <c r="AG25" s="89">
        <f t="shared" si="5"/>
        <v>2.6228808988225327</v>
      </c>
      <c r="AH25" s="89">
        <f t="shared" si="6"/>
        <v>2.6970313512794801</v>
      </c>
      <c r="AI25" s="89">
        <f t="shared" si="7"/>
        <v>3.1539147733846917</v>
      </c>
      <c r="AJ25" s="89">
        <f t="shared" si="8"/>
        <v>3.2146780862374484</v>
      </c>
      <c r="AK25" s="89">
        <f t="shared" si="9"/>
        <v>3.8932529045822544</v>
      </c>
      <c r="AL25" s="89">
        <f t="shared" si="10"/>
        <v>3.7043367700395291</v>
      </c>
      <c r="AM25" s="19">
        <f t="shared" si="11"/>
        <v>4.1975049229963695</v>
      </c>
      <c r="AN25" s="54">
        <f t="shared" si="14"/>
        <v>0.13313264521345822</v>
      </c>
      <c r="AO25" s="9"/>
    </row>
    <row r="26" spans="1:41" ht="20.100000000000001" customHeight="1" x14ac:dyDescent="0.25">
      <c r="A26" s="59" t="s">
        <v>101</v>
      </c>
      <c r="B26" s="97">
        <v>6256.74</v>
      </c>
      <c r="C26" s="75">
        <v>8525.7099999999991</v>
      </c>
      <c r="D26" s="75">
        <v>3111.58</v>
      </c>
      <c r="E26" s="75">
        <v>2890.39</v>
      </c>
      <c r="F26" s="75">
        <v>3009.59</v>
      </c>
      <c r="G26" s="75">
        <v>2981.12</v>
      </c>
      <c r="H26" s="75">
        <v>4106.37</v>
      </c>
      <c r="I26" s="75">
        <v>7927.89</v>
      </c>
      <c r="J26" s="75">
        <v>6784.95</v>
      </c>
      <c r="K26" s="98">
        <v>4931.7700000000004</v>
      </c>
      <c r="L26" s="54">
        <f t="shared" si="0"/>
        <v>-0.27313097369914285</v>
      </c>
      <c r="N26" s="392">
        <f t="shared" si="12"/>
        <v>8.2048450738379831E-3</v>
      </c>
      <c r="P26" s="97">
        <v>1213.577</v>
      </c>
      <c r="Q26" s="75">
        <v>1256.624</v>
      </c>
      <c r="R26" s="75">
        <v>938.33399999999995</v>
      </c>
      <c r="S26" s="75">
        <v>898.43</v>
      </c>
      <c r="T26" s="75">
        <v>1298.8689999999999</v>
      </c>
      <c r="U26" s="75">
        <v>1339.549</v>
      </c>
      <c r="V26" s="75">
        <v>1858.056</v>
      </c>
      <c r="W26" s="75">
        <v>2532.8609999999999</v>
      </c>
      <c r="X26" s="75">
        <v>2535.569</v>
      </c>
      <c r="Y26" s="98">
        <v>1731.865</v>
      </c>
      <c r="Z26" s="54">
        <f t="shared" si="1"/>
        <v>-0.31697185128860622</v>
      </c>
      <c r="AB26" s="392">
        <f t="shared" si="13"/>
        <v>9.0078778523930113E-3</v>
      </c>
      <c r="AD26" s="64">
        <f t="shared" si="2"/>
        <v>1.9396315013889023</v>
      </c>
      <c r="AE26" s="89">
        <f t="shared" si="3"/>
        <v>1.4739229929237565</v>
      </c>
      <c r="AF26" s="89">
        <f t="shared" si="4"/>
        <v>3.0156190745537637</v>
      </c>
      <c r="AG26" s="89">
        <f t="shared" si="5"/>
        <v>3.1083348613854875</v>
      </c>
      <c r="AH26" s="89">
        <f t="shared" si="6"/>
        <v>4.3157672639794784</v>
      </c>
      <c r="AI26" s="89">
        <f t="shared" si="7"/>
        <v>4.4934420620437958</v>
      </c>
      <c r="AJ26" s="89">
        <f t="shared" si="8"/>
        <v>4.5248138867174656</v>
      </c>
      <c r="AK26" s="89">
        <f t="shared" si="9"/>
        <v>3.194874045931515</v>
      </c>
      <c r="AL26" s="89">
        <f t="shared" si="10"/>
        <v>3.7370489097193054</v>
      </c>
      <c r="AM26" s="19">
        <f t="shared" si="11"/>
        <v>3.5116499755665815</v>
      </c>
      <c r="AN26" s="54">
        <f t="shared" si="14"/>
        <v>-6.0314686694762538E-2</v>
      </c>
      <c r="AO26" s="9"/>
    </row>
    <row r="27" spans="1:41" ht="20.100000000000001" customHeight="1" x14ac:dyDescent="0.25">
      <c r="A27" s="59" t="s">
        <v>108</v>
      </c>
      <c r="B27" s="97">
        <v>2789.72</v>
      </c>
      <c r="C27" s="75">
        <v>2901.82</v>
      </c>
      <c r="D27" s="75">
        <v>3474.7</v>
      </c>
      <c r="E27" s="75">
        <v>3661.43</v>
      </c>
      <c r="F27" s="75">
        <v>3647.65</v>
      </c>
      <c r="G27" s="75">
        <v>4445.21</v>
      </c>
      <c r="H27" s="75">
        <v>4659.84</v>
      </c>
      <c r="I27" s="75">
        <v>5380.23</v>
      </c>
      <c r="J27" s="75">
        <v>5037.87</v>
      </c>
      <c r="K27" s="98">
        <v>5098.3900000000003</v>
      </c>
      <c r="L27" s="54">
        <f t="shared" si="0"/>
        <v>1.201301343623405E-2</v>
      </c>
      <c r="N27" s="392">
        <f t="shared" si="12"/>
        <v>8.4820460151233401E-3</v>
      </c>
      <c r="P27" s="97">
        <v>774.93700000000001</v>
      </c>
      <c r="Q27" s="75">
        <v>855.89800000000002</v>
      </c>
      <c r="R27" s="75">
        <v>1045.7719999999999</v>
      </c>
      <c r="S27" s="75">
        <v>975.85599999999999</v>
      </c>
      <c r="T27" s="75">
        <v>1029.182</v>
      </c>
      <c r="U27" s="75">
        <v>1203.559</v>
      </c>
      <c r="V27" s="75">
        <v>1401.2639999999999</v>
      </c>
      <c r="W27" s="75">
        <v>1742.374</v>
      </c>
      <c r="X27" s="75">
        <v>1658.4169999999999</v>
      </c>
      <c r="Y27" s="98">
        <v>1537.258</v>
      </c>
      <c r="Z27" s="54">
        <f t="shared" si="1"/>
        <v>-7.3057017625844337E-2</v>
      </c>
      <c r="AB27" s="392">
        <f t="shared" si="13"/>
        <v>7.99567650574033E-3</v>
      </c>
      <c r="AD27" s="64">
        <f t="shared" si="2"/>
        <v>2.7778307500394304</v>
      </c>
      <c r="AE27" s="89">
        <f t="shared" si="3"/>
        <v>2.9495213348863816</v>
      </c>
      <c r="AF27" s="89">
        <f t="shared" si="4"/>
        <v>3.009675655452269</v>
      </c>
      <c r="AG27" s="89">
        <f t="shared" si="5"/>
        <v>2.6652318902723797</v>
      </c>
      <c r="AH27" s="89">
        <f t="shared" si="6"/>
        <v>2.8214932902005403</v>
      </c>
      <c r="AI27" s="89">
        <f t="shared" si="7"/>
        <v>2.7075413759979843</v>
      </c>
      <c r="AJ27" s="89">
        <f t="shared" si="8"/>
        <v>3.0071075401730529</v>
      </c>
      <c r="AK27" s="89">
        <f t="shared" si="9"/>
        <v>3.2384749350864181</v>
      </c>
      <c r="AL27" s="89">
        <f t="shared" si="10"/>
        <v>3.2919011407598848</v>
      </c>
      <c r="AM27" s="19">
        <f t="shared" si="11"/>
        <v>3.0151832245081289</v>
      </c>
      <c r="AN27" s="54">
        <f t="shared" si="14"/>
        <v>-8.4060214574937023E-2</v>
      </c>
      <c r="AO27" s="9"/>
    </row>
    <row r="28" spans="1:41" ht="20.100000000000001" customHeight="1" x14ac:dyDescent="0.25">
      <c r="A28" s="59" t="s">
        <v>119</v>
      </c>
      <c r="B28" s="97">
        <v>1190.53</v>
      </c>
      <c r="C28" s="75">
        <v>1479.09</v>
      </c>
      <c r="D28" s="75">
        <v>1193.22</v>
      </c>
      <c r="E28" s="75">
        <v>1831.56</v>
      </c>
      <c r="F28" s="75">
        <v>2972.09</v>
      </c>
      <c r="G28" s="75">
        <v>5449.19</v>
      </c>
      <c r="H28" s="75">
        <v>6220.98</v>
      </c>
      <c r="I28" s="75">
        <v>5078.42</v>
      </c>
      <c r="J28" s="75">
        <v>4859.8100000000004</v>
      </c>
      <c r="K28" s="98">
        <v>5822.79</v>
      </c>
      <c r="L28" s="54">
        <f t="shared" si="0"/>
        <v>0.19815177959632155</v>
      </c>
      <c r="N28" s="392">
        <f t="shared" si="12"/>
        <v>9.6872096321387793E-3</v>
      </c>
      <c r="P28" s="97">
        <v>299.25799999999998</v>
      </c>
      <c r="Q28" s="75">
        <v>368.45299999999997</v>
      </c>
      <c r="R28" s="75">
        <v>312.18</v>
      </c>
      <c r="S28" s="75">
        <v>467.62200000000001</v>
      </c>
      <c r="T28" s="75">
        <v>749.05499999999995</v>
      </c>
      <c r="U28" s="75">
        <v>1328.2739999999999</v>
      </c>
      <c r="V28" s="75">
        <v>1363.7760000000001</v>
      </c>
      <c r="W28" s="75">
        <v>1235.385</v>
      </c>
      <c r="X28" s="75">
        <v>1229.0039999999999</v>
      </c>
      <c r="Y28" s="98">
        <v>1414.0730000000001</v>
      </c>
      <c r="Z28" s="54">
        <f t="shared" si="1"/>
        <v>0.1505845383741633</v>
      </c>
      <c r="AB28" s="392">
        <f t="shared" si="13"/>
        <v>7.3549594560586096E-3</v>
      </c>
      <c r="AD28" s="64">
        <f t="shared" si="2"/>
        <v>2.5136535828580548</v>
      </c>
      <c r="AE28" s="89">
        <f t="shared" si="3"/>
        <v>2.4910789742341573</v>
      </c>
      <c r="AF28" s="89">
        <f t="shared" si="4"/>
        <v>2.6162819932619295</v>
      </c>
      <c r="AG28" s="89">
        <f t="shared" si="5"/>
        <v>2.5531350324313702</v>
      </c>
      <c r="AH28" s="89">
        <f t="shared" si="6"/>
        <v>2.5202971646215291</v>
      </c>
      <c r="AI28" s="89">
        <f t="shared" si="7"/>
        <v>2.4375622798984802</v>
      </c>
      <c r="AJ28" s="89">
        <f t="shared" si="8"/>
        <v>2.19222051831062</v>
      </c>
      <c r="AK28" s="89">
        <f t="shared" si="9"/>
        <v>2.4326168375203312</v>
      </c>
      <c r="AL28" s="89">
        <f t="shared" si="10"/>
        <v>2.5289136818106055</v>
      </c>
      <c r="AM28" s="19">
        <f t="shared" si="11"/>
        <v>2.4285145093675027</v>
      </c>
      <c r="AN28" s="54">
        <f t="shared" si="14"/>
        <v>-3.9700513768117562E-2</v>
      </c>
      <c r="AO28" s="9"/>
    </row>
    <row r="29" spans="1:41" ht="20.100000000000001" customHeight="1" x14ac:dyDescent="0.25">
      <c r="A29" s="59" t="s">
        <v>148</v>
      </c>
      <c r="B29" s="97">
        <v>7435.26</v>
      </c>
      <c r="C29" s="75">
        <v>5206.6000000000004</v>
      </c>
      <c r="D29" s="75">
        <v>3020.41</v>
      </c>
      <c r="E29" s="75">
        <v>2596.21</v>
      </c>
      <c r="F29" s="75">
        <v>2165.5</v>
      </c>
      <c r="G29" s="75">
        <v>2690.24</v>
      </c>
      <c r="H29" s="75">
        <v>2775.21</v>
      </c>
      <c r="I29" s="75">
        <v>3619.96</v>
      </c>
      <c r="J29" s="75">
        <v>3034.67</v>
      </c>
      <c r="K29" s="98">
        <v>3177.24</v>
      </c>
      <c r="L29" s="54">
        <f t="shared" si="0"/>
        <v>4.6980396550530934E-2</v>
      </c>
      <c r="N29" s="392">
        <f t="shared" si="12"/>
        <v>5.2858835595335938E-3</v>
      </c>
      <c r="P29" s="97">
        <v>1590.114</v>
      </c>
      <c r="Q29" s="75">
        <v>1238.3499999999999</v>
      </c>
      <c r="R29" s="75">
        <v>944.77499999999998</v>
      </c>
      <c r="S29" s="75">
        <v>731.65499999999997</v>
      </c>
      <c r="T29" s="75">
        <v>591.274</v>
      </c>
      <c r="U29" s="75">
        <v>763.154</v>
      </c>
      <c r="V29" s="75">
        <v>935.06600000000003</v>
      </c>
      <c r="W29" s="75">
        <v>1280.444</v>
      </c>
      <c r="X29" s="75">
        <v>990.47799999999995</v>
      </c>
      <c r="Y29" s="98">
        <v>986.58699999999999</v>
      </c>
      <c r="Z29" s="54">
        <f t="shared" si="1"/>
        <v>-3.9284062846423268E-3</v>
      </c>
      <c r="AB29" s="392">
        <f t="shared" si="13"/>
        <v>5.1314941908052096E-3</v>
      </c>
      <c r="AD29" s="64">
        <f t="shared" si="2"/>
        <v>2.1386125031269922</v>
      </c>
      <c r="AE29" s="89">
        <f t="shared" si="3"/>
        <v>2.3784235393538964</v>
      </c>
      <c r="AF29" s="89">
        <f t="shared" si="4"/>
        <v>3.127969381640241</v>
      </c>
      <c r="AG29" s="89">
        <f t="shared" si="5"/>
        <v>2.8181657107861073</v>
      </c>
      <c r="AH29" s="89">
        <f t="shared" si="6"/>
        <v>2.7304271530824291</v>
      </c>
      <c r="AI29" s="89">
        <f t="shared" si="7"/>
        <v>2.8367506244796004</v>
      </c>
      <c r="AJ29" s="89">
        <f t="shared" si="8"/>
        <v>3.3693522292006732</v>
      </c>
      <c r="AK29" s="89">
        <f t="shared" si="9"/>
        <v>3.537177206377971</v>
      </c>
      <c r="AL29" s="89">
        <f t="shared" si="10"/>
        <v>3.2638738314215381</v>
      </c>
      <c r="AM29" s="19">
        <f t="shared" si="11"/>
        <v>3.1051698958844787</v>
      </c>
      <c r="AN29" s="54">
        <f t="shared" si="14"/>
        <v>-4.8624408826470469E-2</v>
      </c>
      <c r="AO29" s="9"/>
    </row>
    <row r="30" spans="1:41" ht="20.100000000000001" customHeight="1" x14ac:dyDescent="0.25">
      <c r="A30" s="59" t="s">
        <v>112</v>
      </c>
      <c r="B30" s="97">
        <v>2103.8200000000002</v>
      </c>
      <c r="C30" s="75">
        <v>3776.82</v>
      </c>
      <c r="D30" s="75">
        <v>4081.36</v>
      </c>
      <c r="E30" s="75">
        <v>5842.79</v>
      </c>
      <c r="F30" s="75">
        <v>7771.83</v>
      </c>
      <c r="G30" s="75">
        <v>5964.5</v>
      </c>
      <c r="H30" s="75">
        <v>5687.93</v>
      </c>
      <c r="I30" s="75">
        <v>2882.58</v>
      </c>
      <c r="J30" s="75">
        <v>3559.36</v>
      </c>
      <c r="K30" s="98">
        <v>2282.2199999999998</v>
      </c>
      <c r="L30" s="54">
        <f t="shared" si="0"/>
        <v>-0.35881169648476141</v>
      </c>
      <c r="N30" s="392">
        <f t="shared" si="12"/>
        <v>3.7968643153298959E-3</v>
      </c>
      <c r="P30" s="97">
        <v>613.17399999999998</v>
      </c>
      <c r="Q30" s="75">
        <v>1076.1300000000001</v>
      </c>
      <c r="R30" s="75">
        <v>1163.2850000000001</v>
      </c>
      <c r="S30" s="75">
        <v>1784.924</v>
      </c>
      <c r="T30" s="75">
        <v>2486.3409999999999</v>
      </c>
      <c r="U30" s="75">
        <v>2003.702</v>
      </c>
      <c r="V30" s="75">
        <v>1842.922</v>
      </c>
      <c r="W30" s="75">
        <v>922.30799999999999</v>
      </c>
      <c r="X30" s="75">
        <v>1340.8389999999999</v>
      </c>
      <c r="Y30" s="98">
        <v>876.42399999999998</v>
      </c>
      <c r="Z30" s="54">
        <f t="shared" si="1"/>
        <v>-0.34636149455676629</v>
      </c>
      <c r="AB30" s="392">
        <f t="shared" si="13"/>
        <v>4.5585079315683917E-3</v>
      </c>
      <c r="AD30" s="64">
        <f t="shared" si="2"/>
        <v>2.9145744407791536</v>
      </c>
      <c r="AE30" s="89">
        <f t="shared" si="3"/>
        <v>2.849301793572371</v>
      </c>
      <c r="AF30" s="89">
        <f t="shared" si="4"/>
        <v>2.8502386459415492</v>
      </c>
      <c r="AG30" s="89">
        <f t="shared" si="5"/>
        <v>3.0549172569953735</v>
      </c>
      <c r="AH30" s="89">
        <f t="shared" si="6"/>
        <v>3.1991705943130508</v>
      </c>
      <c r="AI30" s="89">
        <f t="shared" si="7"/>
        <v>3.3593796630061195</v>
      </c>
      <c r="AJ30" s="89">
        <f t="shared" si="8"/>
        <v>3.2400574549968084</v>
      </c>
      <c r="AK30" s="89">
        <f t="shared" si="9"/>
        <v>3.1995920321378768</v>
      </c>
      <c r="AL30" s="89">
        <f t="shared" si="10"/>
        <v>3.7670789130630222</v>
      </c>
      <c r="AM30" s="19">
        <f t="shared" si="11"/>
        <v>3.8402257451078334</v>
      </c>
      <c r="AN30" s="54">
        <f t="shared" si="14"/>
        <v>1.9417387777877822E-2</v>
      </c>
      <c r="AO30" s="9"/>
    </row>
    <row r="31" spans="1:41" ht="20.100000000000001" customHeight="1" x14ac:dyDescent="0.25">
      <c r="A31" s="59" t="s">
        <v>231</v>
      </c>
      <c r="B31" s="97">
        <v>77.849999999999994</v>
      </c>
      <c r="C31" s="75">
        <v>315.56</v>
      </c>
      <c r="D31" s="75">
        <v>377.05</v>
      </c>
      <c r="E31" s="75">
        <v>477.7</v>
      </c>
      <c r="F31" s="75">
        <v>818.92</v>
      </c>
      <c r="G31" s="75">
        <v>657.7</v>
      </c>
      <c r="H31" s="75">
        <v>1522.37</v>
      </c>
      <c r="I31" s="75">
        <v>1329.54</v>
      </c>
      <c r="J31" s="75">
        <v>1401.24</v>
      </c>
      <c r="K31" s="98">
        <v>2314.42</v>
      </c>
      <c r="L31" s="54">
        <f t="shared" si="0"/>
        <v>0.65169421369644032</v>
      </c>
      <c r="N31" s="392">
        <f t="shared" si="12"/>
        <v>3.8504345368482523E-3</v>
      </c>
      <c r="P31" s="97">
        <v>26.527999999999999</v>
      </c>
      <c r="Q31" s="75">
        <v>87.677000000000007</v>
      </c>
      <c r="R31" s="75">
        <v>99.590999999999994</v>
      </c>
      <c r="S31" s="75">
        <v>136.27799999999999</v>
      </c>
      <c r="T31" s="75">
        <v>248.03299999999999</v>
      </c>
      <c r="U31" s="75">
        <v>193.55199999999999</v>
      </c>
      <c r="V31" s="75">
        <v>433.298</v>
      </c>
      <c r="W31" s="75">
        <v>408.20400000000001</v>
      </c>
      <c r="X31" s="75">
        <v>405.43299999999999</v>
      </c>
      <c r="Y31" s="98">
        <v>627.10699999999997</v>
      </c>
      <c r="Z31" s="54">
        <f t="shared" si="1"/>
        <v>0.54675865062784723</v>
      </c>
      <c r="AB31" s="392">
        <f t="shared" si="13"/>
        <v>3.261745722894466E-3</v>
      </c>
      <c r="AD31" s="64">
        <f t="shared" si="2"/>
        <v>3.4075786769428391</v>
      </c>
      <c r="AE31" s="89">
        <f t="shared" si="3"/>
        <v>2.7784573456711881</v>
      </c>
      <c r="AF31" s="89">
        <f t="shared" si="4"/>
        <v>2.641320779737435</v>
      </c>
      <c r="AG31" s="89">
        <f t="shared" si="5"/>
        <v>2.8527946409880678</v>
      </c>
      <c r="AH31" s="89">
        <f t="shared" si="6"/>
        <v>3.0287818101890296</v>
      </c>
      <c r="AI31" s="89">
        <f t="shared" si="7"/>
        <v>2.9428614870001519</v>
      </c>
      <c r="AJ31" s="89">
        <f t="shared" si="8"/>
        <v>2.8462069010818656</v>
      </c>
      <c r="AK31" s="89">
        <f t="shared" si="9"/>
        <v>3.0702649036508864</v>
      </c>
      <c r="AL31" s="89">
        <f t="shared" si="10"/>
        <v>2.8933872855470866</v>
      </c>
      <c r="AM31" s="19">
        <f t="shared" si="11"/>
        <v>2.7095643833012155</v>
      </c>
      <c r="AN31" s="54">
        <f t="shared" si="14"/>
        <v>-6.3532076457270228E-2</v>
      </c>
      <c r="AO31" s="9"/>
    </row>
    <row r="32" spans="1:41" ht="20.100000000000001" customHeight="1" thickBot="1" x14ac:dyDescent="0.3">
      <c r="A32" s="59" t="s">
        <v>33</v>
      </c>
      <c r="B32" s="97">
        <f t="shared" ref="B32:F32" si="15">B33-SUM(B7:B31)</f>
        <v>16806.579999999958</v>
      </c>
      <c r="C32" s="75">
        <f t="shared" si="15"/>
        <v>19789.889999999956</v>
      </c>
      <c r="D32" s="75">
        <f t="shared" si="15"/>
        <v>20322.080000000133</v>
      </c>
      <c r="E32" s="75">
        <f t="shared" si="15"/>
        <v>22768.500000000058</v>
      </c>
      <c r="F32" s="75">
        <f t="shared" si="15"/>
        <v>21830.809999999939</v>
      </c>
      <c r="G32" s="75">
        <f>G33-SUM(G7:G31)</f>
        <v>20892.050000000047</v>
      </c>
      <c r="H32" s="75">
        <f>H33-SUM(H7:H31)</f>
        <v>21744.169999999925</v>
      </c>
      <c r="I32" s="75">
        <f>I33-SUM(I7:I31)</f>
        <v>25434.65000000014</v>
      </c>
      <c r="J32" s="75">
        <f t="shared" ref="J32:K32" si="16">J33-SUM(J7:J31)</f>
        <v>26309.920000000042</v>
      </c>
      <c r="K32" s="98">
        <f t="shared" si="16"/>
        <v>27207.409999999916</v>
      </c>
      <c r="L32" s="54">
        <f t="shared" si="0"/>
        <v>3.4112228391415589E-2</v>
      </c>
      <c r="N32" s="392">
        <f t="shared" si="12"/>
        <v>4.5264191945364358E-2</v>
      </c>
      <c r="P32" s="97">
        <f t="shared" ref="P32:W32" si="17">P33-SUM(P7:P31)</f>
        <v>4826.6739999999845</v>
      </c>
      <c r="Q32" s="75">
        <f t="shared" si="17"/>
        <v>5801.2710000000079</v>
      </c>
      <c r="R32" s="75">
        <f t="shared" si="17"/>
        <v>5687.7750000000087</v>
      </c>
      <c r="S32" s="75">
        <f t="shared" si="17"/>
        <v>6278.8919999999925</v>
      </c>
      <c r="T32" s="75">
        <f t="shared" si="17"/>
        <v>6482.1840000000375</v>
      </c>
      <c r="U32" s="75">
        <f t="shared" si="17"/>
        <v>7152.0069999999832</v>
      </c>
      <c r="V32" s="75">
        <f t="shared" si="17"/>
        <v>7454.1129999999539</v>
      </c>
      <c r="W32" s="75">
        <f t="shared" si="17"/>
        <v>8476.304999999993</v>
      </c>
      <c r="X32" s="75">
        <f t="shared" ref="X32:Y32" si="18">X33-SUM(X7:X31)</f>
        <v>8509.0810000000347</v>
      </c>
      <c r="Y32" s="98">
        <f t="shared" si="18"/>
        <v>8874.6190000000352</v>
      </c>
      <c r="Z32" s="54">
        <f t="shared" si="1"/>
        <v>4.2958575667571969E-2</v>
      </c>
      <c r="AB32" s="392">
        <f t="shared" si="13"/>
        <v>4.615918904679437E-2</v>
      </c>
      <c r="AD32" s="64">
        <f t="shared" si="2"/>
        <v>2.8718954123920493</v>
      </c>
      <c r="AE32" s="91">
        <f t="shared" si="3"/>
        <v>2.9314316552542841</v>
      </c>
      <c r="AF32" s="91">
        <f t="shared" si="4"/>
        <v>2.7988153771661031</v>
      </c>
      <c r="AG32" s="91">
        <f t="shared" si="5"/>
        <v>2.7577099940707455</v>
      </c>
      <c r="AH32" s="91">
        <f t="shared" si="6"/>
        <v>2.9692824040885588</v>
      </c>
      <c r="AI32" s="91">
        <f t="shared" si="7"/>
        <v>3.4233150887538404</v>
      </c>
      <c r="AJ32" s="91">
        <f t="shared" si="8"/>
        <v>3.4280972784888912</v>
      </c>
      <c r="AK32" s="91">
        <f t="shared" si="9"/>
        <v>3.3325817339731216</v>
      </c>
      <c r="AL32" s="91">
        <f t="shared" si="10"/>
        <v>3.234172129751828</v>
      </c>
      <c r="AM32" s="19">
        <f t="shared" si="11"/>
        <v>3.261838962253321</v>
      </c>
      <c r="AN32" s="54">
        <f t="shared" si="14"/>
        <v>8.5545330896213117E-3</v>
      </c>
      <c r="AO32" s="9"/>
    </row>
    <row r="33" spans="1:41" s="7" customFormat="1" ht="26.25" customHeight="1" thickBot="1" x14ac:dyDescent="0.3">
      <c r="A33" s="69" t="s">
        <v>34</v>
      </c>
      <c r="B33" s="100">
        <v>417001.32</v>
      </c>
      <c r="C33" s="83">
        <v>439400.6</v>
      </c>
      <c r="D33" s="83">
        <v>434995.83</v>
      </c>
      <c r="E33" s="83">
        <v>459830.48</v>
      </c>
      <c r="F33" s="83">
        <v>510891.09</v>
      </c>
      <c r="G33" s="83">
        <v>517655.94</v>
      </c>
      <c r="H33" s="83">
        <v>550862.98</v>
      </c>
      <c r="I33" s="83">
        <v>596490.65</v>
      </c>
      <c r="J33" s="83">
        <v>618076.21</v>
      </c>
      <c r="K33" s="101">
        <v>601080.21</v>
      </c>
      <c r="L33" s="102">
        <f t="shared" si="0"/>
        <v>-2.7498227119921021E-2</v>
      </c>
      <c r="M33"/>
      <c r="N33" s="424">
        <f>SUM(N7:N32)</f>
        <v>1</v>
      </c>
      <c r="P33" s="115">
        <v>112078.886</v>
      </c>
      <c r="Q33" s="83">
        <v>121726.72900000001</v>
      </c>
      <c r="R33" s="83">
        <v>125951.174</v>
      </c>
      <c r="S33" s="83">
        <v>133913.606</v>
      </c>
      <c r="T33" s="83">
        <v>150778.073</v>
      </c>
      <c r="U33" s="83">
        <v>158424.62</v>
      </c>
      <c r="V33" s="83">
        <v>165647.85999999999</v>
      </c>
      <c r="W33" s="83">
        <v>185539.34599999999</v>
      </c>
      <c r="X33" s="83">
        <v>193304.38099999999</v>
      </c>
      <c r="Y33" s="101">
        <v>192261.155</v>
      </c>
      <c r="Z33" s="425">
        <f t="shared" si="1"/>
        <v>-5.3968047418438752E-3</v>
      </c>
      <c r="AA33"/>
      <c r="AB33" s="395">
        <f>SUM(AB7:AB32)</f>
        <v>1</v>
      </c>
      <c r="AD33" s="87">
        <f t="shared" si="2"/>
        <v>2.6877345616076225</v>
      </c>
      <c r="AE33" s="92">
        <f t="shared" si="3"/>
        <v>2.7702904593211759</v>
      </c>
      <c r="AF33" s="92">
        <f t="shared" si="4"/>
        <v>2.8954570438066036</v>
      </c>
      <c r="AG33" s="92">
        <f t="shared" si="5"/>
        <v>2.9122385710490528</v>
      </c>
      <c r="AH33" s="92">
        <f t="shared" si="6"/>
        <v>2.9512762299299444</v>
      </c>
      <c r="AI33" s="92">
        <f t="shared" si="7"/>
        <v>3.0604231065135656</v>
      </c>
      <c r="AJ33" s="92">
        <f t="shared" si="8"/>
        <v>3.0070610299497709</v>
      </c>
      <c r="AK33" s="92">
        <f t="shared" si="9"/>
        <v>3.1105155797496571</v>
      </c>
      <c r="AL33" s="92">
        <f t="shared" si="10"/>
        <v>3.1275169286971911</v>
      </c>
      <c r="AM33" s="103">
        <f t="shared" si="11"/>
        <v>3.1985939946350923</v>
      </c>
      <c r="AN33" s="102">
        <f t="shared" si="14"/>
        <v>2.2726356901770408E-2</v>
      </c>
      <c r="AO33" s="15"/>
    </row>
    <row r="35" spans="1:41" ht="15.75" thickBot="1" x14ac:dyDescent="0.3"/>
    <row r="36" spans="1:41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1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1" ht="24.7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93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63">
        <v>2010</v>
      </c>
      <c r="AE38" s="84">
        <v>2011</v>
      </c>
      <c r="AF38" s="84">
        <v>2012</v>
      </c>
      <c r="AG38" s="84">
        <v>2013</v>
      </c>
      <c r="AH38" s="84">
        <v>2014</v>
      </c>
      <c r="AI38" s="84">
        <v>2015</v>
      </c>
      <c r="AJ38" s="84">
        <v>2016</v>
      </c>
      <c r="AK38" s="84">
        <v>2017</v>
      </c>
      <c r="AL38" s="84">
        <v>2018</v>
      </c>
      <c r="AM38" s="41">
        <v>2019</v>
      </c>
      <c r="AN38" s="497"/>
    </row>
    <row r="39" spans="1:41" ht="20.100000000000001" customHeight="1" x14ac:dyDescent="0.25">
      <c r="A39" s="104" t="s">
        <v>96</v>
      </c>
      <c r="B39" s="105">
        <v>50820.52</v>
      </c>
      <c r="C39" s="73">
        <v>48454.41</v>
      </c>
      <c r="D39" s="73">
        <v>49474.400000000001</v>
      </c>
      <c r="E39" s="73">
        <v>52499.92</v>
      </c>
      <c r="F39" s="73">
        <v>72707.61</v>
      </c>
      <c r="G39" s="73">
        <v>73145.490000000005</v>
      </c>
      <c r="H39" s="73">
        <v>88205.24</v>
      </c>
      <c r="I39" s="73">
        <v>87353.06</v>
      </c>
      <c r="J39" s="73">
        <v>84325.49</v>
      </c>
      <c r="K39" s="96">
        <v>81943.92</v>
      </c>
      <c r="L39" s="54">
        <f>(K39-J39)/J39</f>
        <v>-2.8242587146543791E-2</v>
      </c>
      <c r="N39" s="392">
        <f t="shared" ref="N39:N61" si="19">K39/$K$62</f>
        <v>0.30782165815076251</v>
      </c>
      <c r="P39" s="113">
        <v>12532.965</v>
      </c>
      <c r="Q39" s="73">
        <v>12213.736000000001</v>
      </c>
      <c r="R39" s="73">
        <v>12278.156000000001</v>
      </c>
      <c r="S39" s="73">
        <v>12990.009</v>
      </c>
      <c r="T39" s="73">
        <v>17171.221000000001</v>
      </c>
      <c r="U39" s="73">
        <v>17616.598999999998</v>
      </c>
      <c r="V39" s="73">
        <v>20541.999</v>
      </c>
      <c r="W39" s="73">
        <v>20663.093000000001</v>
      </c>
      <c r="X39" s="73">
        <v>20465.003000000001</v>
      </c>
      <c r="Y39" s="96">
        <v>20388.112000000001</v>
      </c>
      <c r="Z39" s="54">
        <f t="shared" ref="Z39:Z62" si="20">(Y39-X39)/X39</f>
        <v>-3.7571946605626993E-3</v>
      </c>
      <c r="AB39" s="392">
        <f t="shared" ref="AB39:AB61" si="21">Y39/$Y$62</f>
        <v>0.28139330269952245</v>
      </c>
      <c r="AD39" s="116">
        <f t="shared" ref="AD39:AD60" si="22">(P39/B39)*10</f>
        <v>2.4661229361683037</v>
      </c>
      <c r="AE39" s="88">
        <f t="shared" ref="AE39:AE60" si="23">(Q39/C39)*10</f>
        <v>2.5206655080517955</v>
      </c>
      <c r="AF39" s="88">
        <f t="shared" ref="AF39:AF60" si="24">(R39/D39)*10</f>
        <v>2.4817190304480703</v>
      </c>
      <c r="AG39" s="88">
        <f t="shared" ref="AG39:AG60" si="25">(S39/E39)*10</f>
        <v>2.4742911989199223</v>
      </c>
      <c r="AH39" s="88">
        <f t="shared" ref="AH39:AH62" si="26">(T39/F39)*10</f>
        <v>2.3616813975868554</v>
      </c>
      <c r="AI39" s="88">
        <f t="shared" ref="AI39:AI62" si="27">(U39/G39)*10</f>
        <v>2.4084327003619768</v>
      </c>
      <c r="AJ39" s="88">
        <f t="shared" ref="AJ39:AJ62" si="28">(V39/H39)*10</f>
        <v>2.3288864697834279</v>
      </c>
      <c r="AK39" s="88">
        <f t="shared" ref="AK39:AK62" si="29">(W39/I39)*10</f>
        <v>2.3654687082513197</v>
      </c>
      <c r="AL39" s="88">
        <f t="shared" ref="AL39:AL62" si="30">(X39/J39)*10</f>
        <v>2.4269059094705527</v>
      </c>
      <c r="AM39" s="117">
        <f t="shared" ref="AM39:AM62" si="31">(Y39/K39)*10</f>
        <v>2.4880567100036224</v>
      </c>
      <c r="AN39" s="54">
        <f>(AM39-AL39)/AL39</f>
        <v>2.5197021563316456E-2</v>
      </c>
    </row>
    <row r="40" spans="1:41" ht="20.100000000000001" customHeight="1" x14ac:dyDescent="0.25">
      <c r="A40" s="104" t="s">
        <v>91</v>
      </c>
      <c r="B40" s="106">
        <v>41498.42</v>
      </c>
      <c r="C40" s="75">
        <v>39914.6</v>
      </c>
      <c r="D40" s="75">
        <v>41465.19</v>
      </c>
      <c r="E40" s="75">
        <v>49363.9</v>
      </c>
      <c r="F40" s="75">
        <v>42182.19</v>
      </c>
      <c r="G40" s="75">
        <v>45868.41</v>
      </c>
      <c r="H40" s="75">
        <v>49666.81</v>
      </c>
      <c r="I40" s="75">
        <v>52712.84</v>
      </c>
      <c r="J40" s="75">
        <v>53441.02</v>
      </c>
      <c r="K40" s="98">
        <v>53639.76</v>
      </c>
      <c r="L40" s="54">
        <f t="shared" ref="L40:L62" si="32">(K40-J40)/J40</f>
        <v>3.7188661443962943E-3</v>
      </c>
      <c r="N40" s="392">
        <f t="shared" si="19"/>
        <v>0.20149731506631541</v>
      </c>
      <c r="P40" s="113">
        <v>9589.41</v>
      </c>
      <c r="Q40" s="75">
        <v>9454.6360000000004</v>
      </c>
      <c r="R40" s="75">
        <v>9610.8979999999992</v>
      </c>
      <c r="S40" s="75">
        <v>9922.8850000000002</v>
      </c>
      <c r="T40" s="75">
        <v>10448.807000000001</v>
      </c>
      <c r="U40" s="75">
        <v>11459.849</v>
      </c>
      <c r="V40" s="75">
        <v>12069.942999999999</v>
      </c>
      <c r="W40" s="75">
        <v>13433.062</v>
      </c>
      <c r="X40" s="75">
        <v>12529.338</v>
      </c>
      <c r="Y40" s="98">
        <v>12233.989</v>
      </c>
      <c r="Z40" s="54">
        <f t="shared" si="20"/>
        <v>-2.3572594178559166E-2</v>
      </c>
      <c r="AB40" s="392">
        <f t="shared" si="21"/>
        <v>0.16885146451518551</v>
      </c>
      <c r="AD40" s="118">
        <f t="shared" si="22"/>
        <v>2.3107891818531887</v>
      </c>
      <c r="AE40" s="89">
        <f t="shared" si="23"/>
        <v>2.3687162091064424</v>
      </c>
      <c r="AF40" s="89">
        <f t="shared" si="24"/>
        <v>2.3178232150871607</v>
      </c>
      <c r="AG40" s="89">
        <f t="shared" si="25"/>
        <v>2.0101501299532654</v>
      </c>
      <c r="AH40" s="89">
        <f t="shared" si="26"/>
        <v>2.4770660318964</v>
      </c>
      <c r="AI40" s="89">
        <f t="shared" si="27"/>
        <v>2.4984186284198646</v>
      </c>
      <c r="AJ40" s="89">
        <f t="shared" si="28"/>
        <v>2.4301828524924391</v>
      </c>
      <c r="AK40" s="89">
        <f t="shared" si="29"/>
        <v>2.5483472338048947</v>
      </c>
      <c r="AL40" s="89">
        <f t="shared" si="30"/>
        <v>2.3445170021081188</v>
      </c>
      <c r="AM40" s="119">
        <f t="shared" si="31"/>
        <v>2.2807687804717993</v>
      </c>
      <c r="AN40" s="54">
        <f t="shared" ref="AN40:AN62" si="33">(AM40-AL40)/AL40</f>
        <v>-2.7190343076633254E-2</v>
      </c>
    </row>
    <row r="41" spans="1:41" ht="20.100000000000001" customHeight="1" x14ac:dyDescent="0.25">
      <c r="A41" s="104" t="s">
        <v>92</v>
      </c>
      <c r="B41" s="106">
        <v>15825.94</v>
      </c>
      <c r="C41" s="75">
        <v>21332.94</v>
      </c>
      <c r="D41" s="75">
        <v>15418.9</v>
      </c>
      <c r="E41" s="75">
        <v>15396.83</v>
      </c>
      <c r="F41" s="75">
        <v>21524.05</v>
      </c>
      <c r="G41" s="75">
        <v>22745.17</v>
      </c>
      <c r="H41" s="75">
        <v>26210.45</v>
      </c>
      <c r="I41" s="75">
        <v>38425.599999999999</v>
      </c>
      <c r="J41" s="75">
        <v>50142.14</v>
      </c>
      <c r="K41" s="98">
        <v>34237.61</v>
      </c>
      <c r="L41" s="54">
        <f t="shared" si="32"/>
        <v>-0.31718889540813372</v>
      </c>
      <c r="N41" s="392">
        <f t="shared" si="19"/>
        <v>0.12861329896494003</v>
      </c>
      <c r="P41" s="113">
        <v>3800.529</v>
      </c>
      <c r="Q41" s="75">
        <v>5240.0680000000002</v>
      </c>
      <c r="R41" s="75">
        <v>3950.808</v>
      </c>
      <c r="S41" s="75">
        <v>4226.3010000000004</v>
      </c>
      <c r="T41" s="75">
        <v>5932.2449999999999</v>
      </c>
      <c r="U41" s="75">
        <v>6474.7169999999996</v>
      </c>
      <c r="V41" s="75">
        <v>7316.5450000000001</v>
      </c>
      <c r="W41" s="75">
        <v>10311.314</v>
      </c>
      <c r="X41" s="75">
        <v>13514.103999999999</v>
      </c>
      <c r="Y41" s="98">
        <v>10079.11</v>
      </c>
      <c r="Z41" s="54">
        <f t="shared" si="20"/>
        <v>-0.25417844941847412</v>
      </c>
      <c r="AB41" s="392">
        <f t="shared" si="21"/>
        <v>0.13911018593442021</v>
      </c>
      <c r="AD41" s="118">
        <f t="shared" si="22"/>
        <v>2.4014554585699175</v>
      </c>
      <c r="AE41" s="89">
        <f t="shared" si="23"/>
        <v>2.456327163532078</v>
      </c>
      <c r="AF41" s="89">
        <f t="shared" si="24"/>
        <v>2.5623150808423429</v>
      </c>
      <c r="AG41" s="89">
        <f t="shared" si="25"/>
        <v>2.7449163236848104</v>
      </c>
      <c r="AH41" s="89">
        <f t="shared" si="26"/>
        <v>2.756100733830297</v>
      </c>
      <c r="AI41" s="89">
        <f t="shared" si="27"/>
        <v>2.8466338128050923</v>
      </c>
      <c r="AJ41" s="89">
        <f t="shared" si="28"/>
        <v>2.7914610393945924</v>
      </c>
      <c r="AK41" s="89">
        <f t="shared" si="29"/>
        <v>2.6834490547968022</v>
      </c>
      <c r="AL41" s="89">
        <f t="shared" si="30"/>
        <v>2.6951590019891452</v>
      </c>
      <c r="AM41" s="119">
        <f t="shared" si="31"/>
        <v>2.9438707900463843</v>
      </c>
      <c r="AN41" s="54">
        <f t="shared" si="33"/>
        <v>9.2280933285820599E-2</v>
      </c>
    </row>
    <row r="42" spans="1:41" ht="20.100000000000001" customHeight="1" x14ac:dyDescent="0.25">
      <c r="A42" s="104" t="s">
        <v>102</v>
      </c>
      <c r="B42" s="106">
        <v>5990.74</v>
      </c>
      <c r="C42" s="75">
        <v>9352.34</v>
      </c>
      <c r="D42" s="75">
        <v>8234.07</v>
      </c>
      <c r="E42" s="75">
        <v>12706.16</v>
      </c>
      <c r="F42" s="75">
        <v>12698.16</v>
      </c>
      <c r="G42" s="75">
        <v>15173</v>
      </c>
      <c r="H42" s="75">
        <v>17139.37</v>
      </c>
      <c r="I42" s="75">
        <v>22101.81</v>
      </c>
      <c r="J42" s="75">
        <v>23799.19</v>
      </c>
      <c r="K42" s="98">
        <v>22924.45</v>
      </c>
      <c r="L42" s="54">
        <f t="shared" si="32"/>
        <v>-3.6755032419170483E-2</v>
      </c>
      <c r="N42" s="392">
        <f t="shared" si="19"/>
        <v>8.6115506936869105E-2</v>
      </c>
      <c r="P42" s="113">
        <v>1414.2950000000001</v>
      </c>
      <c r="Q42" s="75">
        <v>2569.1799999999998</v>
      </c>
      <c r="R42" s="75">
        <v>2255.806</v>
      </c>
      <c r="S42" s="75">
        <v>3451.569</v>
      </c>
      <c r="T42" s="75">
        <v>3072.3739999999998</v>
      </c>
      <c r="U42" s="75">
        <v>3952.7710000000002</v>
      </c>
      <c r="V42" s="75">
        <v>4132.1329999999998</v>
      </c>
      <c r="W42" s="75">
        <v>5615.9650000000001</v>
      </c>
      <c r="X42" s="75">
        <v>6275.009</v>
      </c>
      <c r="Y42" s="98">
        <v>5882.3149999999996</v>
      </c>
      <c r="Z42" s="54">
        <f t="shared" si="20"/>
        <v>-6.2580627374399053E-2</v>
      </c>
      <c r="AB42" s="392">
        <f t="shared" si="21"/>
        <v>8.1186725154783396E-2</v>
      </c>
      <c r="AD42" s="118">
        <f t="shared" si="22"/>
        <v>2.3608018375025459</v>
      </c>
      <c r="AE42" s="89">
        <f t="shared" si="23"/>
        <v>2.7470985870915725</v>
      </c>
      <c r="AF42" s="89">
        <f t="shared" si="24"/>
        <v>2.739600222004428</v>
      </c>
      <c r="AG42" s="89">
        <f t="shared" si="25"/>
        <v>2.7164532793542664</v>
      </c>
      <c r="AH42" s="89">
        <f t="shared" si="26"/>
        <v>2.4195426738992105</v>
      </c>
      <c r="AI42" s="89">
        <f t="shared" si="27"/>
        <v>2.6051347788835431</v>
      </c>
      <c r="AJ42" s="89">
        <f t="shared" si="28"/>
        <v>2.4109013341797279</v>
      </c>
      <c r="AK42" s="89">
        <f t="shared" si="29"/>
        <v>2.5409525283223413</v>
      </c>
      <c r="AL42" s="89">
        <f t="shared" si="30"/>
        <v>2.6366481380248659</v>
      </c>
      <c r="AM42" s="119">
        <f t="shared" si="31"/>
        <v>2.5659568713753216</v>
      </c>
      <c r="AN42" s="54">
        <f t="shared" si="33"/>
        <v>-2.6811035431712808E-2</v>
      </c>
    </row>
    <row r="43" spans="1:41" ht="20.100000000000001" customHeight="1" x14ac:dyDescent="0.25">
      <c r="A43" s="104" t="s">
        <v>95</v>
      </c>
      <c r="B43" s="106">
        <v>22646.34</v>
      </c>
      <c r="C43" s="75">
        <v>20925.02</v>
      </c>
      <c r="D43" s="75">
        <v>11104.12</v>
      </c>
      <c r="E43" s="75">
        <v>12561.18</v>
      </c>
      <c r="F43" s="75">
        <v>14970.64</v>
      </c>
      <c r="G43" s="75">
        <v>15219.99</v>
      </c>
      <c r="H43" s="75">
        <v>16095.98</v>
      </c>
      <c r="I43" s="75">
        <v>16404.64</v>
      </c>
      <c r="J43" s="75">
        <v>15637.11</v>
      </c>
      <c r="K43" s="98">
        <v>15209.1</v>
      </c>
      <c r="L43" s="54">
        <f t="shared" si="32"/>
        <v>-2.7371426049954257E-2</v>
      </c>
      <c r="N43" s="392">
        <f t="shared" si="19"/>
        <v>5.7132858435143964E-2</v>
      </c>
      <c r="P43" s="113">
        <v>4711.1580000000004</v>
      </c>
      <c r="Q43" s="75">
        <v>4871.0129999999999</v>
      </c>
      <c r="R43" s="75">
        <v>3137.123</v>
      </c>
      <c r="S43" s="75">
        <v>3415.7890000000002</v>
      </c>
      <c r="T43" s="75">
        <v>4506.7190000000001</v>
      </c>
      <c r="U43" s="75">
        <v>4654.549</v>
      </c>
      <c r="V43" s="75">
        <v>5131.2510000000002</v>
      </c>
      <c r="W43" s="75">
        <v>5566.9859999999999</v>
      </c>
      <c r="X43" s="75">
        <v>5165.43</v>
      </c>
      <c r="Y43" s="98">
        <v>5221.7910000000002</v>
      </c>
      <c r="Z43" s="54">
        <f t="shared" si="20"/>
        <v>1.0911192291832407E-2</v>
      </c>
      <c r="AB43" s="392">
        <f t="shared" si="21"/>
        <v>7.2070283677892394E-2</v>
      </c>
      <c r="AD43" s="118">
        <f t="shared" si="22"/>
        <v>2.0803176142370026</v>
      </c>
      <c r="AE43" s="89">
        <f t="shared" si="23"/>
        <v>2.3278415026604513</v>
      </c>
      <c r="AF43" s="89">
        <f t="shared" si="24"/>
        <v>2.8251883084836975</v>
      </c>
      <c r="AG43" s="89">
        <f t="shared" si="25"/>
        <v>2.7193217516188768</v>
      </c>
      <c r="AH43" s="89">
        <f t="shared" si="26"/>
        <v>3.0103716340784366</v>
      </c>
      <c r="AI43" s="89">
        <f t="shared" si="27"/>
        <v>3.0581813785685794</v>
      </c>
      <c r="AJ43" s="89">
        <f t="shared" si="28"/>
        <v>3.1879084094289385</v>
      </c>
      <c r="AK43" s="89">
        <f t="shared" si="29"/>
        <v>3.3935435340245199</v>
      </c>
      <c r="AL43" s="89">
        <f t="shared" si="30"/>
        <v>3.3033149987433741</v>
      </c>
      <c r="AM43" s="119">
        <f t="shared" si="31"/>
        <v>3.4333333333333331</v>
      </c>
      <c r="AN43" s="54">
        <f t="shared" si="33"/>
        <v>3.9359956479905728E-2</v>
      </c>
    </row>
    <row r="44" spans="1:41" ht="20.100000000000001" customHeight="1" x14ac:dyDescent="0.25">
      <c r="A44" s="104" t="s">
        <v>105</v>
      </c>
      <c r="B44" s="106">
        <v>16123.14</v>
      </c>
      <c r="C44" s="75">
        <v>15579.06</v>
      </c>
      <c r="D44" s="75">
        <v>13660.54</v>
      </c>
      <c r="E44" s="75">
        <v>11550.34</v>
      </c>
      <c r="F44" s="75">
        <v>10961.36</v>
      </c>
      <c r="G44" s="75">
        <v>9605.3799999999992</v>
      </c>
      <c r="H44" s="75">
        <v>13493.51</v>
      </c>
      <c r="I44" s="75">
        <v>13090.73</v>
      </c>
      <c r="J44" s="75">
        <v>12997.52</v>
      </c>
      <c r="K44" s="98">
        <v>14921.24</v>
      </c>
      <c r="L44" s="54">
        <f t="shared" si="32"/>
        <v>0.14800669666213243</v>
      </c>
      <c r="N44" s="392">
        <f t="shared" si="19"/>
        <v>5.6051514724527254E-2</v>
      </c>
      <c r="P44" s="113">
        <v>3928.2289999999998</v>
      </c>
      <c r="Q44" s="75">
        <v>3579.5219999999999</v>
      </c>
      <c r="R44" s="75">
        <v>3422.857</v>
      </c>
      <c r="S44" s="75">
        <v>3122.3870000000002</v>
      </c>
      <c r="T44" s="75">
        <v>3013.0709999999999</v>
      </c>
      <c r="U44" s="75">
        <v>2547.808</v>
      </c>
      <c r="V44" s="75">
        <v>3615.0729999999999</v>
      </c>
      <c r="W44" s="75">
        <v>3149.2930000000001</v>
      </c>
      <c r="X44" s="75">
        <v>3163.62</v>
      </c>
      <c r="Y44" s="98">
        <v>4003.6019999999999</v>
      </c>
      <c r="Z44" s="54">
        <f t="shared" si="20"/>
        <v>0.26551292506685381</v>
      </c>
      <c r="AB44" s="392">
        <f t="shared" si="21"/>
        <v>5.525704339246388E-2</v>
      </c>
      <c r="AD44" s="118">
        <f t="shared" si="22"/>
        <v>2.4363920427410539</v>
      </c>
      <c r="AE44" s="89">
        <f t="shared" si="23"/>
        <v>2.2976495372634806</v>
      </c>
      <c r="AF44" s="89">
        <f t="shared" si="24"/>
        <v>2.5056527780014552</v>
      </c>
      <c r="AG44" s="89">
        <f t="shared" si="25"/>
        <v>2.7032857907213121</v>
      </c>
      <c r="AH44" s="89">
        <f t="shared" si="26"/>
        <v>2.7488112788924002</v>
      </c>
      <c r="AI44" s="89">
        <f t="shared" si="27"/>
        <v>2.6524801725699558</v>
      </c>
      <c r="AJ44" s="89">
        <f t="shared" si="28"/>
        <v>2.6791198138957171</v>
      </c>
      <c r="AK44" s="89">
        <f t="shared" si="29"/>
        <v>2.4057428424541643</v>
      </c>
      <c r="AL44" s="89">
        <f t="shared" si="30"/>
        <v>2.434018181930091</v>
      </c>
      <c r="AM44" s="119">
        <f t="shared" si="31"/>
        <v>2.683156359659117</v>
      </c>
      <c r="AN44" s="54">
        <f t="shared" si="33"/>
        <v>0.10235674473535288</v>
      </c>
    </row>
    <row r="45" spans="1:41" ht="20.100000000000001" customHeight="1" x14ac:dyDescent="0.25">
      <c r="A45" s="104" t="s">
        <v>106</v>
      </c>
      <c r="B45" s="106">
        <v>9644.75</v>
      </c>
      <c r="C45" s="75">
        <v>8360.25</v>
      </c>
      <c r="D45" s="75">
        <v>10696.19</v>
      </c>
      <c r="E45" s="75">
        <v>9381.86</v>
      </c>
      <c r="F45" s="75">
        <v>10565.12</v>
      </c>
      <c r="G45" s="75">
        <v>10626.91</v>
      </c>
      <c r="H45" s="75">
        <v>9327.66</v>
      </c>
      <c r="I45" s="75">
        <v>10264.870000000001</v>
      </c>
      <c r="J45" s="75">
        <v>9522.36</v>
      </c>
      <c r="K45" s="98">
        <v>10023.41</v>
      </c>
      <c r="L45" s="54">
        <f t="shared" si="32"/>
        <v>5.2618258498943457E-2</v>
      </c>
      <c r="N45" s="392">
        <f t="shared" si="19"/>
        <v>3.7652856813842131E-2</v>
      </c>
      <c r="P45" s="113">
        <v>2482.8829999999998</v>
      </c>
      <c r="Q45" s="75">
        <v>2328.29</v>
      </c>
      <c r="R45" s="75">
        <v>2984.8429999999998</v>
      </c>
      <c r="S45" s="75">
        <v>2545.1880000000001</v>
      </c>
      <c r="T45" s="75">
        <v>3041.165</v>
      </c>
      <c r="U45" s="75">
        <v>3068.0639999999999</v>
      </c>
      <c r="V45" s="75">
        <v>2978.3679999999999</v>
      </c>
      <c r="W45" s="75">
        <v>3489.8919999999998</v>
      </c>
      <c r="X45" s="75">
        <v>3229.09</v>
      </c>
      <c r="Y45" s="98">
        <v>3504.424</v>
      </c>
      <c r="Z45" s="54">
        <f t="shared" si="20"/>
        <v>8.5266746978250776E-2</v>
      </c>
      <c r="AB45" s="392">
        <f t="shared" si="21"/>
        <v>4.8367472349547191E-2</v>
      </c>
      <c r="AD45" s="118">
        <f t="shared" si="22"/>
        <v>2.5743362969491175</v>
      </c>
      <c r="AE45" s="89">
        <f t="shared" si="23"/>
        <v>2.7849526030920129</v>
      </c>
      <c r="AF45" s="89">
        <f t="shared" si="24"/>
        <v>2.7905665475276709</v>
      </c>
      <c r="AG45" s="89">
        <f t="shared" si="25"/>
        <v>2.7128820937426052</v>
      </c>
      <c r="AH45" s="89">
        <f t="shared" si="26"/>
        <v>2.8784954643203293</v>
      </c>
      <c r="AI45" s="89">
        <f t="shared" si="27"/>
        <v>2.8870706536519082</v>
      </c>
      <c r="AJ45" s="89">
        <f t="shared" si="28"/>
        <v>3.1930494893681804</v>
      </c>
      <c r="AK45" s="89">
        <f t="shared" si="29"/>
        <v>3.3998404266201128</v>
      </c>
      <c r="AL45" s="89">
        <f t="shared" si="30"/>
        <v>3.3910606194262765</v>
      </c>
      <c r="AM45" s="119">
        <f t="shared" si="31"/>
        <v>3.4962393037898281</v>
      </c>
      <c r="AN45" s="54">
        <f t="shared" si="33"/>
        <v>3.1016456550796333E-2</v>
      </c>
    </row>
    <row r="46" spans="1:41" ht="20.100000000000001" customHeight="1" x14ac:dyDescent="0.25">
      <c r="A46" s="104" t="s">
        <v>94</v>
      </c>
      <c r="B46" s="106">
        <v>10786.78</v>
      </c>
      <c r="C46" s="75">
        <v>9301.42</v>
      </c>
      <c r="D46" s="75">
        <v>8919.43</v>
      </c>
      <c r="E46" s="75">
        <v>8869.6</v>
      </c>
      <c r="F46" s="75">
        <v>8829.77</v>
      </c>
      <c r="G46" s="75">
        <v>9301.42</v>
      </c>
      <c r="H46" s="75">
        <v>11379.93</v>
      </c>
      <c r="I46" s="75">
        <v>10489.5</v>
      </c>
      <c r="J46" s="75">
        <v>12221.82</v>
      </c>
      <c r="K46" s="98">
        <v>10560.41</v>
      </c>
      <c r="L46" s="54">
        <f t="shared" si="32"/>
        <v>-0.13593801905117239</v>
      </c>
      <c r="N46" s="392">
        <f t="shared" si="19"/>
        <v>3.9670092875125983E-2</v>
      </c>
      <c r="P46" s="113">
        <v>2665.009</v>
      </c>
      <c r="Q46" s="75">
        <v>2367.105</v>
      </c>
      <c r="R46" s="75">
        <v>2273.9340000000002</v>
      </c>
      <c r="S46" s="75">
        <v>2348.0790000000002</v>
      </c>
      <c r="T46" s="75">
        <v>2415.6260000000002</v>
      </c>
      <c r="U46" s="75">
        <v>2670.4580000000001</v>
      </c>
      <c r="V46" s="75">
        <v>3210.0830000000001</v>
      </c>
      <c r="W46" s="75">
        <v>3177.9270000000001</v>
      </c>
      <c r="X46" s="75">
        <v>3478.7869999999998</v>
      </c>
      <c r="Y46" s="98">
        <v>3225.8180000000002</v>
      </c>
      <c r="Z46" s="54">
        <f t="shared" si="20"/>
        <v>-7.2717588055836585E-2</v>
      </c>
      <c r="AB46" s="392">
        <f t="shared" si="21"/>
        <v>4.452219906029397E-2</v>
      </c>
      <c r="AD46" s="118">
        <f t="shared" si="22"/>
        <v>2.470625154123844</v>
      </c>
      <c r="AE46" s="89">
        <f t="shared" si="23"/>
        <v>2.5448856196150693</v>
      </c>
      <c r="AF46" s="89">
        <f t="shared" si="24"/>
        <v>2.5494162743583395</v>
      </c>
      <c r="AG46" s="89">
        <f t="shared" si="25"/>
        <v>2.6473335888878866</v>
      </c>
      <c r="AH46" s="89">
        <f t="shared" si="26"/>
        <v>2.7357745445238097</v>
      </c>
      <c r="AI46" s="89">
        <f t="shared" si="27"/>
        <v>2.8710218439765112</v>
      </c>
      <c r="AJ46" s="89">
        <f t="shared" si="28"/>
        <v>2.8208284233734302</v>
      </c>
      <c r="AK46" s="89">
        <f t="shared" si="29"/>
        <v>3.0296267696267698</v>
      </c>
      <c r="AL46" s="89">
        <f t="shared" si="30"/>
        <v>2.8463739443061669</v>
      </c>
      <c r="AM46" s="119">
        <f t="shared" si="31"/>
        <v>3.054633295487581</v>
      </c>
      <c r="AN46" s="54">
        <f t="shared" si="33"/>
        <v>7.3166546369640664E-2</v>
      </c>
    </row>
    <row r="47" spans="1:41" ht="20.100000000000001" customHeight="1" x14ac:dyDescent="0.25">
      <c r="A47" s="104" t="s">
        <v>103</v>
      </c>
      <c r="B47" s="106">
        <v>8323.7099999999991</v>
      </c>
      <c r="C47" s="75">
        <v>5352.11</v>
      </c>
      <c r="D47" s="75">
        <v>4281</v>
      </c>
      <c r="E47" s="75">
        <v>5005.66</v>
      </c>
      <c r="F47" s="75">
        <v>7220.12</v>
      </c>
      <c r="G47" s="75">
        <v>5358.42</v>
      </c>
      <c r="H47" s="75">
        <v>5756.2</v>
      </c>
      <c r="I47" s="75">
        <v>4394.78</v>
      </c>
      <c r="J47" s="75">
        <v>6134.75</v>
      </c>
      <c r="K47" s="98">
        <v>4392.6499999999996</v>
      </c>
      <c r="L47" s="54">
        <f t="shared" si="32"/>
        <v>-0.28397245201515958</v>
      </c>
      <c r="N47" s="392">
        <f t="shared" si="19"/>
        <v>1.6500953416384606E-2</v>
      </c>
      <c r="P47" s="113">
        <v>1663.355</v>
      </c>
      <c r="Q47" s="75">
        <v>1339.615</v>
      </c>
      <c r="R47" s="75">
        <v>1256.529</v>
      </c>
      <c r="S47" s="75">
        <v>1312.925</v>
      </c>
      <c r="T47" s="75">
        <v>1947.289</v>
      </c>
      <c r="U47" s="75">
        <v>1690</v>
      </c>
      <c r="V47" s="75">
        <v>1850.433</v>
      </c>
      <c r="W47" s="75">
        <v>1710.999</v>
      </c>
      <c r="X47" s="75">
        <v>2272.518</v>
      </c>
      <c r="Y47" s="98">
        <v>1843.817</v>
      </c>
      <c r="Z47" s="54">
        <f t="shared" si="20"/>
        <v>-0.18864581050623142</v>
      </c>
      <c r="AB47" s="392">
        <f t="shared" si="21"/>
        <v>2.5448053022443934E-2</v>
      </c>
      <c r="AD47" s="118">
        <f t="shared" si="22"/>
        <v>1.9983336757287318</v>
      </c>
      <c r="AE47" s="89">
        <f t="shared" si="23"/>
        <v>2.5029661199041127</v>
      </c>
      <c r="AF47" s="89">
        <f t="shared" si="24"/>
        <v>2.9351296426068672</v>
      </c>
      <c r="AG47" s="89">
        <f t="shared" si="25"/>
        <v>2.6228808988225327</v>
      </c>
      <c r="AH47" s="89">
        <f t="shared" si="26"/>
        <v>2.6970313512794801</v>
      </c>
      <c r="AI47" s="89">
        <f t="shared" si="27"/>
        <v>3.1539147733846917</v>
      </c>
      <c r="AJ47" s="89">
        <f t="shared" si="28"/>
        <v>3.2146780862374484</v>
      </c>
      <c r="AK47" s="89">
        <f t="shared" si="29"/>
        <v>3.8932529045822544</v>
      </c>
      <c r="AL47" s="89">
        <f t="shared" si="30"/>
        <v>3.7043367700395291</v>
      </c>
      <c r="AM47" s="119">
        <f t="shared" si="31"/>
        <v>4.1975049229963695</v>
      </c>
      <c r="AN47" s="54">
        <f t="shared" si="33"/>
        <v>0.13313264521345822</v>
      </c>
    </row>
    <row r="48" spans="1:41" ht="20.100000000000001" customHeight="1" x14ac:dyDescent="0.25">
      <c r="A48" s="104" t="s">
        <v>101</v>
      </c>
      <c r="B48" s="106">
        <v>6256.74</v>
      </c>
      <c r="C48" s="75">
        <v>8525.7099999999991</v>
      </c>
      <c r="D48" s="75">
        <v>3111.58</v>
      </c>
      <c r="E48" s="75">
        <v>2890.39</v>
      </c>
      <c r="F48" s="75">
        <v>3009.59</v>
      </c>
      <c r="G48" s="75">
        <v>2981.12</v>
      </c>
      <c r="H48" s="75">
        <v>4106.37</v>
      </c>
      <c r="I48" s="75">
        <v>7927.89</v>
      </c>
      <c r="J48" s="75">
        <v>6784.95</v>
      </c>
      <c r="K48" s="98">
        <v>4931.7700000000004</v>
      </c>
      <c r="L48" s="54">
        <f t="shared" si="32"/>
        <v>-0.27313097369914285</v>
      </c>
      <c r="N48" s="392">
        <f t="shared" si="19"/>
        <v>1.8526153240145043E-2</v>
      </c>
      <c r="P48" s="113">
        <v>1213.577</v>
      </c>
      <c r="Q48" s="75">
        <v>1256.624</v>
      </c>
      <c r="R48" s="75">
        <v>938.33399999999995</v>
      </c>
      <c r="S48" s="75">
        <v>898.43</v>
      </c>
      <c r="T48" s="75">
        <v>1298.8689999999999</v>
      </c>
      <c r="U48" s="75">
        <v>1339.549</v>
      </c>
      <c r="V48" s="75">
        <v>1858.056</v>
      </c>
      <c r="W48" s="75">
        <v>2532.8609999999999</v>
      </c>
      <c r="X48" s="75">
        <v>2535.569</v>
      </c>
      <c r="Y48" s="98">
        <v>1731.865</v>
      </c>
      <c r="Z48" s="54">
        <f t="shared" si="20"/>
        <v>-0.31697185128860622</v>
      </c>
      <c r="AB48" s="392">
        <f t="shared" si="21"/>
        <v>2.3902910293003513E-2</v>
      </c>
      <c r="AD48" s="118">
        <f t="shared" si="22"/>
        <v>1.9396315013889023</v>
      </c>
      <c r="AE48" s="89">
        <f t="shared" si="23"/>
        <v>1.4739229929237565</v>
      </c>
      <c r="AF48" s="89">
        <f t="shared" si="24"/>
        <v>3.0156190745537637</v>
      </c>
      <c r="AG48" s="89">
        <f t="shared" si="25"/>
        <v>3.1083348613854875</v>
      </c>
      <c r="AH48" s="89">
        <f t="shared" si="26"/>
        <v>4.3157672639794784</v>
      </c>
      <c r="AI48" s="89">
        <f t="shared" si="27"/>
        <v>4.4934420620437958</v>
      </c>
      <c r="AJ48" s="89">
        <f t="shared" si="28"/>
        <v>4.5248138867174656</v>
      </c>
      <c r="AK48" s="89">
        <f t="shared" si="29"/>
        <v>3.194874045931515</v>
      </c>
      <c r="AL48" s="89">
        <f t="shared" si="30"/>
        <v>3.7370489097193054</v>
      </c>
      <c r="AM48" s="119">
        <f t="shared" si="31"/>
        <v>3.5116499755665815</v>
      </c>
      <c r="AN48" s="54">
        <f t="shared" si="33"/>
        <v>-6.0314686694762538E-2</v>
      </c>
    </row>
    <row r="49" spans="1:40" ht="20.100000000000001" customHeight="1" x14ac:dyDescent="0.25">
      <c r="A49" s="104" t="s">
        <v>148</v>
      </c>
      <c r="B49" s="106">
        <v>7435.26</v>
      </c>
      <c r="C49" s="75">
        <v>5206.6000000000004</v>
      </c>
      <c r="D49" s="75">
        <v>3020.41</v>
      </c>
      <c r="E49" s="75">
        <v>2596.21</v>
      </c>
      <c r="F49" s="75">
        <v>2165.5</v>
      </c>
      <c r="G49" s="75">
        <v>2690.24</v>
      </c>
      <c r="H49" s="75">
        <v>2775.21</v>
      </c>
      <c r="I49" s="75">
        <v>3619.96</v>
      </c>
      <c r="J49" s="75">
        <v>3034.67</v>
      </c>
      <c r="K49" s="98">
        <v>3177.24</v>
      </c>
      <c r="L49" s="54">
        <f t="shared" si="32"/>
        <v>4.6980396550530934E-2</v>
      </c>
      <c r="N49" s="392">
        <f t="shared" si="19"/>
        <v>1.1935275797678809E-2</v>
      </c>
      <c r="P49" s="113">
        <v>1590.114</v>
      </c>
      <c r="Q49" s="75">
        <v>1238.3499999999999</v>
      </c>
      <c r="R49" s="75">
        <v>944.77499999999998</v>
      </c>
      <c r="S49" s="75">
        <v>731.65499999999997</v>
      </c>
      <c r="T49" s="75">
        <v>591.274</v>
      </c>
      <c r="U49" s="75">
        <v>763.154</v>
      </c>
      <c r="V49" s="75">
        <v>935.06600000000003</v>
      </c>
      <c r="W49" s="75">
        <v>1280.444</v>
      </c>
      <c r="X49" s="75">
        <v>990.47799999999995</v>
      </c>
      <c r="Y49" s="98">
        <v>986.58699999999999</v>
      </c>
      <c r="Z49" s="54">
        <f t="shared" si="20"/>
        <v>-3.9284062846423268E-3</v>
      </c>
      <c r="AB49" s="392">
        <f t="shared" si="21"/>
        <v>1.3616708321516664E-2</v>
      </c>
      <c r="AD49" s="118">
        <f t="shared" si="22"/>
        <v>2.1386125031269922</v>
      </c>
      <c r="AE49" s="89">
        <f t="shared" si="23"/>
        <v>2.3784235393538964</v>
      </c>
      <c r="AF49" s="89">
        <f t="shared" si="24"/>
        <v>3.127969381640241</v>
      </c>
      <c r="AG49" s="89">
        <f t="shared" si="25"/>
        <v>2.8181657107861073</v>
      </c>
      <c r="AH49" s="89">
        <f t="shared" si="26"/>
        <v>2.7304271530824291</v>
      </c>
      <c r="AI49" s="89">
        <f t="shared" si="27"/>
        <v>2.8367506244796004</v>
      </c>
      <c r="AJ49" s="89">
        <f t="shared" si="28"/>
        <v>3.3693522292006732</v>
      </c>
      <c r="AK49" s="89">
        <f t="shared" si="29"/>
        <v>3.537177206377971</v>
      </c>
      <c r="AL49" s="89">
        <f t="shared" si="30"/>
        <v>3.2638738314215381</v>
      </c>
      <c r="AM49" s="119">
        <f t="shared" si="31"/>
        <v>3.1051698958844787</v>
      </c>
      <c r="AN49" s="54">
        <f t="shared" si="33"/>
        <v>-4.8624408826470469E-2</v>
      </c>
    </row>
    <row r="50" spans="1:40" ht="20.100000000000001" customHeight="1" x14ac:dyDescent="0.25">
      <c r="A50" s="104" t="s">
        <v>231</v>
      </c>
      <c r="B50" s="106">
        <v>77.849999999999994</v>
      </c>
      <c r="C50" s="75">
        <v>315.56</v>
      </c>
      <c r="D50" s="75">
        <v>377.05</v>
      </c>
      <c r="E50" s="75">
        <v>477.7</v>
      </c>
      <c r="F50" s="75">
        <v>818.92</v>
      </c>
      <c r="G50" s="75">
        <v>657.7</v>
      </c>
      <c r="H50" s="75">
        <v>1522.37</v>
      </c>
      <c r="I50" s="75">
        <v>1329.54</v>
      </c>
      <c r="J50" s="75">
        <v>1401.24</v>
      </c>
      <c r="K50" s="98">
        <v>2314.42</v>
      </c>
      <c r="L50" s="54">
        <f t="shared" si="32"/>
        <v>0.65169421369644032</v>
      </c>
      <c r="N50" s="392">
        <f t="shared" si="19"/>
        <v>8.6940995995467112E-3</v>
      </c>
      <c r="P50" s="113">
        <v>26.527999999999999</v>
      </c>
      <c r="Q50" s="75">
        <v>87.677000000000007</v>
      </c>
      <c r="R50" s="75">
        <v>99.590999999999994</v>
      </c>
      <c r="S50" s="75">
        <v>136.27799999999999</v>
      </c>
      <c r="T50" s="75">
        <v>248.03299999999999</v>
      </c>
      <c r="U50" s="75">
        <v>193.55199999999999</v>
      </c>
      <c r="V50" s="75">
        <v>433.298</v>
      </c>
      <c r="W50" s="75">
        <v>408.20400000000001</v>
      </c>
      <c r="X50" s="75">
        <v>405.43299999999999</v>
      </c>
      <c r="Y50" s="98">
        <v>627.10699999999997</v>
      </c>
      <c r="Z50" s="54">
        <f t="shared" si="20"/>
        <v>0.54675865062784723</v>
      </c>
      <c r="AB50" s="392">
        <f t="shared" si="21"/>
        <v>8.6552256469843523E-3</v>
      </c>
      <c r="AD50" s="118">
        <f t="shared" si="22"/>
        <v>3.4075786769428391</v>
      </c>
      <c r="AE50" s="89">
        <f t="shared" si="23"/>
        <v>2.7784573456711881</v>
      </c>
      <c r="AF50" s="89">
        <f t="shared" si="24"/>
        <v>2.641320779737435</v>
      </c>
      <c r="AG50" s="89">
        <f t="shared" si="25"/>
        <v>2.8527946409880678</v>
      </c>
      <c r="AH50" s="89">
        <f t="shared" si="26"/>
        <v>3.0287818101890296</v>
      </c>
      <c r="AI50" s="89">
        <f t="shared" si="27"/>
        <v>2.9428614870001519</v>
      </c>
      <c r="AJ50" s="89">
        <f t="shared" si="28"/>
        <v>2.8462069010818656</v>
      </c>
      <c r="AK50" s="89">
        <f t="shared" si="29"/>
        <v>3.0702649036508864</v>
      </c>
      <c r="AL50" s="89">
        <f t="shared" si="30"/>
        <v>2.8933872855470866</v>
      </c>
      <c r="AM50" s="119">
        <f t="shared" si="31"/>
        <v>2.7095643833012155</v>
      </c>
      <c r="AN50" s="54">
        <f t="shared" si="33"/>
        <v>-6.3532076457270228E-2</v>
      </c>
    </row>
    <row r="51" spans="1:40" ht="20.100000000000001" customHeight="1" x14ac:dyDescent="0.25">
      <c r="A51" s="104" t="s">
        <v>226</v>
      </c>
      <c r="B51" s="106">
        <v>1177.3399999999999</v>
      </c>
      <c r="C51" s="75">
        <v>748.43</v>
      </c>
      <c r="D51" s="75">
        <v>666.81</v>
      </c>
      <c r="E51" s="75">
        <v>634.29</v>
      </c>
      <c r="F51" s="75">
        <v>724.81</v>
      </c>
      <c r="G51" s="75">
        <v>1491.89</v>
      </c>
      <c r="H51" s="75">
        <v>1263.57</v>
      </c>
      <c r="I51" s="75">
        <v>2218.4899999999998</v>
      </c>
      <c r="J51" s="75">
        <v>3668.99</v>
      </c>
      <c r="K51" s="98">
        <v>1731.04</v>
      </c>
      <c r="L51" s="54">
        <f t="shared" si="32"/>
        <v>-0.52819713327100914</v>
      </c>
      <c r="N51" s="392">
        <f t="shared" si="19"/>
        <v>6.5026374516290644E-3</v>
      </c>
      <c r="P51" s="113">
        <v>356.41699999999997</v>
      </c>
      <c r="Q51" s="75">
        <v>256.81799999999998</v>
      </c>
      <c r="R51" s="75">
        <v>244.94300000000001</v>
      </c>
      <c r="S51" s="75">
        <v>199.72300000000001</v>
      </c>
      <c r="T51" s="75">
        <v>249.97</v>
      </c>
      <c r="U51" s="75">
        <v>464.82600000000002</v>
      </c>
      <c r="V51" s="75">
        <v>421.85300000000001</v>
      </c>
      <c r="W51" s="75">
        <v>650.93299999999999</v>
      </c>
      <c r="X51" s="75">
        <v>1171.2149999999999</v>
      </c>
      <c r="Y51" s="98">
        <v>625.11900000000003</v>
      </c>
      <c r="Z51" s="54">
        <f t="shared" si="20"/>
        <v>-0.46626452017776404</v>
      </c>
      <c r="AB51" s="392">
        <f t="shared" si="21"/>
        <v>8.6277876043756672E-3</v>
      </c>
      <c r="AD51" s="118">
        <f t="shared" si="22"/>
        <v>3.0273073198906006</v>
      </c>
      <c r="AE51" s="89">
        <f t="shared" si="23"/>
        <v>3.4314231123819194</v>
      </c>
      <c r="AF51" s="89">
        <f t="shared" si="24"/>
        <v>3.6733552286258457</v>
      </c>
      <c r="AG51" s="89">
        <f t="shared" si="25"/>
        <v>3.148764760598465</v>
      </c>
      <c r="AH51" s="89">
        <f t="shared" si="26"/>
        <v>3.4487658834729102</v>
      </c>
      <c r="AI51" s="89">
        <f t="shared" si="27"/>
        <v>3.1156854727895489</v>
      </c>
      <c r="AJ51" s="89">
        <f t="shared" si="28"/>
        <v>3.338580371487136</v>
      </c>
      <c r="AK51" s="89">
        <f t="shared" si="29"/>
        <v>2.9341263652304046</v>
      </c>
      <c r="AL51" s="89">
        <f t="shared" si="30"/>
        <v>3.1922000332516576</v>
      </c>
      <c r="AM51" s="119">
        <f t="shared" si="31"/>
        <v>3.6112337092152695</v>
      </c>
      <c r="AN51" s="54">
        <f t="shared" si="33"/>
        <v>0.13126798809558729</v>
      </c>
    </row>
    <row r="52" spans="1:40" ht="20.100000000000001" customHeight="1" x14ac:dyDescent="0.25">
      <c r="A52" s="104" t="s">
        <v>229</v>
      </c>
      <c r="B52" s="106">
        <v>910.25</v>
      </c>
      <c r="C52" s="75">
        <v>1215.8499999999999</v>
      </c>
      <c r="D52" s="75">
        <v>1256.53</v>
      </c>
      <c r="E52" s="75">
        <v>1193.8599999999999</v>
      </c>
      <c r="F52" s="75">
        <v>1528.45</v>
      </c>
      <c r="G52" s="75">
        <v>1360.79</v>
      </c>
      <c r="H52" s="75">
        <v>1630.06</v>
      </c>
      <c r="I52" s="75">
        <v>2996.45</v>
      </c>
      <c r="J52" s="75">
        <v>2015.11</v>
      </c>
      <c r="K52" s="98">
        <v>1114.75</v>
      </c>
      <c r="L52" s="54">
        <f t="shared" si="32"/>
        <v>-0.446804392812303</v>
      </c>
      <c r="N52" s="392">
        <f t="shared" si="19"/>
        <v>4.1875491607377639E-3</v>
      </c>
      <c r="P52" s="113">
        <v>336.64499999999998</v>
      </c>
      <c r="Q52" s="75">
        <v>430.74799999999999</v>
      </c>
      <c r="R52" s="75">
        <v>438.18599999999998</v>
      </c>
      <c r="S52" s="75">
        <v>469.53899999999999</v>
      </c>
      <c r="T52" s="75">
        <v>633.97799999999995</v>
      </c>
      <c r="U52" s="75">
        <v>578.14599999999996</v>
      </c>
      <c r="V52" s="75">
        <v>627.08100000000002</v>
      </c>
      <c r="W52" s="75">
        <v>1068.6590000000001</v>
      </c>
      <c r="X52" s="75">
        <v>658.54300000000001</v>
      </c>
      <c r="Y52" s="98">
        <v>451.63499999999999</v>
      </c>
      <c r="Z52" s="54">
        <f t="shared" si="20"/>
        <v>-0.31419056918075206</v>
      </c>
      <c r="AB52" s="392">
        <f t="shared" si="21"/>
        <v>6.233390529966621E-3</v>
      </c>
      <c r="AD52" s="118">
        <f t="shared" si="22"/>
        <v>3.6983795660532821</v>
      </c>
      <c r="AE52" s="89">
        <f t="shared" si="23"/>
        <v>3.5427725459555051</v>
      </c>
      <c r="AF52" s="89">
        <f t="shared" si="24"/>
        <v>3.4872704989136749</v>
      </c>
      <c r="AG52" s="89">
        <f t="shared" si="25"/>
        <v>3.932948586936492</v>
      </c>
      <c r="AH52" s="89">
        <f t="shared" si="26"/>
        <v>4.1478491282017727</v>
      </c>
      <c r="AI52" s="89">
        <f t="shared" si="27"/>
        <v>4.2486055894002748</v>
      </c>
      <c r="AJ52" s="89">
        <f t="shared" si="28"/>
        <v>3.8469810927205135</v>
      </c>
      <c r="AK52" s="89">
        <f t="shared" si="29"/>
        <v>3.5664169266965917</v>
      </c>
      <c r="AL52" s="89">
        <f t="shared" si="30"/>
        <v>3.2680250705916802</v>
      </c>
      <c r="AM52" s="119">
        <f t="shared" si="31"/>
        <v>4.0514465126710029</v>
      </c>
      <c r="AN52" s="54">
        <f t="shared" si="33"/>
        <v>0.23972320442984948</v>
      </c>
    </row>
    <row r="53" spans="1:40" ht="20.100000000000001" customHeight="1" x14ac:dyDescent="0.25">
      <c r="A53" s="104" t="s">
        <v>228</v>
      </c>
      <c r="B53" s="106">
        <v>402.5</v>
      </c>
      <c r="C53" s="75">
        <v>562.91999999999996</v>
      </c>
      <c r="D53" s="75">
        <v>660.02</v>
      </c>
      <c r="E53" s="75">
        <v>651.21</v>
      </c>
      <c r="F53" s="75">
        <v>717.79</v>
      </c>
      <c r="G53" s="75">
        <v>1351.83</v>
      </c>
      <c r="H53" s="75">
        <v>1446.69</v>
      </c>
      <c r="I53" s="75">
        <v>982.75</v>
      </c>
      <c r="J53" s="75">
        <v>863</v>
      </c>
      <c r="K53" s="98">
        <v>1253.0899999999999</v>
      </c>
      <c r="L53" s="54">
        <f t="shared" si="32"/>
        <v>0.45201622247972179</v>
      </c>
      <c r="N53" s="392">
        <f t="shared" si="19"/>
        <v>4.7072222272517466E-3</v>
      </c>
      <c r="P53" s="113">
        <v>103.44199999999999</v>
      </c>
      <c r="Q53" s="75">
        <v>154.25700000000001</v>
      </c>
      <c r="R53" s="75">
        <v>164.536</v>
      </c>
      <c r="S53" s="75">
        <v>204.96100000000001</v>
      </c>
      <c r="T53" s="75">
        <v>184.25899999999999</v>
      </c>
      <c r="U53" s="75">
        <v>445.24</v>
      </c>
      <c r="V53" s="75">
        <v>483.572</v>
      </c>
      <c r="W53" s="75">
        <v>325.40499999999997</v>
      </c>
      <c r="X53" s="75">
        <v>267.101</v>
      </c>
      <c r="Y53" s="98">
        <v>408.142</v>
      </c>
      <c r="Z53" s="54">
        <f t="shared" si="20"/>
        <v>0.52804369882553792</v>
      </c>
      <c r="AB53" s="392">
        <f t="shared" si="21"/>
        <v>5.6331074378239872E-3</v>
      </c>
      <c r="AD53" s="118">
        <f t="shared" si="22"/>
        <v>2.5699875776397514</v>
      </c>
      <c r="AE53" s="89">
        <f t="shared" si="23"/>
        <v>2.7403005755702416</v>
      </c>
      <c r="AF53" s="89">
        <f t="shared" si="24"/>
        <v>2.4928941547225842</v>
      </c>
      <c r="AG53" s="89">
        <f t="shared" si="25"/>
        <v>3.1473871715729178</v>
      </c>
      <c r="AH53" s="89">
        <f t="shared" si="26"/>
        <v>2.5670321403195921</v>
      </c>
      <c r="AI53" s="89">
        <f t="shared" si="27"/>
        <v>3.2936094035492629</v>
      </c>
      <c r="AJ53" s="89">
        <f t="shared" si="28"/>
        <v>3.3426096814106683</v>
      </c>
      <c r="AK53" s="89">
        <f t="shared" si="29"/>
        <v>3.3111676418214193</v>
      </c>
      <c r="AL53" s="89">
        <f t="shared" si="30"/>
        <v>3.0950289687137889</v>
      </c>
      <c r="AM53" s="119">
        <f t="shared" si="31"/>
        <v>3.2570844871477709</v>
      </c>
      <c r="AN53" s="54">
        <f t="shared" si="33"/>
        <v>5.2359935907587953E-2</v>
      </c>
    </row>
    <row r="54" spans="1:40" ht="20.100000000000001" customHeight="1" x14ac:dyDescent="0.25">
      <c r="A54" s="104" t="s">
        <v>230</v>
      </c>
      <c r="B54" s="106">
        <v>118.07</v>
      </c>
      <c r="C54" s="75">
        <v>91.73</v>
      </c>
      <c r="D54" s="75">
        <v>169.83</v>
      </c>
      <c r="E54" s="75">
        <v>449.09</v>
      </c>
      <c r="F54" s="75">
        <v>332.45</v>
      </c>
      <c r="G54" s="75">
        <v>482.75</v>
      </c>
      <c r="H54" s="75">
        <v>394.93</v>
      </c>
      <c r="I54" s="75">
        <v>830.62</v>
      </c>
      <c r="J54" s="75">
        <v>960.03</v>
      </c>
      <c r="K54" s="98">
        <v>1205.67</v>
      </c>
      <c r="L54" s="54">
        <f t="shared" si="32"/>
        <v>0.25586700415612024</v>
      </c>
      <c r="N54" s="392">
        <f t="shared" si="19"/>
        <v>4.5290893892143535E-3</v>
      </c>
      <c r="P54" s="113">
        <v>33.720999999999997</v>
      </c>
      <c r="Q54" s="75">
        <v>20.754000000000001</v>
      </c>
      <c r="R54" s="75">
        <v>43.042999999999999</v>
      </c>
      <c r="S54" s="75">
        <v>112.709</v>
      </c>
      <c r="T54" s="75">
        <v>98.671999999999997</v>
      </c>
      <c r="U54" s="75">
        <v>148.40199999999999</v>
      </c>
      <c r="V54" s="75">
        <v>123.386</v>
      </c>
      <c r="W54" s="75">
        <v>243.398</v>
      </c>
      <c r="X54" s="75">
        <v>290.08300000000003</v>
      </c>
      <c r="Y54" s="98">
        <v>343.86599999999999</v>
      </c>
      <c r="Z54" s="54">
        <f t="shared" si="20"/>
        <v>0.18540555634077127</v>
      </c>
      <c r="AB54" s="392">
        <f t="shared" si="21"/>
        <v>4.7459808650292873E-3</v>
      </c>
      <c r="AD54" s="118">
        <f t="shared" si="22"/>
        <v>2.8560176166680784</v>
      </c>
      <c r="AE54" s="89">
        <f t="shared" si="23"/>
        <v>2.2625095388640575</v>
      </c>
      <c r="AF54" s="89">
        <f t="shared" si="24"/>
        <v>2.534475652122711</v>
      </c>
      <c r="AG54" s="89">
        <f t="shared" si="25"/>
        <v>2.5097196553029462</v>
      </c>
      <c r="AH54" s="89">
        <f t="shared" si="26"/>
        <v>2.968025266957437</v>
      </c>
      <c r="AI54" s="89">
        <f t="shared" si="27"/>
        <v>3.0740963231486274</v>
      </c>
      <c r="AJ54" s="89">
        <f t="shared" si="28"/>
        <v>3.1242498670650494</v>
      </c>
      <c r="AK54" s="89">
        <f t="shared" si="29"/>
        <v>2.9303171125183596</v>
      </c>
      <c r="AL54" s="89">
        <f t="shared" si="30"/>
        <v>3.0216034915575558</v>
      </c>
      <c r="AM54" s="119">
        <f t="shared" si="31"/>
        <v>2.8520739505834927</v>
      </c>
      <c r="AN54" s="54">
        <f t="shared" si="33"/>
        <v>-5.6105819789966947E-2</v>
      </c>
    </row>
    <row r="55" spans="1:40" ht="20.100000000000001" customHeight="1" x14ac:dyDescent="0.25">
      <c r="A55" s="104" t="s">
        <v>227</v>
      </c>
      <c r="B55" s="106">
        <v>319.51</v>
      </c>
      <c r="C55" s="75">
        <v>238.66</v>
      </c>
      <c r="D55" s="75">
        <v>157.55000000000001</v>
      </c>
      <c r="E55" s="75">
        <v>331.19</v>
      </c>
      <c r="F55" s="75">
        <v>426.3</v>
      </c>
      <c r="G55" s="75">
        <v>398.87</v>
      </c>
      <c r="H55" s="75">
        <v>401.89</v>
      </c>
      <c r="I55" s="75">
        <v>316.77</v>
      </c>
      <c r="J55" s="75">
        <v>907.03</v>
      </c>
      <c r="K55" s="98">
        <v>1244.24</v>
      </c>
      <c r="L55" s="54">
        <f t="shared" si="32"/>
        <v>0.37177381123005859</v>
      </c>
      <c r="N55" s="392">
        <f t="shared" si="19"/>
        <v>4.6739772754037729E-3</v>
      </c>
      <c r="P55" s="113">
        <v>76.629000000000005</v>
      </c>
      <c r="Q55" s="75">
        <v>73.555999999999997</v>
      </c>
      <c r="R55" s="75">
        <v>52.814999999999998</v>
      </c>
      <c r="S55" s="75">
        <v>81.302999999999997</v>
      </c>
      <c r="T55" s="75">
        <v>125.152</v>
      </c>
      <c r="U55" s="75">
        <v>104.98399999999999</v>
      </c>
      <c r="V55" s="75">
        <v>112.884</v>
      </c>
      <c r="W55" s="75">
        <v>77.213999999999999</v>
      </c>
      <c r="X55" s="75">
        <v>217.321</v>
      </c>
      <c r="Y55" s="98">
        <v>343.12900000000002</v>
      </c>
      <c r="Z55" s="54">
        <f t="shared" si="20"/>
        <v>0.57890401755927878</v>
      </c>
      <c r="AB55" s="392">
        <f t="shared" si="21"/>
        <v>4.7358089146255647E-3</v>
      </c>
      <c r="AD55" s="118">
        <f t="shared" si="22"/>
        <v>2.3983286908077996</v>
      </c>
      <c r="AE55" s="89">
        <f t="shared" si="23"/>
        <v>3.0820413978044083</v>
      </c>
      <c r="AF55" s="89">
        <f t="shared" si="24"/>
        <v>3.3522691209139954</v>
      </c>
      <c r="AG55" s="89">
        <f t="shared" si="25"/>
        <v>2.4548748452549898</v>
      </c>
      <c r="AH55" s="89">
        <f t="shared" si="26"/>
        <v>2.9357729298615998</v>
      </c>
      <c r="AI55" s="89">
        <f t="shared" si="27"/>
        <v>2.6320355002883145</v>
      </c>
      <c r="AJ55" s="89">
        <f t="shared" si="28"/>
        <v>2.8088282863470102</v>
      </c>
      <c r="AK55" s="89">
        <f t="shared" si="29"/>
        <v>2.4375414338479025</v>
      </c>
      <c r="AL55" s="89">
        <f t="shared" si="30"/>
        <v>2.3959626473214781</v>
      </c>
      <c r="AM55" s="119">
        <f t="shared" si="31"/>
        <v>2.7577396643734331</v>
      </c>
      <c r="AN55" s="54">
        <f t="shared" si="33"/>
        <v>0.15099443117629435</v>
      </c>
    </row>
    <row r="56" spans="1:40" ht="20.100000000000001" customHeight="1" x14ac:dyDescent="0.25">
      <c r="A56" s="104" t="s">
        <v>233</v>
      </c>
      <c r="B56" s="106">
        <v>68.540000000000006</v>
      </c>
      <c r="C56" s="75">
        <v>85.75</v>
      </c>
      <c r="D56" s="75">
        <v>43.6</v>
      </c>
      <c r="E56" s="75">
        <v>96.91</v>
      </c>
      <c r="F56" s="75">
        <v>116.37</v>
      </c>
      <c r="G56" s="75">
        <v>89.32</v>
      </c>
      <c r="H56" s="75">
        <v>107.63</v>
      </c>
      <c r="I56" s="75">
        <v>123.46</v>
      </c>
      <c r="J56" s="75">
        <v>135.56</v>
      </c>
      <c r="K56" s="98">
        <v>364.2</v>
      </c>
      <c r="L56" s="54">
        <f t="shared" si="32"/>
        <v>1.6866332251401592</v>
      </c>
      <c r="N56" s="392">
        <f t="shared" si="19"/>
        <v>1.3681142896081577E-3</v>
      </c>
      <c r="P56" s="113">
        <v>19.905999999999999</v>
      </c>
      <c r="Q56" s="75">
        <v>20.11</v>
      </c>
      <c r="R56" s="75">
        <v>7.5140000000000002</v>
      </c>
      <c r="S56" s="75">
        <v>35.997</v>
      </c>
      <c r="T56" s="75">
        <v>22.928000000000001</v>
      </c>
      <c r="U56" s="75">
        <v>19.773</v>
      </c>
      <c r="V56" s="75">
        <v>46.61</v>
      </c>
      <c r="W56" s="75">
        <v>46.323999999999998</v>
      </c>
      <c r="X56" s="75">
        <v>60.835999999999999</v>
      </c>
      <c r="Y56" s="98">
        <v>129.41900000000001</v>
      </c>
      <c r="Z56" s="54">
        <f t="shared" si="20"/>
        <v>1.1273423630744956</v>
      </c>
      <c r="AB56" s="392">
        <f t="shared" si="21"/>
        <v>1.7862193341918811E-3</v>
      </c>
      <c r="AD56" s="118">
        <f t="shared" si="22"/>
        <v>2.9042894660052521</v>
      </c>
      <c r="AE56" s="89">
        <f t="shared" si="23"/>
        <v>2.3451895043731779</v>
      </c>
      <c r="AF56" s="89">
        <f t="shared" si="24"/>
        <v>1.7233944954128442</v>
      </c>
      <c r="AG56" s="89">
        <f t="shared" si="25"/>
        <v>3.714477350118667</v>
      </c>
      <c r="AH56" s="89">
        <f t="shared" si="26"/>
        <v>1.9702672510097106</v>
      </c>
      <c r="AI56" s="89">
        <f t="shared" si="27"/>
        <v>2.2137259292431706</v>
      </c>
      <c r="AJ56" s="89">
        <f t="shared" si="28"/>
        <v>4.3305769766793647</v>
      </c>
      <c r="AK56" s="89">
        <f t="shared" si="29"/>
        <v>3.7521464441924515</v>
      </c>
      <c r="AL56" s="89">
        <f t="shared" si="30"/>
        <v>4.4877544998524641</v>
      </c>
      <c r="AM56" s="119">
        <f t="shared" si="31"/>
        <v>3.5535145524437128</v>
      </c>
      <c r="AN56" s="54">
        <f t="shared" si="33"/>
        <v>-0.2081753686480543</v>
      </c>
    </row>
    <row r="57" spans="1:40" ht="20.100000000000001" customHeight="1" x14ac:dyDescent="0.25">
      <c r="A57" s="104" t="s">
        <v>235</v>
      </c>
      <c r="B57" s="106">
        <v>177.5</v>
      </c>
      <c r="C57" s="75">
        <v>141.85</v>
      </c>
      <c r="D57" s="75">
        <v>111.27</v>
      </c>
      <c r="E57" s="75">
        <v>46.51</v>
      </c>
      <c r="F57" s="75">
        <v>707.35</v>
      </c>
      <c r="G57" s="75">
        <v>245.38</v>
      </c>
      <c r="H57" s="75">
        <v>27.3</v>
      </c>
      <c r="I57" s="75">
        <v>93.51</v>
      </c>
      <c r="J57" s="75">
        <v>78.48</v>
      </c>
      <c r="K57" s="98">
        <v>170.4</v>
      </c>
      <c r="L57" s="54">
        <f t="shared" si="32"/>
        <v>1.1712538226299694</v>
      </c>
      <c r="N57" s="392">
        <f t="shared" si="19"/>
        <v>6.4010619151353668E-4</v>
      </c>
      <c r="P57" s="113">
        <v>36.851999999999997</v>
      </c>
      <c r="Q57" s="75">
        <v>29.204000000000001</v>
      </c>
      <c r="R57" s="75">
        <v>27.327999999999999</v>
      </c>
      <c r="S57" s="75">
        <v>14.195</v>
      </c>
      <c r="T57" s="75">
        <v>155.11099999999999</v>
      </c>
      <c r="U57" s="75">
        <v>61.017000000000003</v>
      </c>
      <c r="V57" s="75">
        <v>6.16</v>
      </c>
      <c r="W57" s="75">
        <v>24.803999999999998</v>
      </c>
      <c r="X57" s="75">
        <v>20.190999999999999</v>
      </c>
      <c r="Y57" s="98">
        <v>119.43</v>
      </c>
      <c r="Z57" s="54">
        <f t="shared" si="20"/>
        <v>4.9150116388489922</v>
      </c>
      <c r="AB57" s="392">
        <f t="shared" si="21"/>
        <v>1.6483528313658454E-3</v>
      </c>
      <c r="AD57" s="118">
        <f t="shared" si="22"/>
        <v>2.076169014084507</v>
      </c>
      <c r="AE57" s="89">
        <f t="shared" si="23"/>
        <v>2.0587945012336979</v>
      </c>
      <c r="AF57" s="89">
        <f t="shared" si="24"/>
        <v>2.4560079086905726</v>
      </c>
      <c r="AG57" s="89">
        <f t="shared" si="25"/>
        <v>3.0520318211137392</v>
      </c>
      <c r="AH57" s="89">
        <f t="shared" si="26"/>
        <v>2.1928465399024528</v>
      </c>
      <c r="AI57" s="89">
        <f t="shared" si="27"/>
        <v>2.4866329774227731</v>
      </c>
      <c r="AJ57" s="89">
        <f t="shared" si="28"/>
        <v>2.2564102564102564</v>
      </c>
      <c r="AK57" s="89">
        <f t="shared" si="29"/>
        <v>2.6525505293551488</v>
      </c>
      <c r="AL57" s="89">
        <f t="shared" si="30"/>
        <v>2.5727573904179408</v>
      </c>
      <c r="AM57" s="119">
        <f t="shared" si="31"/>
        <v>7.0088028169014081</v>
      </c>
      <c r="AN57" s="54">
        <f t="shared" si="33"/>
        <v>1.7242377547938315</v>
      </c>
    </row>
    <row r="58" spans="1:40" ht="20.100000000000001" customHeight="1" x14ac:dyDescent="0.25">
      <c r="A58" s="104" t="s">
        <v>110</v>
      </c>
      <c r="B58" s="106">
        <v>435.51</v>
      </c>
      <c r="C58" s="75">
        <v>758.62</v>
      </c>
      <c r="D58" s="75">
        <v>130.82</v>
      </c>
      <c r="E58" s="75">
        <v>478.38</v>
      </c>
      <c r="F58" s="75">
        <v>106.36</v>
      </c>
      <c r="G58" s="75">
        <v>293.01</v>
      </c>
      <c r="H58" s="75">
        <v>71.760000000000005</v>
      </c>
      <c r="I58" s="75">
        <v>45.19</v>
      </c>
      <c r="J58" s="75">
        <v>335.67</v>
      </c>
      <c r="K58" s="98">
        <v>329.85</v>
      </c>
      <c r="L58" s="54">
        <f t="shared" si="32"/>
        <v>-1.7338457413531124E-2</v>
      </c>
      <c r="N58" s="392">
        <f t="shared" si="19"/>
        <v>1.2390787985372071E-3</v>
      </c>
      <c r="P58" s="113">
        <v>193.887</v>
      </c>
      <c r="Q58" s="75">
        <v>208.68700000000001</v>
      </c>
      <c r="R58" s="75">
        <v>38.427</v>
      </c>
      <c r="S58" s="75">
        <v>125.44799999999999</v>
      </c>
      <c r="T58" s="75">
        <v>42.942999999999998</v>
      </c>
      <c r="U58" s="75">
        <v>68.02</v>
      </c>
      <c r="V58" s="75">
        <v>29.219000000000001</v>
      </c>
      <c r="W58" s="75">
        <v>20.446999999999999</v>
      </c>
      <c r="X58" s="75">
        <v>94.29</v>
      </c>
      <c r="Y58" s="98">
        <v>111.85599999999999</v>
      </c>
      <c r="Z58" s="54">
        <f t="shared" si="20"/>
        <v>0.18629759253367256</v>
      </c>
      <c r="AB58" s="392">
        <f t="shared" si="21"/>
        <v>1.5438177535397972E-3</v>
      </c>
      <c r="AD58" s="118">
        <f t="shared" si="22"/>
        <v>4.4519528828270305</v>
      </c>
      <c r="AE58" s="89">
        <f t="shared" si="23"/>
        <v>2.7508765917059925</v>
      </c>
      <c r="AF58" s="89">
        <f t="shared" si="24"/>
        <v>2.9373948937471335</v>
      </c>
      <c r="AG58" s="89">
        <f t="shared" si="25"/>
        <v>2.6223504327103972</v>
      </c>
      <c r="AH58" s="89">
        <f t="shared" si="26"/>
        <v>4.0375141030462576</v>
      </c>
      <c r="AI58" s="89">
        <f t="shared" si="27"/>
        <v>2.3214224770485647</v>
      </c>
      <c r="AJ58" s="89">
        <f t="shared" si="28"/>
        <v>4.0717670011148268</v>
      </c>
      <c r="AK58" s="89">
        <f t="shared" si="29"/>
        <v>4.5246736003540606</v>
      </c>
      <c r="AL58" s="89">
        <f t="shared" si="30"/>
        <v>2.8090088479756901</v>
      </c>
      <c r="AM58" s="119">
        <f t="shared" si="31"/>
        <v>3.3911171744732451</v>
      </c>
      <c r="AN58" s="54">
        <f t="shared" si="33"/>
        <v>0.20722908257019232</v>
      </c>
    </row>
    <row r="59" spans="1:40" ht="20.100000000000001" customHeight="1" x14ac:dyDescent="0.25">
      <c r="A59" s="104" t="s">
        <v>239</v>
      </c>
      <c r="B59" s="106">
        <v>126.53</v>
      </c>
      <c r="C59" s="75">
        <v>68.47</v>
      </c>
      <c r="D59" s="75">
        <v>78.150000000000006</v>
      </c>
      <c r="E59" s="75">
        <v>242.49</v>
      </c>
      <c r="F59" s="75">
        <v>186.4</v>
      </c>
      <c r="G59" s="75">
        <v>332.72</v>
      </c>
      <c r="H59" s="75">
        <v>299.25</v>
      </c>
      <c r="I59" s="75">
        <v>262.05</v>
      </c>
      <c r="J59" s="75">
        <v>328.87</v>
      </c>
      <c r="K59" s="98">
        <v>106.06</v>
      </c>
      <c r="L59" s="54">
        <f t="shared" si="32"/>
        <v>-0.67750174841122635</v>
      </c>
      <c r="N59" s="392">
        <f t="shared" si="19"/>
        <v>3.9841351333289732E-4</v>
      </c>
      <c r="P59" s="113">
        <v>31.821000000000002</v>
      </c>
      <c r="Q59" s="75">
        <v>20.602</v>
      </c>
      <c r="R59" s="75">
        <v>26.582999999999998</v>
      </c>
      <c r="S59" s="75">
        <v>70.795000000000002</v>
      </c>
      <c r="T59" s="75">
        <v>56.664999999999999</v>
      </c>
      <c r="U59" s="75">
        <v>98.876000000000005</v>
      </c>
      <c r="V59" s="75">
        <v>72.344999999999999</v>
      </c>
      <c r="W59" s="75">
        <v>77.805999999999997</v>
      </c>
      <c r="X59" s="75">
        <v>97.147999999999996</v>
      </c>
      <c r="Y59" s="98">
        <v>51.417000000000002</v>
      </c>
      <c r="Z59" s="54">
        <f t="shared" si="20"/>
        <v>-0.47073537283320294</v>
      </c>
      <c r="AB59" s="392">
        <f t="shared" si="21"/>
        <v>7.096488112730275E-4</v>
      </c>
      <c r="AD59" s="118">
        <f t="shared" si="22"/>
        <v>2.5148976527305775</v>
      </c>
      <c r="AE59" s="89">
        <f t="shared" si="23"/>
        <v>3.0089090112458012</v>
      </c>
      <c r="AF59" s="89">
        <f t="shared" si="24"/>
        <v>3.4015355086372354</v>
      </c>
      <c r="AG59" s="89">
        <f t="shared" si="25"/>
        <v>2.9195018351272219</v>
      </c>
      <c r="AH59" s="89">
        <f t="shared" si="26"/>
        <v>3.0399678111587978</v>
      </c>
      <c r="AI59" s="89">
        <f t="shared" si="27"/>
        <v>2.9717480163500842</v>
      </c>
      <c r="AJ59" s="89">
        <f t="shared" si="28"/>
        <v>2.4175438596491228</v>
      </c>
      <c r="AK59" s="89">
        <f t="shared" si="29"/>
        <v>2.9691280290020989</v>
      </c>
      <c r="AL59" s="89">
        <f t="shared" si="30"/>
        <v>2.9539939793839509</v>
      </c>
      <c r="AM59" s="119">
        <f t="shared" si="31"/>
        <v>4.8479162738072787</v>
      </c>
      <c r="AN59" s="54">
        <f t="shared" si="33"/>
        <v>0.64113952419710118</v>
      </c>
    </row>
    <row r="60" spans="1:40" ht="20.100000000000001" customHeight="1" x14ac:dyDescent="0.25">
      <c r="A60" s="104" t="s">
        <v>232</v>
      </c>
      <c r="B60" s="106">
        <v>73.239999999999995</v>
      </c>
      <c r="C60" s="75">
        <v>52.35</v>
      </c>
      <c r="D60" s="75">
        <v>52.35</v>
      </c>
      <c r="E60" s="75">
        <v>199.57</v>
      </c>
      <c r="F60" s="75">
        <v>197.95</v>
      </c>
      <c r="G60" s="75">
        <v>194.12</v>
      </c>
      <c r="H60" s="75">
        <v>155.47</v>
      </c>
      <c r="I60" s="75">
        <v>54.36</v>
      </c>
      <c r="J60" s="75">
        <v>92.95</v>
      </c>
      <c r="K60" s="98">
        <v>133.72999999999999</v>
      </c>
      <c r="L60" s="54">
        <f t="shared" si="32"/>
        <v>0.43873050026896165</v>
      </c>
      <c r="N60" s="392">
        <f t="shared" si="19"/>
        <v>5.0235563961916233E-4</v>
      </c>
      <c r="P60" s="113">
        <v>21.402000000000001</v>
      </c>
      <c r="Q60" s="75">
        <v>12.709</v>
      </c>
      <c r="R60" s="75">
        <v>12.221</v>
      </c>
      <c r="S60" s="75">
        <v>57.567999999999998</v>
      </c>
      <c r="T60" s="75">
        <v>43.552999999999997</v>
      </c>
      <c r="U60" s="75">
        <v>56.448</v>
      </c>
      <c r="V60" s="75">
        <v>59.256</v>
      </c>
      <c r="W60" s="75">
        <v>32.723999999999997</v>
      </c>
      <c r="X60" s="75">
        <v>26.925000000000001</v>
      </c>
      <c r="Y60" s="98">
        <v>45.497999999999998</v>
      </c>
      <c r="Z60" s="54">
        <f t="shared" si="20"/>
        <v>0.68980501392757643</v>
      </c>
      <c r="AB60" s="392">
        <f t="shared" si="21"/>
        <v>6.2795576590038709E-4</v>
      </c>
      <c r="AD60" s="118">
        <f t="shared" si="22"/>
        <v>2.9221736755871115</v>
      </c>
      <c r="AE60" s="89">
        <f t="shared" si="23"/>
        <v>2.4276981852913084</v>
      </c>
      <c r="AF60" s="89">
        <f t="shared" si="24"/>
        <v>2.3344794651384908</v>
      </c>
      <c r="AG60" s="89">
        <f t="shared" si="25"/>
        <v>2.8846018940722553</v>
      </c>
      <c r="AH60" s="89">
        <f t="shared" si="26"/>
        <v>2.2002020712301085</v>
      </c>
      <c r="AI60" s="89">
        <f t="shared" si="27"/>
        <v>2.9078920255512051</v>
      </c>
      <c r="AJ60" s="89">
        <f t="shared" si="28"/>
        <v>3.8114105615231235</v>
      </c>
      <c r="AK60" s="89">
        <f t="shared" si="29"/>
        <v>6.0198675496688736</v>
      </c>
      <c r="AL60" s="89">
        <f t="shared" si="30"/>
        <v>2.8967186659494355</v>
      </c>
      <c r="AM60" s="119">
        <f t="shared" si="31"/>
        <v>3.4022283705974727</v>
      </c>
      <c r="AN60" s="54">
        <f t="shared" si="33"/>
        <v>0.17451114966401135</v>
      </c>
    </row>
    <row r="61" spans="1:40" ht="20.100000000000001" customHeight="1" thickBot="1" x14ac:dyDescent="0.3">
      <c r="A61" s="59" t="s">
        <v>33</v>
      </c>
      <c r="B61" s="107">
        <f t="shared" ref="B61:K61" si="34">B62-SUM(B39:B60)</f>
        <v>197.0899999999383</v>
      </c>
      <c r="C61" s="108">
        <f t="shared" si="34"/>
        <v>352.77999999996973</v>
      </c>
      <c r="D61" s="108">
        <f t="shared" si="34"/>
        <v>136.43000000005122</v>
      </c>
      <c r="E61" s="108">
        <f t="shared" si="34"/>
        <v>172.77999999996973</v>
      </c>
      <c r="F61" s="108">
        <f t="shared" si="34"/>
        <v>365.1699999999837</v>
      </c>
      <c r="G61" s="108">
        <f t="shared" si="34"/>
        <v>173.4199999999546</v>
      </c>
      <c r="H61" s="108">
        <f t="shared" si="34"/>
        <v>195.7499999999709</v>
      </c>
      <c r="I61" s="108">
        <f t="shared" si="34"/>
        <v>338.22999999992317</v>
      </c>
      <c r="J61" s="108">
        <f t="shared" si="34"/>
        <v>158.4199999999837</v>
      </c>
      <c r="K61" s="109">
        <f t="shared" si="34"/>
        <v>276.82000000006519</v>
      </c>
      <c r="L61" s="54">
        <f t="shared" si="32"/>
        <v>0.74738038126558304</v>
      </c>
      <c r="N61" s="392">
        <f t="shared" si="19"/>
        <v>1.0398720418710033E-3</v>
      </c>
      <c r="P61" s="114">
        <f t="shared" ref="P61:Y61" si="35">P62-SUM(P39:P60)</f>
        <v>65.210999999988417</v>
      </c>
      <c r="Q61" s="108">
        <f t="shared" si="35"/>
        <v>122.82800000000134</v>
      </c>
      <c r="R61" s="108">
        <f t="shared" si="35"/>
        <v>64.515999999988708</v>
      </c>
      <c r="S61" s="108">
        <f t="shared" si="35"/>
        <v>64.394000000000233</v>
      </c>
      <c r="T61" s="108">
        <f t="shared" si="35"/>
        <v>114.07700000001205</v>
      </c>
      <c r="U61" s="108">
        <f t="shared" si="35"/>
        <v>56.200000000018917</v>
      </c>
      <c r="V61" s="108">
        <f t="shared" si="35"/>
        <v>67.713000000017928</v>
      </c>
      <c r="W61" s="108">
        <f t="shared" si="35"/>
        <v>100.32799999999406</v>
      </c>
      <c r="X61" s="108">
        <f t="shared" si="35"/>
        <v>64.262000000002445</v>
      </c>
      <c r="Y61" s="109">
        <f t="shared" si="35"/>
        <v>96.099999999991269</v>
      </c>
      <c r="Z61" s="54">
        <f t="shared" si="20"/>
        <v>0.49544054028800244</v>
      </c>
      <c r="AB61" s="392">
        <f t="shared" si="21"/>
        <v>1.3263560838503168E-3</v>
      </c>
      <c r="AD61" s="120">
        <f t="shared" ref="AD61:AG62" si="36">(P61/B61)*10</f>
        <v>3.3086914607544182</v>
      </c>
      <c r="AE61" s="91">
        <f t="shared" si="36"/>
        <v>3.4817166506041124</v>
      </c>
      <c r="AF61" s="91">
        <f t="shared" si="36"/>
        <v>4.7288719489822242</v>
      </c>
      <c r="AG61" s="91">
        <f t="shared" si="36"/>
        <v>3.7269359879622361</v>
      </c>
      <c r="AH61" s="91">
        <f t="shared" si="26"/>
        <v>3.1239422734621449</v>
      </c>
      <c r="AI61" s="91">
        <f t="shared" si="27"/>
        <v>3.2406873486353147</v>
      </c>
      <c r="AJ61" s="91">
        <f t="shared" si="28"/>
        <v>3.4591570881240359</v>
      </c>
      <c r="AK61" s="91">
        <f t="shared" si="29"/>
        <v>2.966265558939682</v>
      </c>
      <c r="AL61" s="91">
        <f t="shared" si="30"/>
        <v>4.056432268653519</v>
      </c>
      <c r="AM61" s="121">
        <f t="shared" si="31"/>
        <v>3.4715699732666945</v>
      </c>
      <c r="AN61" s="54">
        <f t="shared" si="33"/>
        <v>-0.14418145223486306</v>
      </c>
    </row>
    <row r="62" spans="1:40" s="7" customFormat="1" ht="26.25" customHeight="1" thickBot="1" x14ac:dyDescent="0.3">
      <c r="A62" s="69" t="s">
        <v>34</v>
      </c>
      <c r="B62" s="100">
        <v>199436.27</v>
      </c>
      <c r="C62" s="83">
        <v>196937.43</v>
      </c>
      <c r="D62" s="83">
        <v>173226.23999999999</v>
      </c>
      <c r="E62" s="83">
        <v>187796.03</v>
      </c>
      <c r="F62" s="83">
        <v>213062.43</v>
      </c>
      <c r="G62" s="83">
        <v>219787.35</v>
      </c>
      <c r="H62" s="83">
        <v>251673.4</v>
      </c>
      <c r="I62" s="83">
        <v>276377.09999999998</v>
      </c>
      <c r="J62" s="83">
        <v>288986.37</v>
      </c>
      <c r="K62" s="101">
        <v>266205.83</v>
      </c>
      <c r="L62" s="241">
        <f t="shared" si="32"/>
        <v>-7.8829115712273828E-2</v>
      </c>
      <c r="M62"/>
      <c r="N62" s="395">
        <f>SUM(N39:N61)</f>
        <v>1.0000000000000002</v>
      </c>
      <c r="P62" s="115">
        <v>46893.985000000001</v>
      </c>
      <c r="Q62" s="111">
        <v>47896.089</v>
      </c>
      <c r="R62" s="111">
        <v>44273.766000000003</v>
      </c>
      <c r="S62" s="111">
        <v>46538.127</v>
      </c>
      <c r="T62" s="111">
        <v>55414.000999999997</v>
      </c>
      <c r="U62" s="111">
        <v>58533.002</v>
      </c>
      <c r="V62" s="111">
        <v>66122.327000000005</v>
      </c>
      <c r="W62" s="111">
        <v>74008.081999999995</v>
      </c>
      <c r="X62" s="111">
        <v>76992.293999999994</v>
      </c>
      <c r="Y62" s="112">
        <v>72454.148000000001</v>
      </c>
      <c r="Z62" s="181">
        <f t="shared" si="20"/>
        <v>-5.8942859917902872E-2</v>
      </c>
      <c r="AA62"/>
      <c r="AB62" s="424">
        <f>SUM(AB39:AB61)</f>
        <v>0.99999999999999989</v>
      </c>
      <c r="AD62" s="87">
        <f t="shared" si="36"/>
        <v>2.3513268173336774</v>
      </c>
      <c r="AE62" s="92">
        <f t="shared" si="36"/>
        <v>2.4320460056780471</v>
      </c>
      <c r="AF62" s="92">
        <f t="shared" si="36"/>
        <v>2.5558348434971516</v>
      </c>
      <c r="AG62" s="92">
        <f t="shared" si="36"/>
        <v>2.478120916613626</v>
      </c>
      <c r="AH62" s="92">
        <f t="shared" si="26"/>
        <v>2.6008339903004014</v>
      </c>
      <c r="AI62" s="92">
        <f t="shared" si="27"/>
        <v>2.6631651912632828</v>
      </c>
      <c r="AJ62" s="92">
        <f t="shared" si="28"/>
        <v>2.6273069382779428</v>
      </c>
      <c r="AK62" s="92">
        <f t="shared" si="29"/>
        <v>2.6777935653858442</v>
      </c>
      <c r="AL62" s="92">
        <f t="shared" si="30"/>
        <v>2.6642188695612186</v>
      </c>
      <c r="AM62" s="103">
        <f t="shared" si="31"/>
        <v>2.7217340807299371</v>
      </c>
      <c r="AN62" s="102">
        <f t="shared" si="33"/>
        <v>2.1588020348414887E-2</v>
      </c>
    </row>
    <row r="64" spans="1:40" ht="15.75" thickBot="1" x14ac:dyDescent="0.3"/>
    <row r="65" spans="1:40" ht="15" customHeight="1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0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" customHeight="1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7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4.7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63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1">
        <v>2019</v>
      </c>
      <c r="Z67" s="497"/>
      <c r="AB67" s="494"/>
      <c r="AD67" s="63">
        <v>2010</v>
      </c>
      <c r="AE67" s="84">
        <v>2011</v>
      </c>
      <c r="AF67" s="84">
        <v>2012</v>
      </c>
      <c r="AG67" s="84">
        <v>2013</v>
      </c>
      <c r="AH67" s="84">
        <v>2014</v>
      </c>
      <c r="AI67" s="84">
        <v>2015</v>
      </c>
      <c r="AJ67" s="84">
        <v>2016</v>
      </c>
      <c r="AK67" s="84">
        <v>2017</v>
      </c>
      <c r="AL67" s="84">
        <v>2018</v>
      </c>
      <c r="AM67" s="41">
        <v>2019</v>
      </c>
      <c r="AN67" s="497"/>
    </row>
    <row r="68" spans="1:40" ht="20.100000000000001" customHeight="1" x14ac:dyDescent="0.25">
      <c r="A68" s="104" t="s">
        <v>93</v>
      </c>
      <c r="B68" s="105">
        <v>56232.05</v>
      </c>
      <c r="C68" s="73">
        <v>57156.75</v>
      </c>
      <c r="D68" s="73">
        <v>60349.51</v>
      </c>
      <c r="E68" s="73">
        <v>63704.800000000003</v>
      </c>
      <c r="F68" s="73">
        <v>74965.89</v>
      </c>
      <c r="G68" s="73">
        <v>79860.58</v>
      </c>
      <c r="H68" s="73">
        <v>84853.6</v>
      </c>
      <c r="I68" s="73">
        <v>83245.84</v>
      </c>
      <c r="J68" s="73">
        <v>82378.81</v>
      </c>
      <c r="K68" s="96">
        <v>85362.74</v>
      </c>
      <c r="L68" s="54">
        <f t="shared" ref="L68:L96" si="37">(K68-J68)/J68</f>
        <v>3.6222057589809897E-2</v>
      </c>
      <c r="N68" s="392">
        <f>K68/$K$96</f>
        <v>0.25490973660033356</v>
      </c>
      <c r="P68" s="113">
        <v>13931.049000000001</v>
      </c>
      <c r="Q68" s="73">
        <v>14069.797</v>
      </c>
      <c r="R68" s="73">
        <v>15659.901</v>
      </c>
      <c r="S68" s="73">
        <v>16554.903999999999</v>
      </c>
      <c r="T68" s="73">
        <v>19735.973000000002</v>
      </c>
      <c r="U68" s="73">
        <v>24022.083999999999</v>
      </c>
      <c r="V68" s="73">
        <v>25614.902999999998</v>
      </c>
      <c r="W68" s="73">
        <v>25651.040000000001</v>
      </c>
      <c r="X68" s="73">
        <v>25096.106</v>
      </c>
      <c r="Y68" s="50">
        <v>27723.794000000002</v>
      </c>
      <c r="Z68" s="54">
        <f t="shared" ref="Z68:Z96" si="38">(Y68-X68)/X68</f>
        <v>0.10470500881690578</v>
      </c>
      <c r="AB68" s="392">
        <f>Y68/$Y$96</f>
        <v>0.23140377757704941</v>
      </c>
      <c r="AD68" s="126">
        <f t="shared" ref="AD68:AD96" si="39">(P68/B68)*10</f>
        <v>2.4774215060628233</v>
      </c>
      <c r="AE68" s="88">
        <f t="shared" ref="AE68:AE96" si="40">(Q68/C68)*10</f>
        <v>2.4616159946113103</v>
      </c>
      <c r="AF68" s="88">
        <f t="shared" ref="AF68:AF96" si="41">(R68/D68)*10</f>
        <v>2.5948679616454218</v>
      </c>
      <c r="AG68" s="88">
        <f t="shared" ref="AG68:AG96" si="42">(S68/E68)*10</f>
        <v>2.598690208587108</v>
      </c>
      <c r="AH68" s="88">
        <f t="shared" ref="AH68:AH96" si="43">(T68/F68)*10</f>
        <v>2.6326604006168672</v>
      </c>
      <c r="AI68" s="88">
        <f t="shared" ref="AI68:AI96" si="44">(U68/G68)*10</f>
        <v>3.0080026966996734</v>
      </c>
      <c r="AJ68" s="88">
        <f t="shared" ref="AJ68:AJ96" si="45">(V68/H68)*10</f>
        <v>3.0187172966144038</v>
      </c>
      <c r="AK68" s="88">
        <f t="shared" ref="AK68:AL83" si="46">(W68/I68)*10</f>
        <v>3.0813599814717469</v>
      </c>
      <c r="AL68" s="88">
        <f t="shared" si="46"/>
        <v>3.0464273518881857</v>
      </c>
      <c r="AM68" s="127">
        <f t="shared" ref="AM68:AM96" si="47">(Y68/K68)*10</f>
        <v>3.2477628998319408</v>
      </c>
      <c r="AN68" s="54">
        <f>(AM68-AL68)/AL68</f>
        <v>6.6089069157998018E-2</v>
      </c>
    </row>
    <row r="69" spans="1:40" ht="20.100000000000001" customHeight="1" x14ac:dyDescent="0.25">
      <c r="A69" s="104" t="s">
        <v>99</v>
      </c>
      <c r="B69" s="106">
        <v>31896.6</v>
      </c>
      <c r="C69" s="75">
        <v>37259.35</v>
      </c>
      <c r="D69" s="75">
        <v>37358.080000000002</v>
      </c>
      <c r="E69" s="75">
        <v>36073.65</v>
      </c>
      <c r="F69" s="75">
        <v>38677.269999999997</v>
      </c>
      <c r="G69" s="75">
        <v>39195.14</v>
      </c>
      <c r="H69" s="75">
        <v>43748.32</v>
      </c>
      <c r="I69" s="75">
        <v>62404.84</v>
      </c>
      <c r="J69" s="75">
        <v>65119.06</v>
      </c>
      <c r="K69" s="98">
        <v>71522.179999999993</v>
      </c>
      <c r="L69" s="54">
        <f t="shared" si="37"/>
        <v>9.8329429202448498E-2</v>
      </c>
      <c r="N69" s="392">
        <f t="shared" ref="N69:N95" si="48">K69/$K$96</f>
        <v>0.21357913376353244</v>
      </c>
      <c r="P69" s="113">
        <v>9769.5910000000003</v>
      </c>
      <c r="Q69" s="75">
        <v>11827.258</v>
      </c>
      <c r="R69" s="75">
        <v>11994.878000000001</v>
      </c>
      <c r="S69" s="75">
        <v>11567.163</v>
      </c>
      <c r="T69" s="75">
        <v>12371.496999999999</v>
      </c>
      <c r="U69" s="75">
        <v>12713.808999999999</v>
      </c>
      <c r="V69" s="75">
        <v>12814.275</v>
      </c>
      <c r="W69" s="75">
        <v>19498.085999999999</v>
      </c>
      <c r="X69" s="75">
        <v>22588.069</v>
      </c>
      <c r="Y69" s="50">
        <v>24157.286</v>
      </c>
      <c r="Z69" s="54">
        <f t="shared" si="38"/>
        <v>6.9471055715298227E-2</v>
      </c>
      <c r="AB69" s="392">
        <f t="shared" ref="AB69:AB95" si="49">Y69/$Y$96</f>
        <v>0.20163500119821873</v>
      </c>
      <c r="AD69" s="64">
        <f t="shared" si="39"/>
        <v>3.0628941642682923</v>
      </c>
      <c r="AE69" s="89">
        <f t="shared" si="40"/>
        <v>3.1743060466701642</v>
      </c>
      <c r="AF69" s="89">
        <f t="shared" si="41"/>
        <v>3.2107854579250326</v>
      </c>
      <c r="AG69" s="89">
        <f t="shared" si="42"/>
        <v>3.2065407853100529</v>
      </c>
      <c r="AH69" s="89">
        <f t="shared" si="43"/>
        <v>3.1986479397330787</v>
      </c>
      <c r="AI69" s="89">
        <f t="shared" si="44"/>
        <v>3.243720777627022</v>
      </c>
      <c r="AJ69" s="89">
        <f t="shared" si="45"/>
        <v>2.9290896198985465</v>
      </c>
      <c r="AK69" s="89">
        <f t="shared" si="46"/>
        <v>3.1244509239988441</v>
      </c>
      <c r="AL69" s="89">
        <f t="shared" si="46"/>
        <v>3.4687338852864276</v>
      </c>
      <c r="AM69" s="128">
        <f t="shared" si="47"/>
        <v>3.3775936359881653</v>
      </c>
      <c r="AN69" s="54">
        <f t="shared" ref="AN69:AN96" si="50">(AM69-AL69)/AL69</f>
        <v>-2.6274788528707335E-2</v>
      </c>
    </row>
    <row r="70" spans="1:40" ht="20.100000000000001" customHeight="1" x14ac:dyDescent="0.25">
      <c r="A70" s="104" t="s">
        <v>97</v>
      </c>
      <c r="B70" s="106">
        <v>30454.85</v>
      </c>
      <c r="C70" s="75">
        <v>33995.11</v>
      </c>
      <c r="D70" s="75">
        <v>35610.120000000003</v>
      </c>
      <c r="E70" s="75">
        <v>41145.06</v>
      </c>
      <c r="F70" s="75">
        <v>43773.16</v>
      </c>
      <c r="G70" s="75">
        <v>48277.25</v>
      </c>
      <c r="H70" s="75">
        <v>51661.64</v>
      </c>
      <c r="I70" s="75">
        <v>55176.31</v>
      </c>
      <c r="J70" s="75">
        <v>60965.61</v>
      </c>
      <c r="K70" s="98">
        <v>61213.16</v>
      </c>
      <c r="L70" s="54">
        <f t="shared" si="37"/>
        <v>4.0604859034462691E-3</v>
      </c>
      <c r="N70" s="392">
        <f t="shared" si="48"/>
        <v>0.18279439591646277</v>
      </c>
      <c r="P70" s="113">
        <v>10274.496999999999</v>
      </c>
      <c r="Q70" s="75">
        <v>11707.558999999999</v>
      </c>
      <c r="R70" s="75">
        <v>13054.49</v>
      </c>
      <c r="S70" s="75">
        <v>14339.151</v>
      </c>
      <c r="T70" s="75">
        <v>14008.966</v>
      </c>
      <c r="U70" s="75">
        <v>16123.688</v>
      </c>
      <c r="V70" s="75">
        <v>17743.972000000002</v>
      </c>
      <c r="W70" s="75">
        <v>19770.228999999999</v>
      </c>
      <c r="X70" s="75">
        <v>21143.581999999999</v>
      </c>
      <c r="Y70" s="50">
        <v>22072.73</v>
      </c>
      <c r="Z70" s="54">
        <f t="shared" si="38"/>
        <v>4.3944682599192562E-2</v>
      </c>
      <c r="AB70" s="392">
        <f t="shared" si="49"/>
        <v>0.18423571836662275</v>
      </c>
      <c r="AD70" s="64">
        <f t="shared" si="39"/>
        <v>3.3736816960188607</v>
      </c>
      <c r="AE70" s="89">
        <f t="shared" si="40"/>
        <v>3.4438950190189117</v>
      </c>
      <c r="AF70" s="89">
        <f t="shared" si="41"/>
        <v>3.6659494548179001</v>
      </c>
      <c r="AG70" s="89">
        <f t="shared" si="42"/>
        <v>3.4850237185217376</v>
      </c>
      <c r="AH70" s="89">
        <f t="shared" si="43"/>
        <v>3.2003551948271496</v>
      </c>
      <c r="AI70" s="89">
        <f t="shared" si="44"/>
        <v>3.3398107804400623</v>
      </c>
      <c r="AJ70" s="89">
        <f t="shared" si="45"/>
        <v>3.4346513196251616</v>
      </c>
      <c r="AK70" s="89">
        <f t="shared" si="46"/>
        <v>3.5831009721382241</v>
      </c>
      <c r="AL70" s="89">
        <f t="shared" si="46"/>
        <v>3.4681162051851855</v>
      </c>
      <c r="AM70" s="128">
        <f t="shared" si="47"/>
        <v>3.6058798467519071</v>
      </c>
      <c r="AN70" s="54">
        <f t="shared" si="50"/>
        <v>3.97229024104645E-2</v>
      </c>
    </row>
    <row r="71" spans="1:40" ht="20.100000000000001" customHeight="1" x14ac:dyDescent="0.25">
      <c r="A71" s="104" t="s">
        <v>100</v>
      </c>
      <c r="B71" s="106">
        <v>23069.66</v>
      </c>
      <c r="C71" s="75">
        <v>24321.77</v>
      </c>
      <c r="D71" s="75">
        <v>29006.84</v>
      </c>
      <c r="E71" s="75">
        <v>28705.1</v>
      </c>
      <c r="F71" s="75">
        <v>33555.440000000002</v>
      </c>
      <c r="G71" s="75">
        <v>34229.25</v>
      </c>
      <c r="H71" s="75">
        <v>34843.29</v>
      </c>
      <c r="I71" s="75">
        <v>31865.18</v>
      </c>
      <c r="J71" s="75">
        <v>33786.1</v>
      </c>
      <c r="K71" s="98">
        <v>33425.19</v>
      </c>
      <c r="L71" s="54">
        <f t="shared" si="37"/>
        <v>-1.0682203628119145E-2</v>
      </c>
      <c r="N71" s="392">
        <f t="shared" si="48"/>
        <v>9.9814115370665271E-2</v>
      </c>
      <c r="P71" s="113">
        <v>7353.0020000000004</v>
      </c>
      <c r="Q71" s="75">
        <v>7687.7830000000004</v>
      </c>
      <c r="R71" s="75">
        <v>8866.7090000000007</v>
      </c>
      <c r="S71" s="75">
        <v>9756.9979999999996</v>
      </c>
      <c r="T71" s="75">
        <v>10696.795</v>
      </c>
      <c r="U71" s="75">
        <v>11547.56</v>
      </c>
      <c r="V71" s="75">
        <v>12430.627</v>
      </c>
      <c r="W71" s="75">
        <v>11883.004000000001</v>
      </c>
      <c r="X71" s="75">
        <v>12442.831</v>
      </c>
      <c r="Y71" s="50">
        <v>13158.15</v>
      </c>
      <c r="Z71" s="54">
        <f t="shared" si="38"/>
        <v>5.7488444550922495E-2</v>
      </c>
      <c r="AB71" s="392">
        <f t="shared" si="49"/>
        <v>0.10982788343923824</v>
      </c>
      <c r="AD71" s="64">
        <f t="shared" si="39"/>
        <v>3.1873040174844363</v>
      </c>
      <c r="AE71" s="89">
        <f t="shared" si="40"/>
        <v>3.1608649370502229</v>
      </c>
      <c r="AF71" s="89">
        <f t="shared" si="41"/>
        <v>3.0567648871783346</v>
      </c>
      <c r="AG71" s="89">
        <f t="shared" si="42"/>
        <v>3.3990468592689105</v>
      </c>
      <c r="AH71" s="89">
        <f t="shared" si="43"/>
        <v>3.1877975672499002</v>
      </c>
      <c r="AI71" s="89">
        <f t="shared" si="44"/>
        <v>3.3735942213165639</v>
      </c>
      <c r="AJ71" s="89">
        <f t="shared" si="45"/>
        <v>3.5675813047504983</v>
      </c>
      <c r="AK71" s="89">
        <f t="shared" si="46"/>
        <v>3.7291501256230157</v>
      </c>
      <c r="AL71" s="89">
        <f t="shared" si="46"/>
        <v>3.6828254814849899</v>
      </c>
      <c r="AM71" s="128">
        <f t="shared" si="47"/>
        <v>3.9365969198679194</v>
      </c>
      <c r="AN71" s="54">
        <f t="shared" si="50"/>
        <v>6.8906723834386993E-2</v>
      </c>
    </row>
    <row r="72" spans="1:40" ht="20.100000000000001" customHeight="1" x14ac:dyDescent="0.25">
      <c r="A72" s="104" t="s">
        <v>104</v>
      </c>
      <c r="B72" s="106">
        <v>4005.75</v>
      </c>
      <c r="C72" s="75">
        <v>6725.66</v>
      </c>
      <c r="D72" s="75">
        <v>7181.03</v>
      </c>
      <c r="E72" s="75">
        <v>7540.23</v>
      </c>
      <c r="F72" s="75">
        <v>8991.4699999999993</v>
      </c>
      <c r="G72" s="75">
        <v>12085.13</v>
      </c>
      <c r="H72" s="75">
        <v>13765.73</v>
      </c>
      <c r="I72" s="75">
        <v>16169.95</v>
      </c>
      <c r="J72" s="75">
        <v>16228.55</v>
      </c>
      <c r="K72" s="98">
        <v>14279.77</v>
      </c>
      <c r="L72" s="54">
        <f t="shared" si="37"/>
        <v>-0.12008343320875857</v>
      </c>
      <c r="N72" s="392">
        <f t="shared" si="48"/>
        <v>4.2642169281507887E-2</v>
      </c>
      <c r="P72" s="113">
        <v>1434.63</v>
      </c>
      <c r="Q72" s="75">
        <v>2444.0410000000002</v>
      </c>
      <c r="R72" s="75">
        <v>3034.8359999999998</v>
      </c>
      <c r="S72" s="75">
        <v>2755.5210000000002</v>
      </c>
      <c r="T72" s="75">
        <v>3045.94</v>
      </c>
      <c r="U72" s="75">
        <v>4109.9870000000001</v>
      </c>
      <c r="V72" s="75">
        <v>4767.085</v>
      </c>
      <c r="W72" s="75">
        <v>6424.4790000000003</v>
      </c>
      <c r="X72" s="75">
        <v>6708.54</v>
      </c>
      <c r="Y72" s="50">
        <v>6765.5460000000003</v>
      </c>
      <c r="Z72" s="54">
        <f t="shared" si="38"/>
        <v>8.4975270327076104E-3</v>
      </c>
      <c r="AB72" s="392">
        <f t="shared" si="49"/>
        <v>5.6470369884125397E-2</v>
      </c>
      <c r="AD72" s="64">
        <f t="shared" si="39"/>
        <v>3.5814266991200148</v>
      </c>
      <c r="AE72" s="89">
        <f t="shared" si="40"/>
        <v>3.6339050740001726</v>
      </c>
      <c r="AF72" s="89">
        <f t="shared" si="41"/>
        <v>4.2261848230685564</v>
      </c>
      <c r="AG72" s="89">
        <f t="shared" si="42"/>
        <v>3.6544256607557069</v>
      </c>
      <c r="AH72" s="89">
        <f t="shared" si="43"/>
        <v>3.3875884588393221</v>
      </c>
      <c r="AI72" s="89">
        <f t="shared" si="44"/>
        <v>3.4008628785954316</v>
      </c>
      <c r="AJ72" s="89">
        <f t="shared" si="45"/>
        <v>3.4630092265357519</v>
      </c>
      <c r="AK72" s="89">
        <f t="shared" si="46"/>
        <v>3.973097628625939</v>
      </c>
      <c r="AL72" s="89">
        <f t="shared" si="46"/>
        <v>4.1337889090522566</v>
      </c>
      <c r="AM72" s="128">
        <f t="shared" si="47"/>
        <v>4.7378536208916531</v>
      </c>
      <c r="AN72" s="54">
        <f t="shared" si="50"/>
        <v>0.14612858206586288</v>
      </c>
    </row>
    <row r="73" spans="1:40" ht="20.100000000000001" customHeight="1" x14ac:dyDescent="0.25">
      <c r="A73" s="104" t="s">
        <v>98</v>
      </c>
      <c r="B73" s="106">
        <v>39312.86</v>
      </c>
      <c r="C73" s="75">
        <v>45044.42</v>
      </c>
      <c r="D73" s="75">
        <v>50200.92</v>
      </c>
      <c r="E73" s="75">
        <v>48814.12</v>
      </c>
      <c r="F73" s="75">
        <v>50086.65</v>
      </c>
      <c r="G73" s="75">
        <v>37221.730000000003</v>
      </c>
      <c r="H73" s="75">
        <v>20182.71</v>
      </c>
      <c r="I73" s="75">
        <v>25017.57</v>
      </c>
      <c r="J73" s="75">
        <v>22480.83</v>
      </c>
      <c r="K73" s="98">
        <v>15892.89</v>
      </c>
      <c r="L73" s="54">
        <f t="shared" si="37"/>
        <v>-0.29304700938532974</v>
      </c>
      <c r="N73" s="392">
        <f t="shared" si="48"/>
        <v>4.745925920042017E-2</v>
      </c>
      <c r="P73" s="113">
        <v>12836.145</v>
      </c>
      <c r="Q73" s="75">
        <v>14181.477999999999</v>
      </c>
      <c r="R73" s="75">
        <v>16051.254999999999</v>
      </c>
      <c r="S73" s="75">
        <v>18874.632000000001</v>
      </c>
      <c r="T73" s="75">
        <v>20504.995999999999</v>
      </c>
      <c r="U73" s="75">
        <v>15373.397000000001</v>
      </c>
      <c r="V73" s="75">
        <v>8881.8709999999992</v>
      </c>
      <c r="W73" s="75">
        <v>10801.236000000001</v>
      </c>
      <c r="X73" s="75">
        <v>10185.388000000001</v>
      </c>
      <c r="Y73" s="50">
        <v>6594.3379999999997</v>
      </c>
      <c r="Z73" s="54">
        <f t="shared" si="38"/>
        <v>-0.35256879757550724</v>
      </c>
      <c r="AB73" s="392">
        <f t="shared" si="49"/>
        <v>5.504133827498086E-2</v>
      </c>
      <c r="AD73" s="64">
        <f t="shared" si="39"/>
        <v>3.2651262207837335</v>
      </c>
      <c r="AE73" s="89">
        <f t="shared" si="40"/>
        <v>3.1483318022520876</v>
      </c>
      <c r="AF73" s="89">
        <f t="shared" si="41"/>
        <v>3.1974025575626901</v>
      </c>
      <c r="AG73" s="89">
        <f t="shared" si="42"/>
        <v>3.8666336707493656</v>
      </c>
      <c r="AH73" s="89">
        <f t="shared" si="43"/>
        <v>4.093904463564642</v>
      </c>
      <c r="AI73" s="89">
        <f t="shared" si="44"/>
        <v>4.130220975757978</v>
      </c>
      <c r="AJ73" s="89">
        <f t="shared" si="45"/>
        <v>4.4007326072663187</v>
      </c>
      <c r="AK73" s="89">
        <f t="shared" si="46"/>
        <v>4.3174600890494164</v>
      </c>
      <c r="AL73" s="89">
        <f t="shared" si="46"/>
        <v>4.530699266886498</v>
      </c>
      <c r="AM73" s="128">
        <f t="shared" si="47"/>
        <v>4.1492378038229667</v>
      </c>
      <c r="AN73" s="54">
        <f t="shared" si="50"/>
        <v>-8.4194831877612591E-2</v>
      </c>
    </row>
    <row r="74" spans="1:40" ht="20.100000000000001" customHeight="1" x14ac:dyDescent="0.25">
      <c r="A74" s="104" t="s">
        <v>107</v>
      </c>
      <c r="B74" s="106">
        <v>9058.01</v>
      </c>
      <c r="C74" s="75">
        <v>8387.7000000000007</v>
      </c>
      <c r="D74" s="75">
        <v>9824.8700000000008</v>
      </c>
      <c r="E74" s="75">
        <v>10178.14</v>
      </c>
      <c r="F74" s="75">
        <v>10509.92</v>
      </c>
      <c r="G74" s="75">
        <v>10609.74</v>
      </c>
      <c r="H74" s="75">
        <v>11169.06</v>
      </c>
      <c r="I74" s="75">
        <v>6657.38</v>
      </c>
      <c r="J74" s="75">
        <v>8417.3700000000008</v>
      </c>
      <c r="K74" s="98">
        <v>7547.13</v>
      </c>
      <c r="L74" s="54">
        <f t="shared" si="37"/>
        <v>-0.10338621208287156</v>
      </c>
      <c r="N74" s="392">
        <f t="shared" si="48"/>
        <v>2.2537197381298623E-2</v>
      </c>
      <c r="P74" s="113">
        <v>1904.3579999999999</v>
      </c>
      <c r="Q74" s="75">
        <v>1754.4359999999999</v>
      </c>
      <c r="R74" s="75">
        <v>2237.3429999999998</v>
      </c>
      <c r="S74" s="75">
        <v>2129.0309999999999</v>
      </c>
      <c r="T74" s="75">
        <v>2381.9299999999998</v>
      </c>
      <c r="U74" s="75">
        <v>2508.1729999999998</v>
      </c>
      <c r="V74" s="75">
        <v>2811.6109999999999</v>
      </c>
      <c r="W74" s="75">
        <v>2336.489</v>
      </c>
      <c r="X74" s="75">
        <v>2922.8809999999999</v>
      </c>
      <c r="Y74" s="50">
        <v>2925.4670000000001</v>
      </c>
      <c r="Z74" s="54">
        <f t="shared" si="38"/>
        <v>8.8474351162440084E-4</v>
      </c>
      <c r="AB74" s="392">
        <f t="shared" si="49"/>
        <v>2.4418162787423613E-2</v>
      </c>
      <c r="AD74" s="64">
        <f t="shared" si="39"/>
        <v>2.1024021832610034</v>
      </c>
      <c r="AE74" s="89">
        <f t="shared" si="40"/>
        <v>2.0916770986086766</v>
      </c>
      <c r="AF74" s="89">
        <f t="shared" si="41"/>
        <v>2.2772240243382353</v>
      </c>
      <c r="AG74" s="89">
        <f t="shared" si="42"/>
        <v>2.0917682405626175</v>
      </c>
      <c r="AH74" s="89">
        <f t="shared" si="43"/>
        <v>2.2663635879245509</v>
      </c>
      <c r="AI74" s="89">
        <f t="shared" si="44"/>
        <v>2.3640287132389668</v>
      </c>
      <c r="AJ74" s="89">
        <f t="shared" si="45"/>
        <v>2.5173210637242525</v>
      </c>
      <c r="AK74" s="89">
        <f t="shared" si="46"/>
        <v>3.509622404008784</v>
      </c>
      <c r="AL74" s="89">
        <f t="shared" si="46"/>
        <v>3.4724397287988999</v>
      </c>
      <c r="AM74" s="128">
        <f t="shared" si="47"/>
        <v>3.8762642222937727</v>
      </c>
      <c r="AN74" s="54">
        <f t="shared" si="50"/>
        <v>0.11629416923949135</v>
      </c>
    </row>
    <row r="75" spans="1:40" ht="20.100000000000001" customHeight="1" x14ac:dyDescent="0.25">
      <c r="A75" s="104" t="s">
        <v>109</v>
      </c>
      <c r="B75" s="106">
        <v>4415.37</v>
      </c>
      <c r="C75" s="75">
        <v>5306.91</v>
      </c>
      <c r="D75" s="75">
        <v>5247.27</v>
      </c>
      <c r="E75" s="75">
        <v>4221.04</v>
      </c>
      <c r="F75" s="75">
        <v>4298.0200000000004</v>
      </c>
      <c r="G75" s="75">
        <v>4672.5</v>
      </c>
      <c r="H75" s="75">
        <v>4291.05</v>
      </c>
      <c r="I75" s="75">
        <v>4488.57</v>
      </c>
      <c r="J75" s="75">
        <v>4012.33</v>
      </c>
      <c r="K75" s="98">
        <v>3622.85</v>
      </c>
      <c r="L75" s="54">
        <f t="shared" si="37"/>
        <v>-9.7070779322737666E-2</v>
      </c>
      <c r="N75" s="392">
        <f t="shared" si="48"/>
        <v>1.0818534400869962E-2</v>
      </c>
      <c r="P75" s="113">
        <v>2070.489</v>
      </c>
      <c r="Q75" s="75">
        <v>2716.3780000000002</v>
      </c>
      <c r="R75" s="75">
        <v>2701.9369999999999</v>
      </c>
      <c r="S75" s="75">
        <v>2097.3229999999999</v>
      </c>
      <c r="T75" s="75">
        <v>2372.0859999999998</v>
      </c>
      <c r="U75" s="75">
        <v>2449.7689999999998</v>
      </c>
      <c r="V75" s="75">
        <v>2726.9479999999999</v>
      </c>
      <c r="W75" s="75">
        <v>2626.6370000000002</v>
      </c>
      <c r="X75" s="75">
        <v>2570.643</v>
      </c>
      <c r="Y75" s="50">
        <v>2319.2469999999998</v>
      </c>
      <c r="Z75" s="54">
        <f t="shared" si="38"/>
        <v>-9.7794987479786252E-2</v>
      </c>
      <c r="AB75" s="392">
        <f t="shared" si="49"/>
        <v>1.9358191628975424E-2</v>
      </c>
      <c r="AD75" s="64">
        <f t="shared" si="39"/>
        <v>4.6892763233885271</v>
      </c>
      <c r="AE75" s="89">
        <f t="shared" si="40"/>
        <v>5.118568055610516</v>
      </c>
      <c r="AF75" s="89">
        <f t="shared" si="41"/>
        <v>5.1492242632835739</v>
      </c>
      <c r="AG75" s="89">
        <f t="shared" si="42"/>
        <v>4.968735193222523</v>
      </c>
      <c r="AH75" s="89">
        <f t="shared" si="43"/>
        <v>5.5190203861312872</v>
      </c>
      <c r="AI75" s="89">
        <f t="shared" si="44"/>
        <v>5.2429513108614225</v>
      </c>
      <c r="AJ75" s="89">
        <f t="shared" si="45"/>
        <v>6.3549667330839767</v>
      </c>
      <c r="AK75" s="89">
        <f t="shared" si="46"/>
        <v>5.8518347714305454</v>
      </c>
      <c r="AL75" s="89">
        <f t="shared" si="46"/>
        <v>6.4068583591080497</v>
      </c>
      <c r="AM75" s="128">
        <f t="shared" si="47"/>
        <v>6.4017196406144325</v>
      </c>
      <c r="AN75" s="54">
        <f t="shared" si="50"/>
        <v>-8.0206525657179292E-4</v>
      </c>
    </row>
    <row r="76" spans="1:40" ht="20.100000000000001" customHeight="1" x14ac:dyDescent="0.25">
      <c r="A76" s="104" t="s">
        <v>114</v>
      </c>
      <c r="B76" s="106">
        <v>20.03</v>
      </c>
      <c r="C76" s="75">
        <v>344.78</v>
      </c>
      <c r="D76" s="75">
        <v>1030.5999999999999</v>
      </c>
      <c r="E76" s="75">
        <v>1576.19</v>
      </c>
      <c r="F76" s="75">
        <v>1586.53</v>
      </c>
      <c r="G76" s="75">
        <v>890.59</v>
      </c>
      <c r="H76" s="75">
        <v>1732.28</v>
      </c>
      <c r="I76" s="75">
        <v>3692.97</v>
      </c>
      <c r="J76" s="75">
        <v>4515.71</v>
      </c>
      <c r="K76" s="98">
        <v>8390.11</v>
      </c>
      <c r="L76" s="54">
        <f t="shared" si="37"/>
        <v>0.857982465658778</v>
      </c>
      <c r="N76" s="392">
        <f t="shared" si="48"/>
        <v>2.5054499540992061E-2</v>
      </c>
      <c r="P76" s="113">
        <v>6.5720000000000001</v>
      </c>
      <c r="Q76" s="75">
        <v>115.636</v>
      </c>
      <c r="R76" s="75">
        <v>310.471</v>
      </c>
      <c r="S76" s="75">
        <v>331.90199999999999</v>
      </c>
      <c r="T76" s="75">
        <v>329.04</v>
      </c>
      <c r="U76" s="75">
        <v>324.33499999999998</v>
      </c>
      <c r="V76" s="75">
        <v>603.05700000000002</v>
      </c>
      <c r="W76" s="75">
        <v>1103.8579999999999</v>
      </c>
      <c r="X76" s="75">
        <v>1069.0719999999999</v>
      </c>
      <c r="Y76" s="50">
        <v>2060.12</v>
      </c>
      <c r="Z76" s="54">
        <f t="shared" si="38"/>
        <v>0.92701707649250953</v>
      </c>
      <c r="AB76" s="392">
        <f t="shared" si="49"/>
        <v>1.719532147230754E-2</v>
      </c>
      <c r="AD76" s="64">
        <f t="shared" si="39"/>
        <v>3.2810783824263599</v>
      </c>
      <c r="AE76" s="89">
        <f t="shared" si="40"/>
        <v>3.3539068391438018</v>
      </c>
      <c r="AF76" s="89">
        <f t="shared" si="41"/>
        <v>3.0125266834853486</v>
      </c>
      <c r="AG76" s="89">
        <f t="shared" si="42"/>
        <v>2.1057232947804514</v>
      </c>
      <c r="AH76" s="89">
        <f t="shared" si="43"/>
        <v>2.073960152029902</v>
      </c>
      <c r="AI76" s="89">
        <f t="shared" si="44"/>
        <v>3.6417992566725426</v>
      </c>
      <c r="AJ76" s="89">
        <f t="shared" si="45"/>
        <v>3.4812905534901977</v>
      </c>
      <c r="AK76" s="89">
        <f t="shared" si="46"/>
        <v>2.9890792505760944</v>
      </c>
      <c r="AL76" s="89">
        <f t="shared" si="46"/>
        <v>2.3674505227306444</v>
      </c>
      <c r="AM76" s="128">
        <f t="shared" si="47"/>
        <v>2.4554147681019671</v>
      </c>
      <c r="AN76" s="54">
        <f t="shared" si="50"/>
        <v>3.7155684786968131E-2</v>
      </c>
    </row>
    <row r="77" spans="1:40" ht="20.100000000000001" customHeight="1" x14ac:dyDescent="0.25">
      <c r="A77" s="104" t="s">
        <v>111</v>
      </c>
      <c r="B77" s="106">
        <v>215.3</v>
      </c>
      <c r="C77" s="75">
        <v>290.51</v>
      </c>
      <c r="D77" s="75">
        <v>352.35</v>
      </c>
      <c r="E77" s="75">
        <v>468.12</v>
      </c>
      <c r="F77" s="75">
        <v>571.33000000000004</v>
      </c>
      <c r="G77" s="75">
        <v>489.83</v>
      </c>
      <c r="H77" s="75">
        <v>623.28</v>
      </c>
      <c r="I77" s="75">
        <v>880.94</v>
      </c>
      <c r="J77" s="75">
        <v>962.62</v>
      </c>
      <c r="K77" s="98">
        <v>1137.4000000000001</v>
      </c>
      <c r="L77" s="54">
        <f t="shared" si="37"/>
        <v>0.18156697346824302</v>
      </c>
      <c r="N77" s="392">
        <f t="shared" si="48"/>
        <v>3.3964975164716992E-3</v>
      </c>
      <c r="P77" s="113">
        <v>366.45800000000003</v>
      </c>
      <c r="Q77" s="75">
        <v>574.79499999999996</v>
      </c>
      <c r="R77" s="75">
        <v>676.68799999999999</v>
      </c>
      <c r="S77" s="75">
        <v>898.19200000000001</v>
      </c>
      <c r="T77" s="75">
        <v>897.39499999999998</v>
      </c>
      <c r="U77" s="75">
        <v>1133.2059999999999</v>
      </c>
      <c r="V77" s="75">
        <v>1119.1880000000001</v>
      </c>
      <c r="W77" s="75">
        <v>1727.876</v>
      </c>
      <c r="X77" s="75">
        <v>1815.549</v>
      </c>
      <c r="Y77" s="50">
        <v>2053.5659999999998</v>
      </c>
      <c r="Z77" s="54">
        <f t="shared" si="38"/>
        <v>0.13109918817944316</v>
      </c>
      <c r="AB77" s="392">
        <f t="shared" si="49"/>
        <v>1.7140616825525069E-2</v>
      </c>
      <c r="AD77" s="64">
        <f t="shared" si="39"/>
        <v>17.020808174640038</v>
      </c>
      <c r="AE77" s="89">
        <f t="shared" si="40"/>
        <v>19.785721661904926</v>
      </c>
      <c r="AF77" s="89">
        <f t="shared" si="41"/>
        <v>19.204995033347522</v>
      </c>
      <c r="AG77" s="89">
        <f t="shared" si="42"/>
        <v>19.187216952918057</v>
      </c>
      <c r="AH77" s="89">
        <f t="shared" si="43"/>
        <v>15.707121978541297</v>
      </c>
      <c r="AI77" s="89">
        <f t="shared" si="44"/>
        <v>23.134679378559909</v>
      </c>
      <c r="AJ77" s="89">
        <f t="shared" si="45"/>
        <v>17.956424079065592</v>
      </c>
      <c r="AK77" s="89">
        <f t="shared" si="46"/>
        <v>19.614003223829091</v>
      </c>
      <c r="AL77" s="89">
        <f t="shared" si="46"/>
        <v>18.860495314869834</v>
      </c>
      <c r="AM77" s="128">
        <f t="shared" si="47"/>
        <v>18.054914717777383</v>
      </c>
      <c r="AN77" s="54">
        <f t="shared" si="50"/>
        <v>-4.2712589655973771E-2</v>
      </c>
    </row>
    <row r="78" spans="1:40" ht="20.100000000000001" customHeight="1" x14ac:dyDescent="0.25">
      <c r="A78" s="104" t="s">
        <v>108</v>
      </c>
      <c r="B78" s="106">
        <v>2789.72</v>
      </c>
      <c r="C78" s="75">
        <v>2901.82</v>
      </c>
      <c r="D78" s="75">
        <v>3474.7</v>
      </c>
      <c r="E78" s="75">
        <v>3661.43</v>
      </c>
      <c r="F78" s="75">
        <v>3647.65</v>
      </c>
      <c r="G78" s="75">
        <v>4445.21</v>
      </c>
      <c r="H78" s="75">
        <v>4659.84</v>
      </c>
      <c r="I78" s="75">
        <v>5380.23</v>
      </c>
      <c r="J78" s="75">
        <v>5037.87</v>
      </c>
      <c r="K78" s="98">
        <v>5098.3900000000003</v>
      </c>
      <c r="L78" s="54">
        <f t="shared" si="37"/>
        <v>1.201301343623405E-2</v>
      </c>
      <c r="N78" s="392">
        <f t="shared" si="48"/>
        <v>1.5224783693515162E-2</v>
      </c>
      <c r="P78" s="113">
        <v>774.93700000000001</v>
      </c>
      <c r="Q78" s="75">
        <v>855.89800000000002</v>
      </c>
      <c r="R78" s="75">
        <v>1045.7719999999999</v>
      </c>
      <c r="S78" s="75">
        <v>975.85599999999999</v>
      </c>
      <c r="T78" s="75">
        <v>1029.182</v>
      </c>
      <c r="U78" s="75">
        <v>1203.559</v>
      </c>
      <c r="V78" s="75">
        <v>1401.2639999999999</v>
      </c>
      <c r="W78" s="75">
        <v>1742.374</v>
      </c>
      <c r="X78" s="75">
        <v>1658.4169999999999</v>
      </c>
      <c r="Y78" s="50">
        <v>1537.258</v>
      </c>
      <c r="Z78" s="54">
        <f t="shared" si="38"/>
        <v>-7.3057017625844337E-2</v>
      </c>
      <c r="AB78" s="392">
        <f t="shared" si="49"/>
        <v>1.2831119301728321E-2</v>
      </c>
      <c r="AD78" s="64">
        <f t="shared" si="39"/>
        <v>2.7778307500394304</v>
      </c>
      <c r="AE78" s="89">
        <f t="shared" si="40"/>
        <v>2.9495213348863816</v>
      </c>
      <c r="AF78" s="89">
        <f t="shared" si="41"/>
        <v>3.009675655452269</v>
      </c>
      <c r="AG78" s="89">
        <f t="shared" si="42"/>
        <v>2.6652318902723797</v>
      </c>
      <c r="AH78" s="89">
        <f t="shared" si="43"/>
        <v>2.8214932902005403</v>
      </c>
      <c r="AI78" s="89">
        <f t="shared" si="44"/>
        <v>2.7075413759979843</v>
      </c>
      <c r="AJ78" s="89">
        <f t="shared" si="45"/>
        <v>3.0071075401730529</v>
      </c>
      <c r="AK78" s="89">
        <f t="shared" si="46"/>
        <v>3.2384749350864181</v>
      </c>
      <c r="AL78" s="89">
        <f t="shared" si="46"/>
        <v>3.2919011407598848</v>
      </c>
      <c r="AM78" s="128">
        <f t="shared" si="47"/>
        <v>3.0151832245081289</v>
      </c>
      <c r="AN78" s="54">
        <f t="shared" si="50"/>
        <v>-8.4060214574937023E-2</v>
      </c>
    </row>
    <row r="79" spans="1:40" ht="20.100000000000001" customHeight="1" x14ac:dyDescent="0.25">
      <c r="A79" s="104" t="s">
        <v>119</v>
      </c>
      <c r="B79" s="106">
        <v>1190.53</v>
      </c>
      <c r="C79" s="75">
        <v>1479.09</v>
      </c>
      <c r="D79" s="75">
        <v>1193.22</v>
      </c>
      <c r="E79" s="75">
        <v>1831.56</v>
      </c>
      <c r="F79" s="75">
        <v>2972.09</v>
      </c>
      <c r="G79" s="75">
        <v>5449.19</v>
      </c>
      <c r="H79" s="75">
        <v>6220.98</v>
      </c>
      <c r="I79" s="75">
        <v>5078.42</v>
      </c>
      <c r="J79" s="75">
        <v>4859.8100000000004</v>
      </c>
      <c r="K79" s="98">
        <v>5822.79</v>
      </c>
      <c r="L79" s="54">
        <f t="shared" si="37"/>
        <v>0.19815177959632155</v>
      </c>
      <c r="N79" s="392">
        <f t="shared" si="48"/>
        <v>1.7387982920640272E-2</v>
      </c>
      <c r="P79" s="113">
        <v>299.25799999999998</v>
      </c>
      <c r="Q79" s="75">
        <v>368.45299999999997</v>
      </c>
      <c r="R79" s="75">
        <v>312.18</v>
      </c>
      <c r="S79" s="75">
        <v>467.62200000000001</v>
      </c>
      <c r="T79" s="75">
        <v>749.05499999999995</v>
      </c>
      <c r="U79" s="75">
        <v>1328.2739999999999</v>
      </c>
      <c r="V79" s="75">
        <v>1363.7760000000001</v>
      </c>
      <c r="W79" s="75">
        <v>1235.385</v>
      </c>
      <c r="X79" s="75">
        <v>1229.0039999999999</v>
      </c>
      <c r="Y79" s="50">
        <v>1414.0730000000001</v>
      </c>
      <c r="Z79" s="54">
        <f t="shared" si="38"/>
        <v>0.1505845383741633</v>
      </c>
      <c r="AB79" s="392">
        <f t="shared" si="49"/>
        <v>1.1802924014285744E-2</v>
      </c>
      <c r="AD79" s="64">
        <f t="shared" si="39"/>
        <v>2.5136535828580548</v>
      </c>
      <c r="AE79" s="89">
        <f t="shared" si="40"/>
        <v>2.4910789742341573</v>
      </c>
      <c r="AF79" s="89">
        <f t="shared" si="41"/>
        <v>2.6162819932619295</v>
      </c>
      <c r="AG79" s="89">
        <f t="shared" si="42"/>
        <v>2.5531350324313702</v>
      </c>
      <c r="AH79" s="89">
        <f t="shared" si="43"/>
        <v>2.5202971646215291</v>
      </c>
      <c r="AI79" s="89">
        <f t="shared" si="44"/>
        <v>2.4375622798984802</v>
      </c>
      <c r="AJ79" s="89">
        <f t="shared" si="45"/>
        <v>2.19222051831062</v>
      </c>
      <c r="AK79" s="89">
        <f t="shared" si="46"/>
        <v>2.4326168375203312</v>
      </c>
      <c r="AL79" s="89">
        <f t="shared" si="46"/>
        <v>2.5289136818106055</v>
      </c>
      <c r="AM79" s="128">
        <f t="shared" si="47"/>
        <v>2.4285145093675027</v>
      </c>
      <c r="AN79" s="54">
        <f t="shared" si="50"/>
        <v>-3.9700513768117562E-2</v>
      </c>
    </row>
    <row r="80" spans="1:40" ht="20.100000000000001" customHeight="1" x14ac:dyDescent="0.25">
      <c r="A80" s="104" t="s">
        <v>112</v>
      </c>
      <c r="B80" s="106">
        <v>2103.8200000000002</v>
      </c>
      <c r="C80" s="75">
        <v>3776.82</v>
      </c>
      <c r="D80" s="75">
        <v>4081.36</v>
      </c>
      <c r="E80" s="75">
        <v>5842.79</v>
      </c>
      <c r="F80" s="75">
        <v>7771.83</v>
      </c>
      <c r="G80" s="75">
        <v>5964.5</v>
      </c>
      <c r="H80" s="75">
        <v>5687.93</v>
      </c>
      <c r="I80" s="75">
        <v>2882.58</v>
      </c>
      <c r="J80" s="75">
        <v>3559.36</v>
      </c>
      <c r="K80" s="98">
        <v>2282.2199999999998</v>
      </c>
      <c r="L80" s="54">
        <f t="shared" si="37"/>
        <v>-0.35881169648476141</v>
      </c>
      <c r="N80" s="392">
        <f t="shared" si="48"/>
        <v>6.8151525954299628E-3</v>
      </c>
      <c r="P80" s="113">
        <v>613.17399999999998</v>
      </c>
      <c r="Q80" s="75">
        <v>1076.1300000000001</v>
      </c>
      <c r="R80" s="75">
        <v>1163.2850000000001</v>
      </c>
      <c r="S80" s="75">
        <v>1784.924</v>
      </c>
      <c r="T80" s="75">
        <v>2486.3409999999999</v>
      </c>
      <c r="U80" s="75">
        <v>2003.702</v>
      </c>
      <c r="V80" s="75">
        <v>1842.922</v>
      </c>
      <c r="W80" s="75">
        <v>922.30799999999999</v>
      </c>
      <c r="X80" s="75">
        <v>1340.8389999999999</v>
      </c>
      <c r="Y80" s="50">
        <v>876.42399999999998</v>
      </c>
      <c r="Z80" s="54">
        <f t="shared" si="38"/>
        <v>-0.34636149455676629</v>
      </c>
      <c r="AB80" s="392">
        <f t="shared" si="49"/>
        <v>7.3152983447787824E-3</v>
      </c>
      <c r="AD80" s="64">
        <f t="shared" si="39"/>
        <v>2.9145744407791536</v>
      </c>
      <c r="AE80" s="89">
        <f t="shared" si="40"/>
        <v>2.849301793572371</v>
      </c>
      <c r="AF80" s="89">
        <f t="shared" si="41"/>
        <v>2.8502386459415492</v>
      </c>
      <c r="AG80" s="89">
        <f t="shared" si="42"/>
        <v>3.0549172569953735</v>
      </c>
      <c r="AH80" s="89">
        <f t="shared" si="43"/>
        <v>3.1991705943130508</v>
      </c>
      <c r="AI80" s="89">
        <f t="shared" si="44"/>
        <v>3.3593796630061195</v>
      </c>
      <c r="AJ80" s="89">
        <f t="shared" si="45"/>
        <v>3.2400574549968084</v>
      </c>
      <c r="AK80" s="89">
        <f t="shared" si="46"/>
        <v>3.1995920321378768</v>
      </c>
      <c r="AL80" s="89">
        <f t="shared" si="46"/>
        <v>3.7670789130630222</v>
      </c>
      <c r="AM80" s="128">
        <f t="shared" si="47"/>
        <v>3.8402257451078334</v>
      </c>
      <c r="AN80" s="54">
        <f t="shared" si="50"/>
        <v>1.9417387777877822E-2</v>
      </c>
    </row>
    <row r="81" spans="1:40" ht="20.100000000000001" customHeight="1" x14ac:dyDescent="0.25">
      <c r="A81" s="104" t="s">
        <v>126</v>
      </c>
      <c r="B81" s="106">
        <v>289.93</v>
      </c>
      <c r="C81" s="75">
        <v>472.22</v>
      </c>
      <c r="D81" s="75">
        <v>592.99</v>
      </c>
      <c r="E81" s="75">
        <v>784.61</v>
      </c>
      <c r="F81" s="75">
        <v>815.08</v>
      </c>
      <c r="G81" s="75">
        <v>685.81</v>
      </c>
      <c r="H81" s="75">
        <v>835.75</v>
      </c>
      <c r="I81" s="75">
        <v>1080.3599999999999</v>
      </c>
      <c r="J81" s="75">
        <v>1104.81</v>
      </c>
      <c r="K81" s="98">
        <v>2594.2399999999998</v>
      </c>
      <c r="L81" s="54">
        <f t="shared" si="37"/>
        <v>1.3481322580353181</v>
      </c>
      <c r="N81" s="392">
        <f t="shared" si="48"/>
        <v>7.7469049737397041E-3</v>
      </c>
      <c r="P81" s="113">
        <v>85.646000000000001</v>
      </c>
      <c r="Q81" s="75">
        <v>129.274</v>
      </c>
      <c r="R81" s="75">
        <v>143.28100000000001</v>
      </c>
      <c r="S81" s="75">
        <v>205.29</v>
      </c>
      <c r="T81" s="75">
        <v>208.07499999999999</v>
      </c>
      <c r="U81" s="75">
        <v>158.77500000000001</v>
      </c>
      <c r="V81" s="75">
        <v>214.703</v>
      </c>
      <c r="W81" s="75">
        <v>267.55900000000003</v>
      </c>
      <c r="X81" s="75">
        <v>279.25</v>
      </c>
      <c r="Y81" s="50">
        <v>586.61</v>
      </c>
      <c r="Z81" s="54">
        <f t="shared" si="38"/>
        <v>1.1006624888093106</v>
      </c>
      <c r="AB81" s="392">
        <f t="shared" si="49"/>
        <v>4.8962912494759179E-3</v>
      </c>
      <c r="AD81" s="64">
        <f t="shared" si="39"/>
        <v>2.9540233849549891</v>
      </c>
      <c r="AE81" s="89">
        <f t="shared" si="40"/>
        <v>2.7375799415526658</v>
      </c>
      <c r="AF81" s="89">
        <f t="shared" si="41"/>
        <v>2.4162464797045482</v>
      </c>
      <c r="AG81" s="89">
        <f t="shared" si="42"/>
        <v>2.616459132562674</v>
      </c>
      <c r="AH81" s="89">
        <f t="shared" si="43"/>
        <v>2.5528169014084505</v>
      </c>
      <c r="AI81" s="89">
        <f t="shared" si="44"/>
        <v>2.3151455942608012</v>
      </c>
      <c r="AJ81" s="89">
        <f t="shared" si="45"/>
        <v>2.5689859407717619</v>
      </c>
      <c r="AK81" s="89">
        <f t="shared" si="46"/>
        <v>2.4765726239401689</v>
      </c>
      <c r="AL81" s="89">
        <f t="shared" si="46"/>
        <v>2.5275839284582871</v>
      </c>
      <c r="AM81" s="128">
        <f t="shared" si="47"/>
        <v>2.2612017392376957</v>
      </c>
      <c r="AN81" s="54">
        <f t="shared" si="50"/>
        <v>-0.10539004708068092</v>
      </c>
    </row>
    <row r="82" spans="1:40" ht="20.100000000000001" customHeight="1" x14ac:dyDescent="0.25">
      <c r="A82" s="104" t="s">
        <v>129</v>
      </c>
      <c r="B82" s="106">
        <v>871.45</v>
      </c>
      <c r="C82" s="75">
        <v>1377.86</v>
      </c>
      <c r="D82" s="75">
        <v>1789.67</v>
      </c>
      <c r="E82" s="75">
        <v>1567.43</v>
      </c>
      <c r="F82" s="75">
        <v>1903.39</v>
      </c>
      <c r="G82" s="75">
        <v>2009.26</v>
      </c>
      <c r="H82" s="75">
        <v>1520.82</v>
      </c>
      <c r="I82" s="75">
        <v>1529.69</v>
      </c>
      <c r="J82" s="75">
        <v>1674.59</v>
      </c>
      <c r="K82" s="98">
        <v>1842.28</v>
      </c>
      <c r="L82" s="54">
        <f t="shared" si="37"/>
        <v>0.10013794421321044</v>
      </c>
      <c r="N82" s="392">
        <f t="shared" si="48"/>
        <v>5.501406228807351E-3</v>
      </c>
      <c r="P82" s="113">
        <v>212.53700000000001</v>
      </c>
      <c r="Q82" s="75">
        <v>324.202</v>
      </c>
      <c r="R82" s="75">
        <v>423.52600000000001</v>
      </c>
      <c r="S82" s="75">
        <v>387.07299999999998</v>
      </c>
      <c r="T82" s="75">
        <v>538.85299999999995</v>
      </c>
      <c r="U82" s="75">
        <v>559.81600000000003</v>
      </c>
      <c r="V82" s="75">
        <v>346.56700000000001</v>
      </c>
      <c r="W82" s="75">
        <v>401.73200000000003</v>
      </c>
      <c r="X82" s="75">
        <v>481.80500000000001</v>
      </c>
      <c r="Y82" s="50">
        <v>485.488</v>
      </c>
      <c r="Z82" s="54">
        <f t="shared" si="38"/>
        <v>7.6441713971419824E-3</v>
      </c>
      <c r="AB82" s="392">
        <f t="shared" si="49"/>
        <v>4.0522504664522669E-3</v>
      </c>
      <c r="AD82" s="64">
        <f t="shared" si="39"/>
        <v>2.4388892076424349</v>
      </c>
      <c r="AE82" s="89">
        <f t="shared" si="40"/>
        <v>2.352938614953624</v>
      </c>
      <c r="AF82" s="89">
        <f t="shared" si="41"/>
        <v>2.3665033218414568</v>
      </c>
      <c r="AG82" s="89">
        <f t="shared" si="42"/>
        <v>2.4694755108681088</v>
      </c>
      <c r="AH82" s="89">
        <f t="shared" si="43"/>
        <v>2.8310172902032686</v>
      </c>
      <c r="AI82" s="89">
        <f t="shared" si="44"/>
        <v>2.7861799866617565</v>
      </c>
      <c r="AJ82" s="89">
        <f t="shared" si="45"/>
        <v>2.2788166909956473</v>
      </c>
      <c r="AK82" s="89">
        <f t="shared" si="46"/>
        <v>2.6262314586615587</v>
      </c>
      <c r="AL82" s="89">
        <f t="shared" si="46"/>
        <v>2.8771520193002469</v>
      </c>
      <c r="AM82" s="128">
        <f t="shared" si="47"/>
        <v>2.6352563128297546</v>
      </c>
      <c r="AN82" s="54">
        <f t="shared" si="50"/>
        <v>-8.4074704724612995E-2</v>
      </c>
    </row>
    <row r="83" spans="1:40" ht="20.100000000000001" customHeight="1" x14ac:dyDescent="0.25">
      <c r="A83" s="104" t="s">
        <v>116</v>
      </c>
      <c r="B83" s="106">
        <v>3005.5</v>
      </c>
      <c r="C83" s="75">
        <v>2719.64</v>
      </c>
      <c r="D83" s="75">
        <v>2992.76</v>
      </c>
      <c r="E83" s="75">
        <v>4245.4799999999996</v>
      </c>
      <c r="F83" s="75">
        <v>3156.55</v>
      </c>
      <c r="G83" s="75">
        <v>2287.6799999999998</v>
      </c>
      <c r="H83" s="75">
        <v>2461.4699999999998</v>
      </c>
      <c r="I83" s="75">
        <v>1978.1</v>
      </c>
      <c r="J83" s="75">
        <v>2516.84</v>
      </c>
      <c r="K83" s="98">
        <v>2260.4899999999998</v>
      </c>
      <c r="L83" s="54">
        <f t="shared" si="37"/>
        <v>-0.10185391204844184</v>
      </c>
      <c r="N83" s="392">
        <f t="shared" si="48"/>
        <v>6.75026259100502E-3</v>
      </c>
      <c r="P83" s="113">
        <v>802.18399999999997</v>
      </c>
      <c r="Q83" s="75">
        <v>663.48099999999999</v>
      </c>
      <c r="R83" s="75">
        <v>565.73099999999999</v>
      </c>
      <c r="S83" s="75">
        <v>641.096</v>
      </c>
      <c r="T83" s="75">
        <v>450.28500000000003</v>
      </c>
      <c r="U83" s="75">
        <v>544.08500000000004</v>
      </c>
      <c r="V83" s="75">
        <v>505.976</v>
      </c>
      <c r="W83" s="75">
        <v>439.08</v>
      </c>
      <c r="X83" s="75">
        <v>463.37400000000002</v>
      </c>
      <c r="Y83" s="50">
        <v>439.84</v>
      </c>
      <c r="Z83" s="54">
        <f t="shared" si="38"/>
        <v>-5.0788348073046927E-2</v>
      </c>
      <c r="AB83" s="392">
        <f t="shared" si="49"/>
        <v>3.6712376931342587E-3</v>
      </c>
      <c r="AD83" s="64">
        <f t="shared" si="39"/>
        <v>2.6690534020961572</v>
      </c>
      <c r="AE83" s="89">
        <f t="shared" si="40"/>
        <v>2.4395912694327189</v>
      </c>
      <c r="AF83" s="89">
        <f t="shared" si="41"/>
        <v>1.8903320012296341</v>
      </c>
      <c r="AG83" s="89">
        <f t="shared" si="42"/>
        <v>1.5100671773274166</v>
      </c>
      <c r="AH83" s="89">
        <f t="shared" si="43"/>
        <v>1.4265099554893792</v>
      </c>
      <c r="AI83" s="89">
        <f t="shared" si="44"/>
        <v>2.3783265141977901</v>
      </c>
      <c r="AJ83" s="89">
        <f t="shared" si="45"/>
        <v>2.0555846709486607</v>
      </c>
      <c r="AK83" s="89">
        <f t="shared" si="46"/>
        <v>2.219705778272079</v>
      </c>
      <c r="AL83" s="89">
        <f t="shared" si="46"/>
        <v>1.8410943882010775</v>
      </c>
      <c r="AM83" s="128">
        <f t="shared" si="47"/>
        <v>1.9457728191675259</v>
      </c>
      <c r="AN83" s="54">
        <f t="shared" si="50"/>
        <v>5.6856634639318539E-2</v>
      </c>
    </row>
    <row r="84" spans="1:40" ht="20.100000000000001" customHeight="1" x14ac:dyDescent="0.25">
      <c r="A84" s="104" t="s">
        <v>118</v>
      </c>
      <c r="B84" s="106">
        <v>982.55</v>
      </c>
      <c r="C84" s="75">
        <v>1582.53</v>
      </c>
      <c r="D84" s="75">
        <v>800.24</v>
      </c>
      <c r="E84" s="75">
        <v>1144.3699999999999</v>
      </c>
      <c r="F84" s="75">
        <v>889.7</v>
      </c>
      <c r="G84" s="75">
        <v>999.65</v>
      </c>
      <c r="H84" s="75">
        <v>918.32</v>
      </c>
      <c r="I84" s="75">
        <v>985.53</v>
      </c>
      <c r="J84" s="75">
        <v>730.85</v>
      </c>
      <c r="K84" s="98">
        <v>682.58</v>
      </c>
      <c r="L84" s="54">
        <f t="shared" si="37"/>
        <v>-6.6046384346993198E-2</v>
      </c>
      <c r="N84" s="392">
        <f t="shared" si="48"/>
        <v>2.038316577099747E-3</v>
      </c>
      <c r="P84" s="113">
        <v>446.08699999999999</v>
      </c>
      <c r="Q84" s="75">
        <v>695.447</v>
      </c>
      <c r="R84" s="75">
        <v>546.66300000000001</v>
      </c>
      <c r="S84" s="75">
        <v>566.92899999999997</v>
      </c>
      <c r="T84" s="75">
        <v>501.44200000000001</v>
      </c>
      <c r="U84" s="75">
        <v>505.495</v>
      </c>
      <c r="V84" s="75">
        <v>833.41099999999994</v>
      </c>
      <c r="W84" s="75">
        <v>540.40099999999995</v>
      </c>
      <c r="X84" s="75">
        <v>413.392</v>
      </c>
      <c r="Y84" s="50">
        <v>411.86200000000002</v>
      </c>
      <c r="Z84" s="54">
        <f t="shared" si="38"/>
        <v>-3.70108758756815E-3</v>
      </c>
      <c r="AB84" s="392">
        <f t="shared" si="49"/>
        <v>3.4377121197927932E-3</v>
      </c>
      <c r="AD84" s="64">
        <f t="shared" si="39"/>
        <v>4.5400946516716703</v>
      </c>
      <c r="AE84" s="89">
        <f t="shared" si="40"/>
        <v>4.3945264860697746</v>
      </c>
      <c r="AF84" s="89">
        <f t="shared" si="41"/>
        <v>6.8312381285614325</v>
      </c>
      <c r="AG84" s="89">
        <f t="shared" si="42"/>
        <v>4.9540707987801156</v>
      </c>
      <c r="AH84" s="89">
        <f t="shared" si="43"/>
        <v>5.6360795773856349</v>
      </c>
      <c r="AI84" s="89">
        <f t="shared" si="44"/>
        <v>5.0567198519481815</v>
      </c>
      <c r="AJ84" s="89">
        <f t="shared" si="45"/>
        <v>9.0753876644306981</v>
      </c>
      <c r="AK84" s="89">
        <f t="shared" ref="AK84:AL96" si="51">(W84/I84)*10</f>
        <v>5.4833541343236636</v>
      </c>
      <c r="AL84" s="89">
        <f t="shared" si="51"/>
        <v>5.6563179859068207</v>
      </c>
      <c r="AM84" s="128">
        <f t="shared" si="47"/>
        <v>6.0339007881859992</v>
      </c>
      <c r="AN84" s="54">
        <f t="shared" si="50"/>
        <v>6.6754168209771259E-2</v>
      </c>
    </row>
    <row r="85" spans="1:40" ht="20.100000000000001" customHeight="1" x14ac:dyDescent="0.25">
      <c r="A85" s="104" t="s">
        <v>121</v>
      </c>
      <c r="B85" s="106">
        <v>313.88</v>
      </c>
      <c r="C85" s="75">
        <v>574.29</v>
      </c>
      <c r="D85" s="75">
        <v>252.58</v>
      </c>
      <c r="E85" s="75">
        <v>300.37</v>
      </c>
      <c r="F85" s="75">
        <v>371.09</v>
      </c>
      <c r="G85" s="75">
        <v>596.41</v>
      </c>
      <c r="H85" s="75">
        <v>536.07000000000005</v>
      </c>
      <c r="I85" s="75">
        <v>986.59</v>
      </c>
      <c r="J85" s="75">
        <v>949.36</v>
      </c>
      <c r="K85" s="98">
        <v>1109.74</v>
      </c>
      <c r="L85" s="54">
        <f t="shared" si="37"/>
        <v>0.16893486138029831</v>
      </c>
      <c r="N85" s="392">
        <f t="shared" si="48"/>
        <v>3.3138993792239347E-3</v>
      </c>
      <c r="P85" s="113">
        <v>114.57299999999999</v>
      </c>
      <c r="Q85" s="75">
        <v>194.00800000000001</v>
      </c>
      <c r="R85" s="75">
        <v>86.736000000000004</v>
      </c>
      <c r="S85" s="75">
        <v>123.047</v>
      </c>
      <c r="T85" s="75">
        <v>126.104</v>
      </c>
      <c r="U85" s="75">
        <v>223.17599999999999</v>
      </c>
      <c r="V85" s="75">
        <v>201.23599999999999</v>
      </c>
      <c r="W85" s="75">
        <v>373.48500000000001</v>
      </c>
      <c r="X85" s="75">
        <v>333.83199999999999</v>
      </c>
      <c r="Y85" s="50">
        <v>402.92200000000003</v>
      </c>
      <c r="Z85" s="54">
        <f t="shared" si="38"/>
        <v>0.20696038726065816</v>
      </c>
      <c r="AB85" s="392">
        <f t="shared" si="49"/>
        <v>3.3630921102970213E-3</v>
      </c>
      <c r="AD85" s="64">
        <f t="shared" si="39"/>
        <v>3.6502166433031729</v>
      </c>
      <c r="AE85" s="89">
        <f t="shared" si="40"/>
        <v>3.3782235455954313</v>
      </c>
      <c r="AF85" s="89">
        <f t="shared" si="41"/>
        <v>3.4340011085596647</v>
      </c>
      <c r="AG85" s="89">
        <f t="shared" si="42"/>
        <v>4.0965142990311945</v>
      </c>
      <c r="AH85" s="89">
        <f t="shared" si="43"/>
        <v>3.3982052871271122</v>
      </c>
      <c r="AI85" s="89">
        <f t="shared" si="44"/>
        <v>3.7419895709327475</v>
      </c>
      <c r="AJ85" s="89">
        <f t="shared" si="45"/>
        <v>3.7539127352771091</v>
      </c>
      <c r="AK85" s="89">
        <f t="shared" si="51"/>
        <v>3.7856150984704895</v>
      </c>
      <c r="AL85" s="89">
        <f t="shared" si="51"/>
        <v>3.5163899890452517</v>
      </c>
      <c r="AM85" s="128">
        <f t="shared" si="47"/>
        <v>3.6307783805215639</v>
      </c>
      <c r="AN85" s="54">
        <f t="shared" si="50"/>
        <v>3.2530064023805906E-2</v>
      </c>
    </row>
    <row r="86" spans="1:40" ht="20.100000000000001" customHeight="1" x14ac:dyDescent="0.25">
      <c r="A86" s="104" t="s">
        <v>113</v>
      </c>
      <c r="B86" s="106">
        <v>998.25</v>
      </c>
      <c r="C86" s="75">
        <v>1193.69</v>
      </c>
      <c r="D86" s="75">
        <v>716.23</v>
      </c>
      <c r="E86" s="75">
        <v>1414.42</v>
      </c>
      <c r="F86" s="75">
        <v>1036.25</v>
      </c>
      <c r="G86" s="75">
        <v>718.67</v>
      </c>
      <c r="H86" s="75">
        <v>1132.8399999999999</v>
      </c>
      <c r="I86" s="75">
        <v>1228.1099999999999</v>
      </c>
      <c r="J86" s="75">
        <v>1089.97</v>
      </c>
      <c r="K86" s="98">
        <v>1307.3399999999999</v>
      </c>
      <c r="L86" s="54">
        <f t="shared" si="37"/>
        <v>0.19942750717909657</v>
      </c>
      <c r="N86" s="392">
        <f t="shared" si="48"/>
        <v>3.9039713936909713E-3</v>
      </c>
      <c r="P86" s="113">
        <v>150.667</v>
      </c>
      <c r="Q86" s="75">
        <v>211.25200000000001</v>
      </c>
      <c r="R86" s="75">
        <v>125.131</v>
      </c>
      <c r="S86" s="75">
        <v>247.364</v>
      </c>
      <c r="T86" s="75">
        <v>213.60900000000001</v>
      </c>
      <c r="U86" s="75">
        <v>165.464</v>
      </c>
      <c r="V86" s="75">
        <v>258.08</v>
      </c>
      <c r="W86" s="75">
        <v>236.42699999999999</v>
      </c>
      <c r="X86" s="75">
        <v>299.005</v>
      </c>
      <c r="Y86" s="50">
        <v>368.476</v>
      </c>
      <c r="Z86" s="54">
        <f t="shared" si="38"/>
        <v>0.23234059631109849</v>
      </c>
      <c r="AB86" s="392">
        <f t="shared" si="49"/>
        <v>3.0755797112935138E-3</v>
      </c>
      <c r="AD86" s="64">
        <f t="shared" si="39"/>
        <v>1.5093112947658403</v>
      </c>
      <c r="AE86" s="89">
        <f t="shared" si="40"/>
        <v>1.7697392120232223</v>
      </c>
      <c r="AF86" s="89">
        <f t="shared" si="41"/>
        <v>1.7470784524524243</v>
      </c>
      <c r="AG86" s="89">
        <f t="shared" si="42"/>
        <v>1.7488723292939863</v>
      </c>
      <c r="AH86" s="89">
        <f t="shared" si="43"/>
        <v>2.0613655006031366</v>
      </c>
      <c r="AI86" s="89">
        <f t="shared" si="44"/>
        <v>2.3023640892203656</v>
      </c>
      <c r="AJ86" s="89">
        <f t="shared" si="45"/>
        <v>2.2781681437802339</v>
      </c>
      <c r="AK86" s="89">
        <f t="shared" si="51"/>
        <v>1.9251288565356526</v>
      </c>
      <c r="AL86" s="89">
        <f t="shared" si="51"/>
        <v>2.7432406396506326</v>
      </c>
      <c r="AM86" s="128">
        <f t="shared" si="47"/>
        <v>2.8185169886946015</v>
      </c>
      <c r="AN86" s="54">
        <f t="shared" si="50"/>
        <v>2.7440665596714049E-2</v>
      </c>
    </row>
    <row r="87" spans="1:40" ht="20.100000000000001" customHeight="1" x14ac:dyDescent="0.25">
      <c r="A87" s="104" t="s">
        <v>117</v>
      </c>
      <c r="B87" s="106">
        <v>549.35</v>
      </c>
      <c r="C87" s="75">
        <v>1248.4000000000001</v>
      </c>
      <c r="D87" s="75">
        <v>1172.45</v>
      </c>
      <c r="E87" s="75">
        <v>1562.42</v>
      </c>
      <c r="F87" s="75">
        <v>1516.87</v>
      </c>
      <c r="G87" s="75">
        <v>999.13</v>
      </c>
      <c r="H87" s="75">
        <v>1151.6600000000001</v>
      </c>
      <c r="I87" s="75">
        <v>1135.5999999999999</v>
      </c>
      <c r="J87" s="75">
        <v>1077.8900000000001</v>
      </c>
      <c r="K87" s="98">
        <v>1014.99</v>
      </c>
      <c r="L87" s="54">
        <f t="shared" si="37"/>
        <v>-5.8354748629266519E-2</v>
      </c>
      <c r="N87" s="392">
        <f t="shared" si="48"/>
        <v>3.0309574593314664E-3</v>
      </c>
      <c r="P87" s="113">
        <v>171.715</v>
      </c>
      <c r="Q87" s="75">
        <v>459.39400000000001</v>
      </c>
      <c r="R87" s="75">
        <v>379.983</v>
      </c>
      <c r="S87" s="75">
        <v>518.74900000000002</v>
      </c>
      <c r="T87" s="75">
        <v>495.52699999999999</v>
      </c>
      <c r="U87" s="75">
        <v>370.44</v>
      </c>
      <c r="V87" s="75">
        <v>444.09500000000003</v>
      </c>
      <c r="W87" s="75">
        <v>416.38200000000001</v>
      </c>
      <c r="X87" s="75">
        <v>426.78800000000001</v>
      </c>
      <c r="Y87" s="50">
        <v>363.19499999999999</v>
      </c>
      <c r="Z87" s="54">
        <f t="shared" si="38"/>
        <v>-0.14900372081689273</v>
      </c>
      <c r="AB87" s="392">
        <f t="shared" si="49"/>
        <v>3.031500486444837E-3</v>
      </c>
      <c r="AD87" s="64">
        <f t="shared" si="39"/>
        <v>3.1257850186584148</v>
      </c>
      <c r="AE87" s="89">
        <f t="shared" si="40"/>
        <v>3.6798622236462668</v>
      </c>
      <c r="AF87" s="89">
        <f t="shared" si="41"/>
        <v>3.2409313830014073</v>
      </c>
      <c r="AG87" s="89">
        <f t="shared" si="42"/>
        <v>3.3201635923759296</v>
      </c>
      <c r="AH87" s="89">
        <f t="shared" si="43"/>
        <v>3.2667730260338725</v>
      </c>
      <c r="AI87" s="89">
        <f t="shared" si="44"/>
        <v>3.7076256343018428</v>
      </c>
      <c r="AJ87" s="89">
        <f t="shared" si="45"/>
        <v>3.8561294131948665</v>
      </c>
      <c r="AK87" s="89">
        <f t="shared" si="51"/>
        <v>3.666625572384643</v>
      </c>
      <c r="AL87" s="89">
        <f t="shared" si="51"/>
        <v>3.9594763844177043</v>
      </c>
      <c r="AM87" s="128">
        <f t="shared" si="47"/>
        <v>3.5783111163656782</v>
      </c>
      <c r="AN87" s="54">
        <f t="shared" si="50"/>
        <v>-9.6266584529227275E-2</v>
      </c>
    </row>
    <row r="88" spans="1:40" ht="20.100000000000001" customHeight="1" x14ac:dyDescent="0.25">
      <c r="A88" s="104" t="s">
        <v>130</v>
      </c>
      <c r="B88" s="106">
        <v>47.79</v>
      </c>
      <c r="C88" s="75">
        <v>108.77</v>
      </c>
      <c r="D88" s="75">
        <v>61.56</v>
      </c>
      <c r="E88" s="75">
        <v>226.61</v>
      </c>
      <c r="F88" s="75">
        <v>183.35</v>
      </c>
      <c r="G88" s="75">
        <v>294.75</v>
      </c>
      <c r="H88" s="75">
        <v>426.14</v>
      </c>
      <c r="I88" s="75">
        <v>390.46</v>
      </c>
      <c r="J88" s="75">
        <v>511.51</v>
      </c>
      <c r="K88" s="98">
        <v>1661.03</v>
      </c>
      <c r="L88" s="54">
        <f t="shared" si="37"/>
        <v>2.2473069930206644</v>
      </c>
      <c r="N88" s="392">
        <f t="shared" si="48"/>
        <v>4.9601584928652947E-3</v>
      </c>
      <c r="P88" s="113">
        <v>13.773999999999999</v>
      </c>
      <c r="Q88" s="75">
        <v>51.445</v>
      </c>
      <c r="R88" s="75">
        <v>19.766999999999999</v>
      </c>
      <c r="S88" s="75">
        <v>105.26</v>
      </c>
      <c r="T88" s="75">
        <v>63.103000000000002</v>
      </c>
      <c r="U88" s="75">
        <v>123.94499999999999</v>
      </c>
      <c r="V88" s="75">
        <v>127.97</v>
      </c>
      <c r="W88" s="75">
        <v>88.037999999999997</v>
      </c>
      <c r="X88" s="75">
        <v>140.64500000000001</v>
      </c>
      <c r="Y88" s="50">
        <v>350.14100000000002</v>
      </c>
      <c r="Z88" s="54">
        <f t="shared" si="38"/>
        <v>1.4895374880017065</v>
      </c>
      <c r="AB88" s="392">
        <f t="shared" si="49"/>
        <v>2.9225419177694675E-3</v>
      </c>
      <c r="AD88" s="64">
        <f t="shared" si="39"/>
        <v>2.8821929273906672</v>
      </c>
      <c r="AE88" s="89">
        <f t="shared" si="40"/>
        <v>4.7297048818608074</v>
      </c>
      <c r="AF88" s="89">
        <f t="shared" si="41"/>
        <v>3.2110136452241713</v>
      </c>
      <c r="AG88" s="89">
        <f t="shared" si="42"/>
        <v>4.6449847756056659</v>
      </c>
      <c r="AH88" s="89">
        <f t="shared" si="43"/>
        <v>3.4416689391873465</v>
      </c>
      <c r="AI88" s="89">
        <f t="shared" si="44"/>
        <v>4.2050890585241731</v>
      </c>
      <c r="AJ88" s="89">
        <f t="shared" si="45"/>
        <v>3.0030037077016942</v>
      </c>
      <c r="AK88" s="89">
        <f t="shared" si="51"/>
        <v>2.2547251959227581</v>
      </c>
      <c r="AL88" s="89">
        <f t="shared" si="51"/>
        <v>2.7496041133115678</v>
      </c>
      <c r="AM88" s="128">
        <f t="shared" si="47"/>
        <v>2.1079751720318116</v>
      </c>
      <c r="AN88" s="54">
        <f t="shared" si="50"/>
        <v>-0.23335320825767578</v>
      </c>
    </row>
    <row r="89" spans="1:40" ht="20.100000000000001" customHeight="1" x14ac:dyDescent="0.25">
      <c r="A89" s="104" t="s">
        <v>137</v>
      </c>
      <c r="B89" s="106">
        <v>86.18</v>
      </c>
      <c r="C89" s="75">
        <v>72.040000000000006</v>
      </c>
      <c r="D89" s="75">
        <v>124.92</v>
      </c>
      <c r="E89" s="75">
        <v>320</v>
      </c>
      <c r="F89" s="75">
        <v>95.09</v>
      </c>
      <c r="G89" s="75">
        <v>179.11</v>
      </c>
      <c r="H89" s="75">
        <v>162.38</v>
      </c>
      <c r="I89" s="75">
        <v>816.86</v>
      </c>
      <c r="J89" s="75">
        <v>399.23</v>
      </c>
      <c r="K89" s="98">
        <v>434.55</v>
      </c>
      <c r="L89" s="54">
        <f t="shared" si="37"/>
        <v>8.8470305337775196E-2</v>
      </c>
      <c r="N89" s="392">
        <f t="shared" si="48"/>
        <v>1.2976507787785976E-3</v>
      </c>
      <c r="P89" s="113">
        <v>32.590000000000003</v>
      </c>
      <c r="Q89" s="75">
        <v>52.323999999999998</v>
      </c>
      <c r="R89" s="75">
        <v>45.911999999999999</v>
      </c>
      <c r="S89" s="75">
        <v>99.855999999999995</v>
      </c>
      <c r="T89" s="75">
        <v>42.026000000000003</v>
      </c>
      <c r="U89" s="75">
        <v>68.986999999999995</v>
      </c>
      <c r="V89" s="75">
        <v>63.914999999999999</v>
      </c>
      <c r="W89" s="75">
        <v>363.11900000000003</v>
      </c>
      <c r="X89" s="75">
        <v>181.178</v>
      </c>
      <c r="Y89" s="50">
        <v>247.32</v>
      </c>
      <c r="Z89" s="54">
        <f t="shared" si="38"/>
        <v>0.36506639879014008</v>
      </c>
      <c r="AB89" s="392">
        <f t="shared" si="49"/>
        <v>2.0643199942387341E-3</v>
      </c>
      <c r="AD89" s="64">
        <f t="shared" si="39"/>
        <v>3.7816198653980044</v>
      </c>
      <c r="AE89" s="89">
        <f t="shared" si="40"/>
        <v>7.263187118267628</v>
      </c>
      <c r="AF89" s="89">
        <f t="shared" si="41"/>
        <v>3.6753121998078768</v>
      </c>
      <c r="AG89" s="89">
        <f t="shared" si="42"/>
        <v>3.1204999999999998</v>
      </c>
      <c r="AH89" s="89">
        <f t="shared" si="43"/>
        <v>4.4196024818592914</v>
      </c>
      <c r="AI89" s="89">
        <f t="shared" si="44"/>
        <v>3.851655407291608</v>
      </c>
      <c r="AJ89" s="89">
        <f t="shared" si="45"/>
        <v>3.9361374553516444</v>
      </c>
      <c r="AK89" s="89">
        <f t="shared" si="51"/>
        <v>4.4453027446563675</v>
      </c>
      <c r="AL89" s="89">
        <f t="shared" si="51"/>
        <v>4.5381860080655256</v>
      </c>
      <c r="AM89" s="128">
        <f t="shared" si="47"/>
        <v>5.6914049016223682</v>
      </c>
      <c r="AN89" s="54">
        <f t="shared" si="50"/>
        <v>0.25411450555514375</v>
      </c>
    </row>
    <row r="90" spans="1:40" ht="20.100000000000001" customHeight="1" x14ac:dyDescent="0.25">
      <c r="A90" s="104" t="s">
        <v>120</v>
      </c>
      <c r="B90" s="106">
        <v>70.19</v>
      </c>
      <c r="C90" s="75">
        <v>26.71</v>
      </c>
      <c r="D90" s="75">
        <v>46.36</v>
      </c>
      <c r="E90" s="75">
        <v>78.48</v>
      </c>
      <c r="F90" s="75">
        <v>89.17</v>
      </c>
      <c r="G90" s="75">
        <v>275.55</v>
      </c>
      <c r="H90" s="75">
        <v>63.86</v>
      </c>
      <c r="I90" s="75">
        <v>140.85</v>
      </c>
      <c r="J90" s="75">
        <v>177.87</v>
      </c>
      <c r="K90" s="98">
        <v>332.04</v>
      </c>
      <c r="L90" s="54">
        <f t="shared" si="37"/>
        <v>0.86675662000337328</v>
      </c>
      <c r="N90" s="392">
        <f t="shared" si="48"/>
        <v>9.9153599030179628E-4</v>
      </c>
      <c r="P90" s="113">
        <v>17.116</v>
      </c>
      <c r="Q90" s="75">
        <v>11.2</v>
      </c>
      <c r="R90" s="75">
        <v>27.664000000000001</v>
      </c>
      <c r="S90" s="75">
        <v>38.542999999999999</v>
      </c>
      <c r="T90" s="75">
        <v>40.273000000000003</v>
      </c>
      <c r="U90" s="75">
        <v>405.19799999999998</v>
      </c>
      <c r="V90" s="75">
        <v>50.878</v>
      </c>
      <c r="W90" s="75">
        <v>161.024</v>
      </c>
      <c r="X90" s="75">
        <v>235.36799999999999</v>
      </c>
      <c r="Y90" s="50">
        <v>210.018</v>
      </c>
      <c r="Z90" s="54">
        <f t="shared" si="38"/>
        <v>-0.10770368104415211</v>
      </c>
      <c r="AB90" s="392">
        <f t="shared" si="49"/>
        <v>1.7529692566312085E-3</v>
      </c>
      <c r="AD90" s="64">
        <f t="shared" si="39"/>
        <v>2.438524006268699</v>
      </c>
      <c r="AE90" s="89">
        <f t="shared" si="40"/>
        <v>4.1931860726319723</v>
      </c>
      <c r="AF90" s="89">
        <f t="shared" si="41"/>
        <v>5.9672131147540988</v>
      </c>
      <c r="AG90" s="89">
        <f t="shared" si="42"/>
        <v>4.9111875637104987</v>
      </c>
      <c r="AH90" s="89">
        <f t="shared" si="43"/>
        <v>4.5164292923629024</v>
      </c>
      <c r="AI90" s="89">
        <f t="shared" si="44"/>
        <v>14.705062602068589</v>
      </c>
      <c r="AJ90" s="89">
        <f t="shared" si="45"/>
        <v>7.9671155652990926</v>
      </c>
      <c r="AK90" s="89">
        <f t="shared" si="51"/>
        <v>11.432303869364572</v>
      </c>
      <c r="AL90" s="89">
        <f t="shared" si="51"/>
        <v>13.232585596221959</v>
      </c>
      <c r="AM90" s="128">
        <f t="shared" si="47"/>
        <v>6.3250813155041561</v>
      </c>
      <c r="AN90" s="54">
        <f t="shared" si="50"/>
        <v>-0.52200714898001244</v>
      </c>
    </row>
    <row r="91" spans="1:40" ht="20.100000000000001" customHeight="1" x14ac:dyDescent="0.25">
      <c r="A91" s="104" t="s">
        <v>125</v>
      </c>
      <c r="B91" s="106">
        <v>116.55</v>
      </c>
      <c r="C91" s="75">
        <v>126.28</v>
      </c>
      <c r="D91" s="75">
        <v>174.04</v>
      </c>
      <c r="E91" s="75">
        <v>139.28</v>
      </c>
      <c r="F91" s="75">
        <v>226.41</v>
      </c>
      <c r="G91" s="75">
        <v>224.43</v>
      </c>
      <c r="H91" s="75">
        <v>614.01</v>
      </c>
      <c r="I91" s="75">
        <v>672.59</v>
      </c>
      <c r="J91" s="75">
        <v>374.23</v>
      </c>
      <c r="K91" s="98">
        <v>368.54</v>
      </c>
      <c r="L91" s="54">
        <f t="shared" si="37"/>
        <v>-1.5204553349544391E-2</v>
      </c>
      <c r="N91" s="392">
        <f t="shared" si="48"/>
        <v>1.100532086091507E-3</v>
      </c>
      <c r="P91" s="113">
        <v>68.822000000000003</v>
      </c>
      <c r="Q91" s="75">
        <v>94.611000000000004</v>
      </c>
      <c r="R91" s="75">
        <v>117.979</v>
      </c>
      <c r="S91" s="75">
        <v>84.671000000000006</v>
      </c>
      <c r="T91" s="75">
        <v>135.47200000000001</v>
      </c>
      <c r="U91" s="75">
        <v>141.93100000000001</v>
      </c>
      <c r="V91" s="75">
        <v>332.67</v>
      </c>
      <c r="W91" s="75">
        <v>417.83699999999999</v>
      </c>
      <c r="X91" s="75">
        <v>216.273</v>
      </c>
      <c r="Y91" s="50">
        <v>194.66300000000001</v>
      </c>
      <c r="Z91" s="54">
        <f t="shared" si="38"/>
        <v>-9.9920008507765584E-2</v>
      </c>
      <c r="AB91" s="392">
        <f t="shared" si="49"/>
        <v>1.6248047996057528E-3</v>
      </c>
      <c r="AD91" s="64">
        <f t="shared" si="39"/>
        <v>5.9049335049335046</v>
      </c>
      <c r="AE91" s="89">
        <f t="shared" si="40"/>
        <v>7.4921602787456454</v>
      </c>
      <c r="AF91" s="89">
        <f t="shared" si="41"/>
        <v>6.778843943920938</v>
      </c>
      <c r="AG91" s="89">
        <f t="shared" si="42"/>
        <v>6.0791929925330281</v>
      </c>
      <c r="AH91" s="89">
        <f t="shared" si="43"/>
        <v>5.9834812949958049</v>
      </c>
      <c r="AI91" s="89">
        <f t="shared" si="44"/>
        <v>6.3240654101501583</v>
      </c>
      <c r="AJ91" s="89">
        <f t="shared" si="45"/>
        <v>5.4179899350173457</v>
      </c>
      <c r="AK91" s="89">
        <f t="shared" si="51"/>
        <v>6.2123581974159592</v>
      </c>
      <c r="AL91" s="89">
        <f t="shared" si="51"/>
        <v>5.7791465141757739</v>
      </c>
      <c r="AM91" s="128">
        <f t="shared" si="47"/>
        <v>5.2820046670646335</v>
      </c>
      <c r="AN91" s="54">
        <f t="shared" si="50"/>
        <v>-8.6023402571935512E-2</v>
      </c>
    </row>
    <row r="92" spans="1:40" ht="20.100000000000001" customHeight="1" x14ac:dyDescent="0.25">
      <c r="A92" s="104" t="s">
        <v>140</v>
      </c>
      <c r="B92" s="106">
        <v>27</v>
      </c>
      <c r="C92" s="75">
        <v>52.64</v>
      </c>
      <c r="D92" s="75">
        <v>0.18</v>
      </c>
      <c r="E92" s="75">
        <v>13.96</v>
      </c>
      <c r="F92" s="75">
        <v>12.25</v>
      </c>
      <c r="G92" s="75">
        <v>13.06</v>
      </c>
      <c r="H92" s="75">
        <v>146.47999999999999</v>
      </c>
      <c r="I92" s="75">
        <v>140.18</v>
      </c>
      <c r="J92" s="75">
        <v>146.71</v>
      </c>
      <c r="K92" s="98">
        <v>785.69</v>
      </c>
      <c r="L92" s="54">
        <f t="shared" si="37"/>
        <v>4.3553949969327244</v>
      </c>
      <c r="N92" s="392">
        <f t="shared" si="48"/>
        <v>2.346223082219667E-3</v>
      </c>
      <c r="P92" s="113">
        <v>2.8980000000000001</v>
      </c>
      <c r="Q92" s="75">
        <v>13.977</v>
      </c>
      <c r="R92" s="75">
        <v>0.111</v>
      </c>
      <c r="S92" s="75">
        <v>4.4320000000000004</v>
      </c>
      <c r="T92" s="75">
        <v>3.7050000000000001</v>
      </c>
      <c r="U92" s="75">
        <v>4.5119999999999996</v>
      </c>
      <c r="V92" s="75">
        <v>45.655000000000001</v>
      </c>
      <c r="W92" s="75">
        <v>36.027999999999999</v>
      </c>
      <c r="X92" s="75">
        <v>43.661999999999999</v>
      </c>
      <c r="Y92" s="50">
        <v>180.904</v>
      </c>
      <c r="Z92" s="54">
        <f t="shared" si="38"/>
        <v>3.143282488204846</v>
      </c>
      <c r="AB92" s="392">
        <f t="shared" si="49"/>
        <v>1.5099617670943069E-3</v>
      </c>
      <c r="AD92" s="64">
        <f t="shared" si="39"/>
        <v>1.0733333333333333</v>
      </c>
      <c r="AE92" s="89">
        <f t="shared" si="40"/>
        <v>2.6552051671732526</v>
      </c>
      <c r="AF92" s="89">
        <f t="shared" si="41"/>
        <v>6.166666666666667</v>
      </c>
      <c r="AG92" s="89">
        <f t="shared" si="42"/>
        <v>3.1747851002865328</v>
      </c>
      <c r="AH92" s="89">
        <f t="shared" si="43"/>
        <v>3.0244897959183676</v>
      </c>
      <c r="AI92" s="89">
        <f t="shared" si="44"/>
        <v>3.4548238897396626</v>
      </c>
      <c r="AJ92" s="89">
        <f t="shared" si="45"/>
        <v>3.1168077553249596</v>
      </c>
      <c r="AK92" s="89">
        <f t="shared" si="51"/>
        <v>2.570124126123555</v>
      </c>
      <c r="AL92" s="89">
        <f t="shared" si="51"/>
        <v>2.9760752504941719</v>
      </c>
      <c r="AM92" s="128">
        <f t="shared" si="47"/>
        <v>2.3024857131947711</v>
      </c>
      <c r="AN92" s="54">
        <f t="shared" si="50"/>
        <v>-0.22633484727496472</v>
      </c>
    </row>
    <row r="93" spans="1:40" ht="20.100000000000001" customHeight="1" x14ac:dyDescent="0.25">
      <c r="A93" s="104" t="s">
        <v>128</v>
      </c>
      <c r="B93" s="106">
        <v>862.63</v>
      </c>
      <c r="C93" s="75">
        <v>672.89</v>
      </c>
      <c r="D93" s="75">
        <v>878.06</v>
      </c>
      <c r="E93" s="75">
        <v>546.73</v>
      </c>
      <c r="F93" s="75">
        <v>608.6</v>
      </c>
      <c r="G93" s="75">
        <v>664.28</v>
      </c>
      <c r="H93" s="75">
        <v>753.61</v>
      </c>
      <c r="I93" s="75">
        <v>817.92</v>
      </c>
      <c r="J93" s="75">
        <v>884.26</v>
      </c>
      <c r="K93" s="98">
        <v>735.73</v>
      </c>
      <c r="L93" s="54">
        <f t="shared" si="37"/>
        <v>-0.1679709587677832</v>
      </c>
      <c r="N93" s="392">
        <f t="shared" si="48"/>
        <v>2.1970328097359972E-3</v>
      </c>
      <c r="P93" s="113">
        <v>161.614</v>
      </c>
      <c r="Q93" s="75">
        <v>137.93</v>
      </c>
      <c r="R93" s="75">
        <v>159.161</v>
      </c>
      <c r="S93" s="75">
        <v>110</v>
      </c>
      <c r="T93" s="75">
        <v>133.54300000000001</v>
      </c>
      <c r="U93" s="75">
        <v>138.07400000000001</v>
      </c>
      <c r="V93" s="75">
        <v>160.5</v>
      </c>
      <c r="W93" s="75">
        <v>171.887</v>
      </c>
      <c r="X93" s="75">
        <v>197.547</v>
      </c>
      <c r="Y93" s="50">
        <v>177.71100000000001</v>
      </c>
      <c r="Z93" s="54">
        <f t="shared" si="38"/>
        <v>-0.10041154763170276</v>
      </c>
      <c r="AB93" s="392">
        <f t="shared" si="49"/>
        <v>1.4833105713090722E-3</v>
      </c>
      <c r="AD93" s="64">
        <f t="shared" si="39"/>
        <v>1.8735031241667923</v>
      </c>
      <c r="AE93" s="89">
        <f t="shared" si="40"/>
        <v>2.0498149771879506</v>
      </c>
      <c r="AF93" s="89">
        <f t="shared" si="41"/>
        <v>1.8126437828849968</v>
      </c>
      <c r="AG93" s="89">
        <f t="shared" si="42"/>
        <v>2.0119620287893474</v>
      </c>
      <c r="AH93" s="89">
        <f t="shared" si="43"/>
        <v>2.1942655274400265</v>
      </c>
      <c r="AI93" s="89">
        <f t="shared" si="44"/>
        <v>2.0785512133437707</v>
      </c>
      <c r="AJ93" s="89">
        <f t="shared" si="45"/>
        <v>2.1297488090656973</v>
      </c>
      <c r="AK93" s="89">
        <f t="shared" si="51"/>
        <v>2.1015135954616588</v>
      </c>
      <c r="AL93" s="89">
        <f t="shared" si="51"/>
        <v>2.2340375002827222</v>
      </c>
      <c r="AM93" s="128">
        <f t="shared" si="47"/>
        <v>2.4154377285145365</v>
      </c>
      <c r="AN93" s="54">
        <f t="shared" si="50"/>
        <v>8.1198381051731564E-2</v>
      </c>
    </row>
    <row r="94" spans="1:40" ht="20.100000000000001" customHeight="1" x14ac:dyDescent="0.25">
      <c r="A94" s="104" t="s">
        <v>127</v>
      </c>
      <c r="B94" s="106">
        <v>17.760000000000002</v>
      </c>
      <c r="C94" s="75">
        <v>3</v>
      </c>
      <c r="D94" s="75">
        <v>142.85</v>
      </c>
      <c r="E94" s="75">
        <v>24.87</v>
      </c>
      <c r="F94" s="75">
        <v>168.25</v>
      </c>
      <c r="G94" s="75">
        <v>166.67</v>
      </c>
      <c r="H94" s="75">
        <v>181.17</v>
      </c>
      <c r="I94" s="75">
        <v>251.15</v>
      </c>
      <c r="J94" s="75">
        <v>381.57</v>
      </c>
      <c r="K94" s="98">
        <v>315.52</v>
      </c>
      <c r="L94" s="54">
        <f t="shared" si="37"/>
        <v>-0.17310061063500803</v>
      </c>
      <c r="N94" s="392">
        <f t="shared" si="48"/>
        <v>9.4220405872793244E-4</v>
      </c>
      <c r="P94" s="113">
        <v>6.5</v>
      </c>
      <c r="Q94" s="75">
        <v>1.0720000000000001</v>
      </c>
      <c r="R94" s="75">
        <v>36.96</v>
      </c>
      <c r="S94" s="75">
        <v>30.783999999999999</v>
      </c>
      <c r="T94" s="75">
        <v>67.028000000000006</v>
      </c>
      <c r="U94" s="75">
        <v>72.426000000000002</v>
      </c>
      <c r="V94" s="75">
        <v>130.29900000000001</v>
      </c>
      <c r="W94" s="75">
        <v>125.23399999999999</v>
      </c>
      <c r="X94" s="75">
        <v>182.38800000000001</v>
      </c>
      <c r="Y94" s="50">
        <v>170.614</v>
      </c>
      <c r="Z94" s="54">
        <f t="shared" si="38"/>
        <v>-6.4554685615281715E-2</v>
      </c>
      <c r="AB94" s="392">
        <f t="shared" si="49"/>
        <v>1.4240736353592408E-3</v>
      </c>
      <c r="AD94" s="64">
        <f t="shared" si="39"/>
        <v>3.6599099099099099</v>
      </c>
      <c r="AE94" s="89">
        <f t="shared" si="40"/>
        <v>3.5733333333333333</v>
      </c>
      <c r="AF94" s="89">
        <f t="shared" si="41"/>
        <v>2.5873293664683232</v>
      </c>
      <c r="AG94" s="89">
        <f t="shared" si="42"/>
        <v>12.37796542018496</v>
      </c>
      <c r="AH94" s="89">
        <f t="shared" si="43"/>
        <v>3.9838335809806842</v>
      </c>
      <c r="AI94" s="89">
        <f t="shared" si="44"/>
        <v>4.3454730905381895</v>
      </c>
      <c r="AJ94" s="89">
        <f t="shared" si="45"/>
        <v>7.1920847822487177</v>
      </c>
      <c r="AK94" s="89">
        <f t="shared" si="51"/>
        <v>4.9864224566991835</v>
      </c>
      <c r="AL94" s="89">
        <f t="shared" si="51"/>
        <v>4.7799355295227617</v>
      </c>
      <c r="AM94" s="128">
        <f t="shared" si="47"/>
        <v>5.4073909736308323</v>
      </c>
      <c r="AN94" s="54">
        <f t="shared" si="50"/>
        <v>0.13126859980279212</v>
      </c>
    </row>
    <row r="95" spans="1:40" ht="20.100000000000001" customHeight="1" thickBot="1" x14ac:dyDescent="0.3">
      <c r="A95" s="60" t="s">
        <v>33</v>
      </c>
      <c r="B95" s="107">
        <f t="shared" ref="B95:J95" si="52">B96-SUM(B68:B94)</f>
        <v>4561.4899999999616</v>
      </c>
      <c r="C95" s="81">
        <f t="shared" si="52"/>
        <v>5241.5199999999604</v>
      </c>
      <c r="D95" s="81">
        <f t="shared" si="52"/>
        <v>7113.8299999999872</v>
      </c>
      <c r="E95" s="81">
        <f t="shared" si="52"/>
        <v>5903.1900000000023</v>
      </c>
      <c r="F95" s="81">
        <f t="shared" si="52"/>
        <v>5349.3599999998696</v>
      </c>
      <c r="G95" s="81">
        <f t="shared" si="52"/>
        <v>4363.4899999999907</v>
      </c>
      <c r="H95" s="81">
        <f t="shared" si="52"/>
        <v>4845.289999999979</v>
      </c>
      <c r="I95" s="81">
        <f t="shared" si="52"/>
        <v>5018.7800000000279</v>
      </c>
      <c r="J95" s="81">
        <f t="shared" si="52"/>
        <v>4746.1200000000536</v>
      </c>
      <c r="K95" s="123">
        <f t="shared" ref="K95" si="53">K96-SUM(K68:K94)</f>
        <v>3832.8000000000466</v>
      </c>
      <c r="L95" s="54">
        <f t="shared" si="37"/>
        <v>-0.19243508381583202</v>
      </c>
      <c r="N95" s="392">
        <f t="shared" si="48"/>
        <v>1.1445485916241328E-2</v>
      </c>
      <c r="P95" s="113">
        <f t="shared" ref="P95:W95" si="54">P96-SUM(P68:P94)</f>
        <v>1264.0180000000037</v>
      </c>
      <c r="Q95" s="75">
        <f t="shared" si="54"/>
        <v>1411.3810000000085</v>
      </c>
      <c r="R95" s="75">
        <f t="shared" si="54"/>
        <v>1889.05799999999</v>
      </c>
      <c r="S95" s="75">
        <f t="shared" si="54"/>
        <v>1679.1659999999829</v>
      </c>
      <c r="T95" s="75">
        <f t="shared" si="54"/>
        <v>1735.8310000000056</v>
      </c>
      <c r="U95" s="75">
        <f t="shared" si="54"/>
        <v>1567.7509999999747</v>
      </c>
      <c r="V95" s="75">
        <f t="shared" si="54"/>
        <v>1688.0790000000125</v>
      </c>
      <c r="W95" s="75">
        <f t="shared" si="54"/>
        <v>1770.0299999999843</v>
      </c>
      <c r="X95" s="75">
        <f t="shared" ref="X95:Y95" si="55">X96-SUM(X68:X94)</f>
        <v>1646.6589999999851</v>
      </c>
      <c r="Y95" s="50">
        <f t="shared" si="55"/>
        <v>1559.2439999999915</v>
      </c>
      <c r="Z95" s="54">
        <f t="shared" si="38"/>
        <v>-5.3086279551500574E-2</v>
      </c>
      <c r="AB95" s="392">
        <f t="shared" si="49"/>
        <v>1.3014631105841676E-2</v>
      </c>
      <c r="AD95" s="129">
        <f t="shared" si="39"/>
        <v>2.7710638409818156</v>
      </c>
      <c r="AE95" s="91">
        <f t="shared" si="40"/>
        <v>2.6926941040004024</v>
      </c>
      <c r="AF95" s="91">
        <f t="shared" si="41"/>
        <v>2.655472509182808</v>
      </c>
      <c r="AG95" s="91">
        <f t="shared" si="42"/>
        <v>2.8445061060206127</v>
      </c>
      <c r="AH95" s="91">
        <f t="shared" si="43"/>
        <v>3.244932104027487</v>
      </c>
      <c r="AI95" s="91">
        <f t="shared" si="44"/>
        <v>3.5928832196246079</v>
      </c>
      <c r="AJ95" s="91">
        <f t="shared" si="45"/>
        <v>3.483958648501988</v>
      </c>
      <c r="AK95" s="91">
        <f t="shared" si="51"/>
        <v>3.5268132892853932</v>
      </c>
      <c r="AL95" s="91">
        <f t="shared" si="51"/>
        <v>3.4694845473775771</v>
      </c>
      <c r="AM95" s="130">
        <f t="shared" si="47"/>
        <v>4.0681590482153327</v>
      </c>
      <c r="AN95" s="54">
        <f t="shared" si="50"/>
        <v>0.17255430674572855</v>
      </c>
    </row>
    <row r="96" spans="1:40" s="7" customFormat="1" ht="26.25" customHeight="1" thickBot="1" x14ac:dyDescent="0.3">
      <c r="A96" s="71" t="s">
        <v>34</v>
      </c>
      <c r="B96" s="110">
        <v>217565.05</v>
      </c>
      <c r="C96" s="111">
        <v>242463.17</v>
      </c>
      <c r="D96" s="111">
        <v>261769.59</v>
      </c>
      <c r="E96" s="111">
        <v>272034.45</v>
      </c>
      <c r="F96" s="111">
        <v>297828.65999999997</v>
      </c>
      <c r="G96" s="111">
        <v>297868.59000000003</v>
      </c>
      <c r="H96" s="111">
        <v>299189.58</v>
      </c>
      <c r="I96" s="111">
        <v>320113.55</v>
      </c>
      <c r="J96" s="111">
        <v>329089.84000000003</v>
      </c>
      <c r="K96" s="112">
        <v>334874.38</v>
      </c>
      <c r="L96" s="181">
        <f t="shared" si="37"/>
        <v>1.7577388593947411E-2</v>
      </c>
      <c r="M96"/>
      <c r="N96" s="424">
        <f>SUM(N68:N95)</f>
        <v>1.0000000000000002</v>
      </c>
      <c r="P96" s="115">
        <v>65184.900999999998</v>
      </c>
      <c r="Q96" s="83">
        <v>73830.64</v>
      </c>
      <c r="R96" s="83">
        <v>81677.407999999996</v>
      </c>
      <c r="S96" s="83">
        <v>87375.479000000007</v>
      </c>
      <c r="T96" s="83">
        <v>95364.072</v>
      </c>
      <c r="U96" s="83">
        <v>99891.618000000002</v>
      </c>
      <c r="V96" s="83">
        <v>99525.532999999996</v>
      </c>
      <c r="W96" s="83">
        <v>111531.264</v>
      </c>
      <c r="X96" s="83">
        <v>116312.087</v>
      </c>
      <c r="Y96" s="101">
        <v>119807.007</v>
      </c>
      <c r="Z96" s="102">
        <f t="shared" si="38"/>
        <v>3.0047779986958692E-2</v>
      </c>
      <c r="AA96"/>
      <c r="AB96" s="395">
        <f>SUM(AB68:AB95)</f>
        <v>0.99999999999999967</v>
      </c>
      <c r="AD96" s="87">
        <f t="shared" si="39"/>
        <v>2.9961108643139145</v>
      </c>
      <c r="AE96" s="92">
        <f t="shared" si="40"/>
        <v>3.0450249413137671</v>
      </c>
      <c r="AF96" s="92">
        <f t="shared" si="41"/>
        <v>3.120202312270115</v>
      </c>
      <c r="AG96" s="92">
        <f t="shared" si="42"/>
        <v>3.2119269820421641</v>
      </c>
      <c r="AH96" s="92">
        <f t="shared" si="43"/>
        <v>3.2019776740089423</v>
      </c>
      <c r="AI96" s="92">
        <f t="shared" si="44"/>
        <v>3.3535465421177841</v>
      </c>
      <c r="AJ96" s="92">
        <f t="shared" si="45"/>
        <v>3.3265039845304774</v>
      </c>
      <c r="AK96" s="92">
        <f t="shared" si="51"/>
        <v>3.4841156833254949</v>
      </c>
      <c r="AL96" s="92">
        <f t="shared" si="51"/>
        <v>3.5343566668603317</v>
      </c>
      <c r="AM96" s="103">
        <f t="shared" si="47"/>
        <v>3.5776701400686428</v>
      </c>
      <c r="AN96" s="102">
        <f t="shared" si="50"/>
        <v>1.2254980832703485E-2</v>
      </c>
    </row>
  </sheetData>
  <mergeCells count="36">
    <mergeCell ref="AN65:AN67"/>
    <mergeCell ref="AN4:AN6"/>
    <mergeCell ref="L36:L38"/>
    <mergeCell ref="N36:N38"/>
    <mergeCell ref="Z36:Z38"/>
    <mergeCell ref="AB36:AB38"/>
    <mergeCell ref="AN36:AN38"/>
    <mergeCell ref="AD4:AM4"/>
    <mergeCell ref="AD5:AM5"/>
    <mergeCell ref="Z4:Z6"/>
    <mergeCell ref="AB4:AB6"/>
    <mergeCell ref="AD65:AM65"/>
    <mergeCell ref="AD66:AM66"/>
    <mergeCell ref="Z65:Z67"/>
    <mergeCell ref="AB65:AB67"/>
    <mergeCell ref="A4:A6"/>
    <mergeCell ref="B4:K4"/>
    <mergeCell ref="P4:Y4"/>
    <mergeCell ref="L4:L6"/>
    <mergeCell ref="N4:N6"/>
    <mergeCell ref="B5:K5"/>
    <mergeCell ref="P5:Y5"/>
    <mergeCell ref="A36:A38"/>
    <mergeCell ref="B36:K36"/>
    <mergeCell ref="P36:Y36"/>
    <mergeCell ref="AD36:AM36"/>
    <mergeCell ref="B37:K37"/>
    <mergeCell ref="P37:Y37"/>
    <mergeCell ref="AD37:AM37"/>
    <mergeCell ref="A65:A67"/>
    <mergeCell ref="B65:K65"/>
    <mergeCell ref="P65:Y65"/>
    <mergeCell ref="L65:L67"/>
    <mergeCell ref="N65:N67"/>
    <mergeCell ref="B66:K66"/>
    <mergeCell ref="P66:Y66"/>
  </mergeCells>
  <conditionalFormatting sqref="AO7:AO33">
    <cfRule type="cellIs" dxfId="9" priority="20" operator="greaterThan">
      <formula>0</formula>
    </cfRule>
    <cfRule type="cellIs" dxfId="8" priority="21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2" orientation="portrait" r:id="rId1"/>
  <ignoredErrors>
    <ignoredError sqref="X32:Y32 J32:K32 X61:Y61 J61:K61 K95 X95:Y95 B95:H95 B61:H61 B32:H32 P95:V95 P61:V61 P32:V32" formulaRange="1"/>
    <ignoredError sqref="AD7:AN33 AD68:AN96 AD39:AN62 L54:L6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3F73F657-F4AB-45A1-A564-C1C53250502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AN7:AN33</xm:sqref>
        </x14:conditionalFormatting>
        <x14:conditionalFormatting xmlns:xm="http://schemas.microsoft.com/office/excel/2006/main">
          <x14:cfRule type="iconSet" priority="14" id="{C27CE46F-646A-48EC-8888-8F41D2D4B03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</xm:sqref>
        </x14:conditionalFormatting>
        <x14:conditionalFormatting xmlns:xm="http://schemas.microsoft.com/office/excel/2006/main">
          <x14:cfRule type="iconSet" priority="13" id="{860B18FA-6412-47B0-B686-FD8EC35F22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Z7:Z33</xm:sqref>
        </x14:conditionalFormatting>
        <x14:conditionalFormatting xmlns:xm="http://schemas.microsoft.com/office/excel/2006/main">
          <x14:cfRule type="iconSet" priority="12" id="{9AFACA66-2032-49CF-B2C4-878F8A6769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0" id="{663C8A2D-5FF0-4E52-9072-B4E52C520E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032D41F9-30C4-4035-86A9-6D4A21CFE21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8" id="{A8CEC779-52A0-416D-9251-385CF93F8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7" id="{2E16BE6F-CAD6-4BC4-A6AA-20C6261EB9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173DBB4A-4B25-493D-8721-D8F23D6D5E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2" id="{AB03C8BC-0E31-4C71-9FD0-96DB6CE155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1" id="{CFA3954B-843A-4920-82D9-37B9FD4A16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126" id="{337EE44C-719B-4449-A4EB-1E1015C198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</xm:sqref>
        </x14:conditionalFormatting>
        <x14:conditionalFormatting xmlns:xm="http://schemas.microsoft.com/office/excel/2006/main">
          <x14:cfRule type="iconSet" priority="128" id="{5545DA9F-79FC-4A1C-88C8-565319FAB6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30" id="{E10325A7-C11E-4AA4-A897-252E0C284F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AN98"/>
  <sheetViews>
    <sheetView showGridLines="0" topLeftCell="R75" workbookViewId="0">
      <selection activeCell="AD95" sqref="AD95"/>
    </sheetView>
  </sheetViews>
  <sheetFormatPr defaultRowHeight="15" x14ac:dyDescent="0.25"/>
  <cols>
    <col min="1" max="1" width="26.7109375" customWidth="1"/>
    <col min="2" max="2" width="9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20" t="s">
        <v>146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N1" s="20"/>
    </row>
    <row r="3" spans="1:40" ht="8.25" customHeight="1" thickBot="1" x14ac:dyDescent="0.3"/>
    <row r="4" spans="1:40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4.7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63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84">
        <v>2014</v>
      </c>
      <c r="AI6" s="84">
        <v>2015</v>
      </c>
      <c r="AJ6" s="84">
        <v>2016</v>
      </c>
      <c r="AK6" s="84">
        <v>2017</v>
      </c>
      <c r="AL6" s="84">
        <v>2018</v>
      </c>
      <c r="AM6" s="147">
        <v>2019</v>
      </c>
      <c r="AN6" s="497"/>
    </row>
    <row r="7" spans="1:40" ht="20.100000000000001" customHeight="1" x14ac:dyDescent="0.25">
      <c r="A7" s="5" t="s">
        <v>93</v>
      </c>
      <c r="B7" s="95">
        <v>40489.33</v>
      </c>
      <c r="C7" s="73">
        <v>40140.21</v>
      </c>
      <c r="D7" s="73">
        <v>42811.7</v>
      </c>
      <c r="E7" s="73">
        <v>45210.71</v>
      </c>
      <c r="F7" s="73">
        <v>48320.49</v>
      </c>
      <c r="G7" s="73">
        <v>53787.44</v>
      </c>
      <c r="H7" s="73">
        <v>55367.82</v>
      </c>
      <c r="I7" s="73">
        <v>53648.24</v>
      </c>
      <c r="J7" s="73">
        <v>53983.42</v>
      </c>
      <c r="K7" s="96">
        <v>57028.01</v>
      </c>
      <c r="L7" s="54">
        <f t="shared" ref="L7:L33" si="0">(K7-J7)/J7</f>
        <v>5.6398612759250968E-2</v>
      </c>
      <c r="N7" s="391">
        <f>K7/$K$33</f>
        <v>0.18450039106194957</v>
      </c>
      <c r="P7" s="95">
        <v>8901.652</v>
      </c>
      <c r="Q7" s="73">
        <v>8422.5589999999993</v>
      </c>
      <c r="R7" s="73">
        <v>9571.2610000000004</v>
      </c>
      <c r="S7" s="73">
        <v>10012.934999999999</v>
      </c>
      <c r="T7" s="73">
        <v>10797.683000000001</v>
      </c>
      <c r="U7" s="73">
        <v>13939.333000000001</v>
      </c>
      <c r="V7" s="73">
        <v>14605.82</v>
      </c>
      <c r="W7" s="73">
        <v>14554.455</v>
      </c>
      <c r="X7" s="73">
        <v>14537.897999999999</v>
      </c>
      <c r="Y7" s="96">
        <v>15998.278</v>
      </c>
      <c r="Z7" s="54">
        <f t="shared" ref="Z7:Z33" si="1">(Y7-X7)/X7</f>
        <v>0.10045331175112118</v>
      </c>
      <c r="AB7" s="391">
        <f>Y7/$Y$33</f>
        <v>0.19944304770110352</v>
      </c>
      <c r="AD7" s="64">
        <f t="shared" ref="AD7:AD33" si="2">(P7/B7)*10</f>
        <v>2.1985179799221175</v>
      </c>
      <c r="AE7" s="88">
        <f t="shared" ref="AE7:AE33" si="3">(Q7/C7)*10</f>
        <v>2.098284737424144</v>
      </c>
      <c r="AF7" s="88">
        <f t="shared" ref="AF7:AF33" si="4">(R7/D7)*10</f>
        <v>2.2356647832251468</v>
      </c>
      <c r="AG7" s="88">
        <f t="shared" ref="AG7:AG33" si="5">(S7/E7)*10</f>
        <v>2.2147263336497036</v>
      </c>
      <c r="AH7" s="88">
        <f t="shared" ref="AH7:AH33" si="6">(T7/F7)*10</f>
        <v>2.2345971657158281</v>
      </c>
      <c r="AI7" s="88">
        <f t="shared" ref="AI7:AI33" si="7">(U7/G7)*10</f>
        <v>2.5915591074793669</v>
      </c>
      <c r="AJ7" s="88">
        <f t="shared" ref="AJ7:AK33" si="8">(V7/H7)*10</f>
        <v>2.6379619063925581</v>
      </c>
      <c r="AK7" s="88">
        <f t="shared" si="8"/>
        <v>2.7129417479492339</v>
      </c>
      <c r="AL7" s="88">
        <f t="shared" ref="AL7:AL33" si="9">(X7/J7)*10</f>
        <v>2.6930301933445486</v>
      </c>
      <c r="AM7" s="19">
        <f t="shared" ref="AM7:AM33" si="10">(Y7/K7)*10</f>
        <v>2.8053368862073214</v>
      </c>
      <c r="AN7" s="54">
        <f>(AM7-AL7)/AL7</f>
        <v>4.170272325216523E-2</v>
      </c>
    </row>
    <row r="8" spans="1:40" ht="20.100000000000001" customHeight="1" x14ac:dyDescent="0.25">
      <c r="A8" s="5" t="s">
        <v>96</v>
      </c>
      <c r="B8" s="97">
        <v>32927.01</v>
      </c>
      <c r="C8" s="75">
        <v>31857.97</v>
      </c>
      <c r="D8" s="75">
        <v>33316.370000000003</v>
      </c>
      <c r="E8" s="75">
        <v>35735.32</v>
      </c>
      <c r="F8" s="75">
        <v>50743.199999999997</v>
      </c>
      <c r="G8" s="75">
        <v>49711.76</v>
      </c>
      <c r="H8" s="75">
        <v>64297.89</v>
      </c>
      <c r="I8" s="75">
        <v>59743.519999999997</v>
      </c>
      <c r="J8" s="75">
        <v>60823.59</v>
      </c>
      <c r="K8" s="98">
        <v>56982.14</v>
      </c>
      <c r="L8" s="54">
        <f t="shared" si="0"/>
        <v>-6.315723882789552E-2</v>
      </c>
      <c r="N8" s="392">
        <f t="shared" ref="N8:N32" si="11">K8/$K$33</f>
        <v>0.18435198972481695</v>
      </c>
      <c r="P8" s="97">
        <v>7425.3540000000003</v>
      </c>
      <c r="Q8" s="75">
        <v>7009.8220000000001</v>
      </c>
      <c r="R8" s="75">
        <v>7245.8630000000003</v>
      </c>
      <c r="S8" s="75">
        <v>7606.1689999999999</v>
      </c>
      <c r="T8" s="75">
        <v>10360.392</v>
      </c>
      <c r="U8" s="75">
        <v>10095.656999999999</v>
      </c>
      <c r="V8" s="75">
        <v>12639.005999999999</v>
      </c>
      <c r="W8" s="75">
        <v>12167.58</v>
      </c>
      <c r="X8" s="75">
        <v>12209.088</v>
      </c>
      <c r="Y8" s="98">
        <v>11499.156000000001</v>
      </c>
      <c r="Z8" s="54">
        <f t="shared" si="1"/>
        <v>-5.8147832172230955E-2</v>
      </c>
      <c r="AB8" s="392">
        <f t="shared" ref="AB8:AB32" si="12">Y8/$Y$33</f>
        <v>0.14335459845306045</v>
      </c>
      <c r="AD8" s="64">
        <f t="shared" si="2"/>
        <v>2.2550951331444913</v>
      </c>
      <c r="AE8" s="89">
        <f t="shared" si="3"/>
        <v>2.2003354262685288</v>
      </c>
      <c r="AF8" s="89">
        <f t="shared" si="4"/>
        <v>2.174865689149208</v>
      </c>
      <c r="AG8" s="89">
        <f t="shared" si="5"/>
        <v>2.128473734109559</v>
      </c>
      <c r="AH8" s="89">
        <f t="shared" si="6"/>
        <v>2.0417301234451117</v>
      </c>
      <c r="AI8" s="89">
        <f t="shared" si="7"/>
        <v>2.030838779395459</v>
      </c>
      <c r="AJ8" s="89">
        <f t="shared" si="8"/>
        <v>1.9656952973106891</v>
      </c>
      <c r="AK8" s="89">
        <f t="shared" si="8"/>
        <v>2.036635939763844</v>
      </c>
      <c r="AL8" s="89">
        <f t="shared" si="9"/>
        <v>2.0072948670080146</v>
      </c>
      <c r="AM8" s="19">
        <f t="shared" si="10"/>
        <v>2.0180281049465676</v>
      </c>
      <c r="AN8" s="54">
        <f t="shared" ref="AN8:AN33" si="13">(AM8-AL8)/AL8</f>
        <v>5.3471157202486432E-3</v>
      </c>
    </row>
    <row r="9" spans="1:40" ht="20.100000000000001" customHeight="1" x14ac:dyDescent="0.25">
      <c r="A9" s="5" t="s">
        <v>99</v>
      </c>
      <c r="B9" s="97">
        <v>11139.16</v>
      </c>
      <c r="C9" s="75">
        <v>11535.21</v>
      </c>
      <c r="D9" s="75">
        <v>13241.01</v>
      </c>
      <c r="E9" s="75">
        <v>14050.46</v>
      </c>
      <c r="F9" s="75">
        <v>16925.830000000002</v>
      </c>
      <c r="G9" s="75">
        <v>17190.27</v>
      </c>
      <c r="H9" s="75">
        <v>17163.88</v>
      </c>
      <c r="I9" s="75">
        <v>25969.42</v>
      </c>
      <c r="J9" s="75">
        <v>31144.81</v>
      </c>
      <c r="K9" s="98">
        <v>34369.279999999999</v>
      </c>
      <c r="L9" s="54">
        <f t="shared" si="0"/>
        <v>0.10353153543078276</v>
      </c>
      <c r="N9" s="392">
        <f t="shared" si="11"/>
        <v>0.1111935275405479</v>
      </c>
      <c r="P9" s="97">
        <v>2567.8620000000001</v>
      </c>
      <c r="Q9" s="75">
        <v>2772.931</v>
      </c>
      <c r="R9" s="75">
        <v>3241.94</v>
      </c>
      <c r="S9" s="75">
        <v>3512.384</v>
      </c>
      <c r="T9" s="75">
        <v>4339.165</v>
      </c>
      <c r="U9" s="75">
        <v>4421.38</v>
      </c>
      <c r="V9" s="75">
        <v>4231.9660000000003</v>
      </c>
      <c r="W9" s="75">
        <v>6378.4219999999996</v>
      </c>
      <c r="X9" s="75">
        <v>8225.3909999999996</v>
      </c>
      <c r="Y9" s="98">
        <v>9119.8860000000004</v>
      </c>
      <c r="Z9" s="54">
        <f t="shared" si="1"/>
        <v>0.10874802182656129</v>
      </c>
      <c r="AB9" s="392">
        <f t="shared" si="12"/>
        <v>0.11369335240496672</v>
      </c>
      <c r="AD9" s="64">
        <f t="shared" si="2"/>
        <v>2.3052564107167868</v>
      </c>
      <c r="AE9" s="89">
        <f t="shared" si="3"/>
        <v>2.4038842812571253</v>
      </c>
      <c r="AF9" s="89">
        <f t="shared" si="4"/>
        <v>2.4484083918069692</v>
      </c>
      <c r="AG9" s="89">
        <f t="shared" si="5"/>
        <v>2.4998355925713467</v>
      </c>
      <c r="AH9" s="89">
        <f t="shared" si="6"/>
        <v>2.5636349886534364</v>
      </c>
      <c r="AI9" s="89">
        <f t="shared" si="7"/>
        <v>2.5720247558647999</v>
      </c>
      <c r="AJ9" s="89">
        <f t="shared" si="8"/>
        <v>2.465623157467892</v>
      </c>
      <c r="AK9" s="89">
        <f t="shared" si="8"/>
        <v>2.4561280151809322</v>
      </c>
      <c r="AL9" s="89">
        <f t="shared" si="9"/>
        <v>2.6410149877298976</v>
      </c>
      <c r="AM9" s="19">
        <f t="shared" si="10"/>
        <v>2.6534992877360248</v>
      </c>
      <c r="AN9" s="54">
        <f t="shared" si="13"/>
        <v>4.7270841188440885E-3</v>
      </c>
    </row>
    <row r="10" spans="1:40" ht="20.100000000000001" customHeight="1" x14ac:dyDescent="0.25">
      <c r="A10" s="5" t="s">
        <v>97</v>
      </c>
      <c r="B10" s="97">
        <v>10281</v>
      </c>
      <c r="C10" s="75">
        <v>10790.29</v>
      </c>
      <c r="D10" s="75">
        <v>11890.47</v>
      </c>
      <c r="E10" s="75">
        <v>12981.68</v>
      </c>
      <c r="F10" s="75">
        <v>13558.92</v>
      </c>
      <c r="G10" s="75">
        <v>15514.04</v>
      </c>
      <c r="H10" s="75">
        <v>17310.580000000002</v>
      </c>
      <c r="I10" s="75">
        <v>17898.22</v>
      </c>
      <c r="J10" s="75">
        <v>21556.720000000001</v>
      </c>
      <c r="K10" s="98">
        <v>21914.41</v>
      </c>
      <c r="L10" s="54">
        <f t="shared" si="0"/>
        <v>1.6592969616898986E-2</v>
      </c>
      <c r="N10" s="392">
        <f t="shared" si="11"/>
        <v>7.0898795432137604E-2</v>
      </c>
      <c r="P10" s="97">
        <v>2905.9859999999999</v>
      </c>
      <c r="Q10" s="75">
        <v>3136.962</v>
      </c>
      <c r="R10" s="75">
        <v>3706.431</v>
      </c>
      <c r="S10" s="75">
        <v>3903.366</v>
      </c>
      <c r="T10" s="75">
        <v>3827.0819999999999</v>
      </c>
      <c r="U10" s="75">
        <v>4734.3040000000001</v>
      </c>
      <c r="V10" s="75">
        <v>5274.3230000000003</v>
      </c>
      <c r="W10" s="75">
        <v>5767.79</v>
      </c>
      <c r="X10" s="75">
        <v>6695.4660000000003</v>
      </c>
      <c r="Y10" s="98">
        <v>7168.3180000000002</v>
      </c>
      <c r="Z10" s="54">
        <f t="shared" si="1"/>
        <v>7.0622716925154996E-2</v>
      </c>
      <c r="AB10" s="392">
        <f t="shared" si="12"/>
        <v>8.9364067108389983E-2</v>
      </c>
      <c r="AD10" s="64">
        <f t="shared" si="2"/>
        <v>2.8265596731835423</v>
      </c>
      <c r="AE10" s="89">
        <f t="shared" si="3"/>
        <v>2.9072082400009638</v>
      </c>
      <c r="AF10" s="89">
        <f t="shared" si="4"/>
        <v>3.1171442339957967</v>
      </c>
      <c r="AG10" s="89">
        <f t="shared" si="5"/>
        <v>3.0068265432517212</v>
      </c>
      <c r="AH10" s="89">
        <f t="shared" si="6"/>
        <v>2.8225566638050821</v>
      </c>
      <c r="AI10" s="89">
        <f t="shared" si="7"/>
        <v>3.0516254953577531</v>
      </c>
      <c r="AJ10" s="89">
        <f t="shared" si="8"/>
        <v>3.0468782675103894</v>
      </c>
      <c r="AK10" s="89">
        <f t="shared" si="8"/>
        <v>3.2225495049228359</v>
      </c>
      <c r="AL10" s="89">
        <f t="shared" si="9"/>
        <v>3.1059762338611812</v>
      </c>
      <c r="AM10" s="19">
        <f t="shared" si="10"/>
        <v>3.2710522437063099</v>
      </c>
      <c r="AN10" s="54">
        <f t="shared" si="13"/>
        <v>5.3147866376271391E-2</v>
      </c>
    </row>
    <row r="11" spans="1:40" ht="20.100000000000001" customHeight="1" x14ac:dyDescent="0.25">
      <c r="A11" s="5" t="s">
        <v>91</v>
      </c>
      <c r="B11" s="97">
        <v>25917.85</v>
      </c>
      <c r="C11" s="75">
        <v>27757.78</v>
      </c>
      <c r="D11" s="75">
        <v>27699.279999999999</v>
      </c>
      <c r="E11" s="75">
        <v>23980.77</v>
      </c>
      <c r="F11" s="75">
        <v>26468.69</v>
      </c>
      <c r="G11" s="75">
        <v>28325.759999999998</v>
      </c>
      <c r="H11" s="75">
        <v>31801.759999999998</v>
      </c>
      <c r="I11" s="75">
        <v>27905.79</v>
      </c>
      <c r="J11" s="75">
        <v>30566.06</v>
      </c>
      <c r="K11" s="98">
        <v>30583.7</v>
      </c>
      <c r="L11" s="54">
        <f t="shared" si="0"/>
        <v>5.7711069074651482E-4</v>
      </c>
      <c r="N11" s="392">
        <f t="shared" si="11"/>
        <v>9.8946195213919383E-2</v>
      </c>
      <c r="P11" s="97">
        <v>5901.9089999999997</v>
      </c>
      <c r="Q11" s="75">
        <v>6375.7449999999999</v>
      </c>
      <c r="R11" s="75">
        <v>6135.6279999999997</v>
      </c>
      <c r="S11" s="75">
        <v>5372.0720000000001</v>
      </c>
      <c r="T11" s="75">
        <v>5960.5119999999997</v>
      </c>
      <c r="U11" s="75">
        <v>6556.93</v>
      </c>
      <c r="V11" s="75">
        <v>7277.6109999999999</v>
      </c>
      <c r="W11" s="75">
        <v>6560.75</v>
      </c>
      <c r="X11" s="75">
        <v>7072.5379999999996</v>
      </c>
      <c r="Y11" s="98">
        <v>7019.2669999999998</v>
      </c>
      <c r="Z11" s="54">
        <f t="shared" si="1"/>
        <v>-7.5320910258806295E-3</v>
      </c>
      <c r="AB11" s="392">
        <f t="shared" si="12"/>
        <v>8.7505918018663115E-2</v>
      </c>
      <c r="AD11" s="64">
        <f t="shared" si="2"/>
        <v>2.2771599496100179</v>
      </c>
      <c r="AE11" s="89">
        <f t="shared" si="3"/>
        <v>2.2969217999422145</v>
      </c>
      <c r="AF11" s="89">
        <f t="shared" si="4"/>
        <v>2.2150857350804785</v>
      </c>
      <c r="AG11" s="89">
        <f t="shared" si="5"/>
        <v>2.2401582601392702</v>
      </c>
      <c r="AH11" s="89">
        <f t="shared" si="6"/>
        <v>2.2519104647793298</v>
      </c>
      <c r="AI11" s="89">
        <f t="shared" si="7"/>
        <v>2.3148293284981589</v>
      </c>
      <c r="AJ11" s="89">
        <f t="shared" si="8"/>
        <v>2.2884302629791557</v>
      </c>
      <c r="AK11" s="89">
        <f t="shared" si="8"/>
        <v>2.3510353944468152</v>
      </c>
      <c r="AL11" s="89">
        <f t="shared" si="9"/>
        <v>2.3138533392920118</v>
      </c>
      <c r="AM11" s="19">
        <f t="shared" si="10"/>
        <v>2.2951006581937436</v>
      </c>
      <c r="AN11" s="54">
        <f t="shared" si="13"/>
        <v>-8.1045245088895816E-3</v>
      </c>
    </row>
    <row r="12" spans="1:40" ht="20.100000000000001" customHeight="1" x14ac:dyDescent="0.25">
      <c r="A12" s="5" t="s">
        <v>92</v>
      </c>
      <c r="B12" s="97">
        <v>7356.94</v>
      </c>
      <c r="C12" s="75">
        <v>10357.34</v>
      </c>
      <c r="D12" s="75">
        <v>7787.63</v>
      </c>
      <c r="E12" s="75">
        <v>7589.22</v>
      </c>
      <c r="F12" s="75">
        <v>10492.33</v>
      </c>
      <c r="G12" s="75">
        <v>11147.65</v>
      </c>
      <c r="H12" s="75">
        <v>14347.72</v>
      </c>
      <c r="I12" s="75">
        <v>17227.8</v>
      </c>
      <c r="J12" s="75">
        <v>19010.25</v>
      </c>
      <c r="K12" s="98">
        <v>16926.490000000002</v>
      </c>
      <c r="L12" s="54">
        <f t="shared" si="0"/>
        <v>-0.10961244591733399</v>
      </c>
      <c r="N12" s="392">
        <f t="shared" si="11"/>
        <v>5.4761581621139838E-2</v>
      </c>
      <c r="P12" s="97">
        <v>1413.8789999999999</v>
      </c>
      <c r="Q12" s="75">
        <v>2050.933</v>
      </c>
      <c r="R12" s="75">
        <v>1561.076</v>
      </c>
      <c r="S12" s="75">
        <v>1695.404</v>
      </c>
      <c r="T12" s="75">
        <v>2338.0500000000002</v>
      </c>
      <c r="U12" s="75">
        <v>2510.1309999999999</v>
      </c>
      <c r="V12" s="75">
        <v>3339.5650000000001</v>
      </c>
      <c r="W12" s="75">
        <v>3804.0279999999998</v>
      </c>
      <c r="X12" s="75">
        <v>4355.2370000000001</v>
      </c>
      <c r="Y12" s="98">
        <v>3885.7060000000001</v>
      </c>
      <c r="Z12" s="54">
        <f t="shared" si="1"/>
        <v>-0.10780836955600807</v>
      </c>
      <c r="AB12" s="392">
        <f t="shared" si="12"/>
        <v>4.8441278937049609E-2</v>
      </c>
      <c r="AD12" s="64">
        <f t="shared" si="2"/>
        <v>1.9218302718249709</v>
      </c>
      <c r="AE12" s="89">
        <f t="shared" si="3"/>
        <v>1.9801734808358129</v>
      </c>
      <c r="AF12" s="89">
        <f t="shared" si="4"/>
        <v>2.0045585113827955</v>
      </c>
      <c r="AG12" s="89">
        <f t="shared" si="5"/>
        <v>2.2339634376128243</v>
      </c>
      <c r="AH12" s="89">
        <f t="shared" si="6"/>
        <v>2.2283420365161981</v>
      </c>
      <c r="AI12" s="89">
        <f t="shared" si="7"/>
        <v>2.2517131413347209</v>
      </c>
      <c r="AJ12" s="89">
        <f t="shared" si="8"/>
        <v>2.3275928161408226</v>
      </c>
      <c r="AK12" s="89">
        <f t="shared" si="8"/>
        <v>2.2080753201221279</v>
      </c>
      <c r="AL12" s="89">
        <f t="shared" si="9"/>
        <v>2.290994068989098</v>
      </c>
      <c r="AM12" s="19">
        <f t="shared" si="10"/>
        <v>2.2956360119552253</v>
      </c>
      <c r="AN12" s="54">
        <f t="shared" si="13"/>
        <v>2.0261697875872541E-3</v>
      </c>
    </row>
    <row r="13" spans="1:40" ht="20.100000000000001" customHeight="1" x14ac:dyDescent="0.25">
      <c r="A13" s="5" t="s">
        <v>102</v>
      </c>
      <c r="B13" s="97">
        <v>1770.48</v>
      </c>
      <c r="C13" s="75">
        <v>3442.44</v>
      </c>
      <c r="D13" s="75">
        <v>3092.4</v>
      </c>
      <c r="E13" s="75">
        <v>5210.05</v>
      </c>
      <c r="F13" s="75">
        <v>6027.26</v>
      </c>
      <c r="G13" s="75">
        <v>8395.4699999999993</v>
      </c>
      <c r="H13" s="75">
        <v>11363.4</v>
      </c>
      <c r="I13" s="75">
        <v>12569.09</v>
      </c>
      <c r="J13" s="75">
        <v>11432.98</v>
      </c>
      <c r="K13" s="98">
        <v>13754.27</v>
      </c>
      <c r="L13" s="54">
        <f t="shared" si="0"/>
        <v>0.20303455442063231</v>
      </c>
      <c r="N13" s="392">
        <f t="shared" si="11"/>
        <v>4.4498627845713727E-2</v>
      </c>
      <c r="P13" s="97">
        <v>366.12900000000002</v>
      </c>
      <c r="Q13" s="75">
        <v>831.49400000000003</v>
      </c>
      <c r="R13" s="75">
        <v>751.71299999999997</v>
      </c>
      <c r="S13" s="75">
        <v>1217.644</v>
      </c>
      <c r="T13" s="75">
        <v>1238.675</v>
      </c>
      <c r="U13" s="75">
        <v>2066.9749999999999</v>
      </c>
      <c r="V13" s="75">
        <v>2532.732</v>
      </c>
      <c r="W13" s="75">
        <v>2821.5630000000001</v>
      </c>
      <c r="X13" s="75">
        <v>2623.165</v>
      </c>
      <c r="Y13" s="98">
        <v>3111.703</v>
      </c>
      <c r="Z13" s="54">
        <f t="shared" si="1"/>
        <v>0.18623990484776978</v>
      </c>
      <c r="AB13" s="392">
        <f t="shared" si="12"/>
        <v>3.8792145620964141E-2</v>
      </c>
      <c r="AD13" s="64">
        <f t="shared" si="2"/>
        <v>2.0679646197641319</v>
      </c>
      <c r="AE13" s="89">
        <f t="shared" si="3"/>
        <v>2.4154204575824125</v>
      </c>
      <c r="AF13" s="89">
        <f t="shared" si="4"/>
        <v>2.4308401241753979</v>
      </c>
      <c r="AG13" s="89">
        <f t="shared" si="5"/>
        <v>2.3371061698064315</v>
      </c>
      <c r="AH13" s="89">
        <f t="shared" si="6"/>
        <v>2.0551212325335224</v>
      </c>
      <c r="AI13" s="89">
        <f t="shared" si="7"/>
        <v>2.4620122518453407</v>
      </c>
      <c r="AJ13" s="89">
        <f t="shared" si="8"/>
        <v>2.228850520090818</v>
      </c>
      <c r="AK13" s="89">
        <f t="shared" si="8"/>
        <v>2.2448427053987201</v>
      </c>
      <c r="AL13" s="89">
        <f t="shared" si="9"/>
        <v>2.2943843162500066</v>
      </c>
      <c r="AM13" s="19">
        <f t="shared" si="10"/>
        <v>2.2623541634706892</v>
      </c>
      <c r="AN13" s="54">
        <f t="shared" si="13"/>
        <v>-1.3960238723941518E-2</v>
      </c>
    </row>
    <row r="14" spans="1:40" ht="20.100000000000001" customHeight="1" x14ac:dyDescent="0.25">
      <c r="A14" s="5" t="s">
        <v>100</v>
      </c>
      <c r="B14" s="97">
        <v>7926.39</v>
      </c>
      <c r="C14" s="75">
        <v>8679.64</v>
      </c>
      <c r="D14" s="75">
        <v>10994.82</v>
      </c>
      <c r="E14" s="75">
        <v>10817.72</v>
      </c>
      <c r="F14" s="75">
        <v>10630.11</v>
      </c>
      <c r="G14" s="75">
        <v>10776.5</v>
      </c>
      <c r="H14" s="75">
        <v>10068.91</v>
      </c>
      <c r="I14" s="75">
        <v>9975.6299999999992</v>
      </c>
      <c r="J14" s="75">
        <v>9932.7199999999993</v>
      </c>
      <c r="K14" s="98">
        <v>9272.18</v>
      </c>
      <c r="L14" s="54">
        <f t="shared" si="0"/>
        <v>-6.6501421564284416E-2</v>
      </c>
      <c r="N14" s="392">
        <f t="shared" si="11"/>
        <v>2.9997905169701477E-2</v>
      </c>
      <c r="P14" s="97">
        <v>1976.76</v>
      </c>
      <c r="Q14" s="75">
        <v>2171.1489999999999</v>
      </c>
      <c r="R14" s="75">
        <v>2626.08</v>
      </c>
      <c r="S14" s="75">
        <v>2727.6260000000002</v>
      </c>
      <c r="T14" s="75">
        <v>2809.0039999999999</v>
      </c>
      <c r="U14" s="75">
        <v>2874.4140000000002</v>
      </c>
      <c r="V14" s="75">
        <v>2838.326</v>
      </c>
      <c r="W14" s="75">
        <v>2830.799</v>
      </c>
      <c r="X14" s="75">
        <v>2787.221</v>
      </c>
      <c r="Y14" s="98">
        <v>2795.422</v>
      </c>
      <c r="Z14" s="54">
        <f t="shared" si="1"/>
        <v>2.9423572798856E-3</v>
      </c>
      <c r="AB14" s="392">
        <f t="shared" si="12"/>
        <v>3.4849218352794857E-2</v>
      </c>
      <c r="AD14" s="64">
        <f t="shared" si="2"/>
        <v>2.4938969694905246</v>
      </c>
      <c r="AE14" s="89">
        <f t="shared" si="3"/>
        <v>2.5014274785590187</v>
      </c>
      <c r="AF14" s="89">
        <f t="shared" si="4"/>
        <v>2.3884702068792398</v>
      </c>
      <c r="AG14" s="89">
        <f t="shared" si="5"/>
        <v>2.5214425960368732</v>
      </c>
      <c r="AH14" s="89">
        <f t="shared" si="6"/>
        <v>2.642497584691033</v>
      </c>
      <c r="AI14" s="89">
        <f t="shared" si="7"/>
        <v>2.667298287941354</v>
      </c>
      <c r="AJ14" s="89">
        <f t="shared" si="8"/>
        <v>2.8189009535292304</v>
      </c>
      <c r="AK14" s="89">
        <f t="shared" si="8"/>
        <v>2.8377145102615078</v>
      </c>
      <c r="AL14" s="89">
        <f t="shared" si="9"/>
        <v>2.806100443785791</v>
      </c>
      <c r="AM14" s="19">
        <f t="shared" si="10"/>
        <v>3.0148487195028566</v>
      </c>
      <c r="AN14" s="54">
        <f t="shared" si="13"/>
        <v>7.4390877981344541E-2</v>
      </c>
    </row>
    <row r="15" spans="1:40" ht="20.100000000000001" customHeight="1" x14ac:dyDescent="0.25">
      <c r="A15" s="5" t="s">
        <v>105</v>
      </c>
      <c r="B15" s="97">
        <v>3861.41</v>
      </c>
      <c r="C15" s="75">
        <v>3464.72</v>
      </c>
      <c r="D15" s="75">
        <v>3340.79</v>
      </c>
      <c r="E15" s="75">
        <v>2842.29</v>
      </c>
      <c r="F15" s="75">
        <v>4054.28</v>
      </c>
      <c r="G15" s="75">
        <v>3988.03</v>
      </c>
      <c r="H15" s="75">
        <v>4708.66</v>
      </c>
      <c r="I15" s="75">
        <v>4357.7</v>
      </c>
      <c r="J15" s="75">
        <v>5412.54</v>
      </c>
      <c r="K15" s="98">
        <v>5672.35</v>
      </c>
      <c r="L15" s="54">
        <f t="shared" si="0"/>
        <v>4.8001492829614266E-2</v>
      </c>
      <c r="N15" s="392">
        <f t="shared" si="11"/>
        <v>1.8351522229870017E-2</v>
      </c>
      <c r="P15" s="97">
        <v>835.97</v>
      </c>
      <c r="Q15" s="75">
        <v>755.01</v>
      </c>
      <c r="R15" s="75">
        <v>725.90800000000002</v>
      </c>
      <c r="S15" s="75">
        <v>622.59900000000005</v>
      </c>
      <c r="T15" s="75">
        <v>932.71600000000001</v>
      </c>
      <c r="U15" s="75">
        <v>993.13699999999994</v>
      </c>
      <c r="V15" s="75">
        <v>1247.3779999999999</v>
      </c>
      <c r="W15" s="75">
        <v>1208.0129999999999</v>
      </c>
      <c r="X15" s="75">
        <v>1506.9059999999999</v>
      </c>
      <c r="Y15" s="98">
        <v>1609.191</v>
      </c>
      <c r="Z15" s="54">
        <f t="shared" si="1"/>
        <v>6.7877492026709091E-2</v>
      </c>
      <c r="AB15" s="392">
        <f t="shared" si="12"/>
        <v>2.0061031404329046E-2</v>
      </c>
      <c r="AD15" s="64">
        <f t="shared" si="2"/>
        <v>2.1649345705325258</v>
      </c>
      <c r="AE15" s="89">
        <f t="shared" si="3"/>
        <v>2.1791371308504006</v>
      </c>
      <c r="AF15" s="89">
        <f t="shared" si="4"/>
        <v>2.172863304787191</v>
      </c>
      <c r="AG15" s="89">
        <f t="shared" si="5"/>
        <v>2.1904837296686828</v>
      </c>
      <c r="AH15" s="89">
        <f t="shared" si="6"/>
        <v>2.3005712481624356</v>
      </c>
      <c r="AI15" s="89">
        <f t="shared" si="7"/>
        <v>2.4902947069104293</v>
      </c>
      <c r="AJ15" s="89">
        <f t="shared" si="8"/>
        <v>2.6491146101013872</v>
      </c>
      <c r="AK15" s="89">
        <f t="shared" si="8"/>
        <v>2.7721343828166232</v>
      </c>
      <c r="AL15" s="89">
        <f t="shared" si="9"/>
        <v>2.7841013646088526</v>
      </c>
      <c r="AM15" s="19">
        <f t="shared" si="10"/>
        <v>2.8369035761192452</v>
      </c>
      <c r="AN15" s="54">
        <f t="shared" si="13"/>
        <v>1.8965621073143257E-2</v>
      </c>
    </row>
    <row r="16" spans="1:40" ht="20.100000000000001" customHeight="1" x14ac:dyDescent="0.25">
      <c r="A16" s="5" t="s">
        <v>95</v>
      </c>
      <c r="B16" s="97">
        <v>7391.04</v>
      </c>
      <c r="C16" s="75">
        <v>9518.99</v>
      </c>
      <c r="D16" s="75">
        <v>6810.61</v>
      </c>
      <c r="E16" s="75">
        <v>8882.74</v>
      </c>
      <c r="F16" s="75">
        <v>8803.7800000000007</v>
      </c>
      <c r="G16" s="75">
        <v>8617.85</v>
      </c>
      <c r="H16" s="75">
        <v>7263.85</v>
      </c>
      <c r="I16" s="75">
        <v>5681.72</v>
      </c>
      <c r="J16" s="75">
        <v>4892.8100000000004</v>
      </c>
      <c r="K16" s="98">
        <v>4658.26</v>
      </c>
      <c r="L16" s="54">
        <f t="shared" si="0"/>
        <v>-4.7937688158747258E-2</v>
      </c>
      <c r="N16" s="392">
        <f t="shared" si="11"/>
        <v>1.507067828016859E-2</v>
      </c>
      <c r="P16" s="97">
        <v>1720.451</v>
      </c>
      <c r="Q16" s="75">
        <v>2237.3589999999999</v>
      </c>
      <c r="R16" s="75">
        <v>1690.5350000000001</v>
      </c>
      <c r="S16" s="75">
        <v>2199.8069999999998</v>
      </c>
      <c r="T16" s="75">
        <v>2266.623</v>
      </c>
      <c r="U16" s="75">
        <v>2288.7779999999998</v>
      </c>
      <c r="V16" s="75">
        <v>1958.5029999999999</v>
      </c>
      <c r="W16" s="75">
        <v>1767.9690000000001</v>
      </c>
      <c r="X16" s="75">
        <v>1545.6949999999999</v>
      </c>
      <c r="Y16" s="98">
        <v>1566.2850000000001</v>
      </c>
      <c r="Z16" s="54">
        <f t="shared" si="1"/>
        <v>1.3320868606031686E-2</v>
      </c>
      <c r="AB16" s="392">
        <f t="shared" si="12"/>
        <v>1.9526142374105698E-2</v>
      </c>
      <c r="AD16" s="64">
        <f t="shared" si="2"/>
        <v>2.3277522513746374</v>
      </c>
      <c r="AE16" s="89">
        <f t="shared" si="3"/>
        <v>2.3504163782081919</v>
      </c>
      <c r="AF16" s="89">
        <f t="shared" si="4"/>
        <v>2.4822079079553818</v>
      </c>
      <c r="AG16" s="89">
        <f t="shared" si="5"/>
        <v>2.4764959911018445</v>
      </c>
      <c r="AH16" s="89">
        <f t="shared" si="6"/>
        <v>2.5746020459393577</v>
      </c>
      <c r="AI16" s="89">
        <f t="shared" si="7"/>
        <v>2.6558573194010107</v>
      </c>
      <c r="AJ16" s="89">
        <f t="shared" si="8"/>
        <v>2.6962327140565949</v>
      </c>
      <c r="AK16" s="89">
        <f t="shared" si="8"/>
        <v>3.1116792098167458</v>
      </c>
      <c r="AL16" s="89">
        <f t="shared" si="9"/>
        <v>3.159115109722225</v>
      </c>
      <c r="AM16" s="19">
        <f t="shared" si="10"/>
        <v>3.3623820911670883</v>
      </c>
      <c r="AN16" s="54">
        <f t="shared" si="13"/>
        <v>6.4343012009694139E-2</v>
      </c>
    </row>
    <row r="17" spans="1:40" ht="20.100000000000001" customHeight="1" x14ac:dyDescent="0.25">
      <c r="A17" s="5" t="s">
        <v>94</v>
      </c>
      <c r="B17" s="97">
        <v>4486.29</v>
      </c>
      <c r="C17" s="75">
        <v>5026.68</v>
      </c>
      <c r="D17" s="75">
        <v>5465.79</v>
      </c>
      <c r="E17" s="75">
        <v>4611.13</v>
      </c>
      <c r="F17" s="75">
        <v>5913</v>
      </c>
      <c r="G17" s="75">
        <v>5351.5</v>
      </c>
      <c r="H17" s="75">
        <v>7423.05</v>
      </c>
      <c r="I17" s="75">
        <v>6752.39</v>
      </c>
      <c r="J17" s="75">
        <v>7083.82</v>
      </c>
      <c r="K17" s="98">
        <v>5986.19</v>
      </c>
      <c r="L17" s="54">
        <f t="shared" si="0"/>
        <v>-0.15494888351200342</v>
      </c>
      <c r="N17" s="392">
        <f t="shared" si="11"/>
        <v>1.9366875960973067E-2</v>
      </c>
      <c r="P17" s="97">
        <v>960.42899999999997</v>
      </c>
      <c r="Q17" s="75">
        <v>1089.845</v>
      </c>
      <c r="R17" s="75">
        <v>1218.2249999999999</v>
      </c>
      <c r="S17" s="75">
        <v>1052.855</v>
      </c>
      <c r="T17" s="75">
        <v>1399.9169999999999</v>
      </c>
      <c r="U17" s="75">
        <v>1266.769</v>
      </c>
      <c r="V17" s="75">
        <v>1738.9960000000001</v>
      </c>
      <c r="W17" s="75">
        <v>1651.778</v>
      </c>
      <c r="X17" s="75">
        <v>1713.0550000000001</v>
      </c>
      <c r="Y17" s="98">
        <v>1541.4490000000001</v>
      </c>
      <c r="Z17" s="54">
        <f t="shared" si="1"/>
        <v>-0.10017541760188668</v>
      </c>
      <c r="AB17" s="392">
        <f t="shared" si="12"/>
        <v>1.9216523580589007E-2</v>
      </c>
      <c r="AD17" s="64">
        <f t="shared" si="2"/>
        <v>2.1408089980808196</v>
      </c>
      <c r="AE17" s="89">
        <f t="shared" si="3"/>
        <v>2.168120906841096</v>
      </c>
      <c r="AF17" s="89">
        <f t="shared" si="4"/>
        <v>2.2288177921215411</v>
      </c>
      <c r="AG17" s="89">
        <f t="shared" si="5"/>
        <v>2.283290646761206</v>
      </c>
      <c r="AH17" s="89">
        <f t="shared" si="6"/>
        <v>2.3675240994419076</v>
      </c>
      <c r="AI17" s="89">
        <f t="shared" si="7"/>
        <v>2.3671288423806409</v>
      </c>
      <c r="AJ17" s="89">
        <f t="shared" si="8"/>
        <v>2.3426974087470782</v>
      </c>
      <c r="AK17" s="89">
        <f t="shared" si="8"/>
        <v>2.4462123781357414</v>
      </c>
      <c r="AL17" s="89">
        <f t="shared" si="9"/>
        <v>2.4182644392432335</v>
      </c>
      <c r="AM17" s="19">
        <f t="shared" si="10"/>
        <v>2.5750084778465103</v>
      </c>
      <c r="AN17" s="54">
        <f t="shared" si="13"/>
        <v>6.4816748763972198E-2</v>
      </c>
    </row>
    <row r="18" spans="1:40" ht="20.100000000000001" customHeight="1" x14ac:dyDescent="0.25">
      <c r="A18" s="5" t="s">
        <v>114</v>
      </c>
      <c r="B18" s="97">
        <v>11.7</v>
      </c>
      <c r="C18" s="75">
        <v>129.91999999999999</v>
      </c>
      <c r="D18" s="75">
        <v>664.18</v>
      </c>
      <c r="E18" s="75">
        <v>1002.52</v>
      </c>
      <c r="F18" s="75">
        <v>1039.6400000000001</v>
      </c>
      <c r="G18" s="75">
        <v>477.95</v>
      </c>
      <c r="H18" s="75">
        <v>1004.79</v>
      </c>
      <c r="I18" s="75">
        <v>2068.75</v>
      </c>
      <c r="J18" s="75">
        <v>3026.4</v>
      </c>
      <c r="K18" s="98">
        <v>5570.69</v>
      </c>
      <c r="L18" s="54">
        <f t="shared" si="0"/>
        <v>0.84069851969336484</v>
      </c>
      <c r="N18" s="392">
        <f t="shared" si="11"/>
        <v>1.8022625784853648E-2</v>
      </c>
      <c r="P18" s="97">
        <v>2.1219999999999999</v>
      </c>
      <c r="Q18" s="75">
        <v>28.422000000000001</v>
      </c>
      <c r="R18" s="75">
        <v>134.56100000000001</v>
      </c>
      <c r="S18" s="75">
        <v>191.51400000000001</v>
      </c>
      <c r="T18" s="75">
        <v>181.46100000000001</v>
      </c>
      <c r="U18" s="75">
        <v>150.85599999999999</v>
      </c>
      <c r="V18" s="75">
        <v>315.42399999999998</v>
      </c>
      <c r="W18" s="75">
        <v>540.22699999999998</v>
      </c>
      <c r="X18" s="75">
        <v>697.26400000000001</v>
      </c>
      <c r="Y18" s="98">
        <v>1264.663</v>
      </c>
      <c r="Z18" s="54">
        <f t="shared" si="1"/>
        <v>0.81375060235434493</v>
      </c>
      <c r="AB18" s="392">
        <f t="shared" si="12"/>
        <v>1.5765962001336686E-2</v>
      </c>
      <c r="AD18" s="64">
        <f t="shared" si="2"/>
        <v>1.8136752136752139</v>
      </c>
      <c r="AE18" s="89">
        <f t="shared" si="3"/>
        <v>2.1876539408866997</v>
      </c>
      <c r="AF18" s="89">
        <f t="shared" si="4"/>
        <v>2.0259718750941014</v>
      </c>
      <c r="AG18" s="89">
        <f t="shared" si="5"/>
        <v>1.9103259785340942</v>
      </c>
      <c r="AH18" s="89">
        <f t="shared" si="6"/>
        <v>1.745421492054942</v>
      </c>
      <c r="AI18" s="89">
        <f t="shared" si="7"/>
        <v>3.1563134219060576</v>
      </c>
      <c r="AJ18" s="89">
        <f t="shared" si="8"/>
        <v>3.1392032165925214</v>
      </c>
      <c r="AK18" s="89">
        <f t="shared" si="8"/>
        <v>2.6113691842900302</v>
      </c>
      <c r="AL18" s="89">
        <f t="shared" si="9"/>
        <v>2.3039386730108378</v>
      </c>
      <c r="AM18" s="19">
        <f t="shared" si="10"/>
        <v>2.2702088969230023</v>
      </c>
      <c r="AN18" s="54">
        <f t="shared" si="13"/>
        <v>-1.4640049443571619E-2</v>
      </c>
    </row>
    <row r="19" spans="1:40" ht="20.100000000000001" customHeight="1" x14ac:dyDescent="0.25">
      <c r="A19" s="5" t="s">
        <v>98</v>
      </c>
      <c r="B19" s="97">
        <v>10048.6</v>
      </c>
      <c r="C19" s="75">
        <v>10369.120000000001</v>
      </c>
      <c r="D19" s="75">
        <v>13134</v>
      </c>
      <c r="E19" s="75">
        <v>13348.82</v>
      </c>
      <c r="F19" s="75">
        <v>13204.86</v>
      </c>
      <c r="G19" s="75">
        <v>9275.24</v>
      </c>
      <c r="H19" s="75">
        <v>5159.91</v>
      </c>
      <c r="I19" s="75">
        <v>4243.91</v>
      </c>
      <c r="J19" s="75">
        <v>5577.95</v>
      </c>
      <c r="K19" s="98">
        <v>3594.68</v>
      </c>
      <c r="L19" s="54">
        <f t="shared" si="0"/>
        <v>-0.35555535635851881</v>
      </c>
      <c r="N19" s="392">
        <f t="shared" si="11"/>
        <v>1.1629721355217703E-2</v>
      </c>
      <c r="P19" s="97">
        <v>2814.7269999999999</v>
      </c>
      <c r="Q19" s="75">
        <v>2820.9180000000001</v>
      </c>
      <c r="R19" s="75">
        <v>3591.9009999999998</v>
      </c>
      <c r="S19" s="75">
        <v>3888.1129999999998</v>
      </c>
      <c r="T19" s="75">
        <v>4005.7350000000001</v>
      </c>
      <c r="U19" s="75">
        <v>2705.5610000000001</v>
      </c>
      <c r="V19" s="75">
        <v>1446.576</v>
      </c>
      <c r="W19" s="75">
        <v>1443.316</v>
      </c>
      <c r="X19" s="75">
        <v>1720.181</v>
      </c>
      <c r="Y19" s="98">
        <v>1113.67</v>
      </c>
      <c r="Z19" s="54">
        <f t="shared" si="1"/>
        <v>-0.35258557093701182</v>
      </c>
      <c r="AB19" s="392">
        <f t="shared" si="12"/>
        <v>1.3883602906093266E-2</v>
      </c>
      <c r="AD19" s="64">
        <f t="shared" si="2"/>
        <v>2.8011135879625022</v>
      </c>
      <c r="AE19" s="89">
        <f t="shared" si="3"/>
        <v>2.7204989430154147</v>
      </c>
      <c r="AF19" s="89">
        <f t="shared" si="4"/>
        <v>2.7348111770976091</v>
      </c>
      <c r="AG19" s="89">
        <f t="shared" si="5"/>
        <v>2.9127016470369664</v>
      </c>
      <c r="AH19" s="89">
        <f t="shared" si="6"/>
        <v>3.0335308363738807</v>
      </c>
      <c r="AI19" s="89">
        <f t="shared" si="7"/>
        <v>2.9169714206856105</v>
      </c>
      <c r="AJ19" s="89">
        <f t="shared" si="8"/>
        <v>2.8034907585597422</v>
      </c>
      <c r="AK19" s="89">
        <f t="shared" si="8"/>
        <v>3.4009109524000274</v>
      </c>
      <c r="AL19" s="89">
        <f t="shared" si="9"/>
        <v>3.0838946207836218</v>
      </c>
      <c r="AM19" s="19">
        <f t="shared" si="10"/>
        <v>3.0981060901109418</v>
      </c>
      <c r="AN19" s="54">
        <f t="shared" si="13"/>
        <v>4.6082862986118961E-3</v>
      </c>
    </row>
    <row r="20" spans="1:40" ht="20.100000000000001" customHeight="1" x14ac:dyDescent="0.25">
      <c r="A20" s="5" t="s">
        <v>107</v>
      </c>
      <c r="B20" s="97">
        <v>1434.01</v>
      </c>
      <c r="C20" s="75">
        <v>1387.56</v>
      </c>
      <c r="D20" s="75">
        <v>1691.28</v>
      </c>
      <c r="E20" s="75">
        <v>1751.9</v>
      </c>
      <c r="F20" s="75">
        <v>1905.79</v>
      </c>
      <c r="G20" s="75">
        <v>1816.38</v>
      </c>
      <c r="H20" s="75">
        <v>1710.34</v>
      </c>
      <c r="I20" s="75">
        <v>1715.48</v>
      </c>
      <c r="J20" s="75">
        <v>1898.95</v>
      </c>
      <c r="K20" s="98">
        <v>2367.87</v>
      </c>
      <c r="L20" s="54">
        <f t="shared" si="0"/>
        <v>0.24693646488849091</v>
      </c>
      <c r="N20" s="392">
        <f t="shared" si="11"/>
        <v>7.6606730794895085E-3</v>
      </c>
      <c r="P20" s="97">
        <v>413.75099999999998</v>
      </c>
      <c r="Q20" s="75">
        <v>383.959</v>
      </c>
      <c r="R20" s="75">
        <v>586.19299999999998</v>
      </c>
      <c r="S20" s="75">
        <v>560.34699999999998</v>
      </c>
      <c r="T20" s="75">
        <v>593.30600000000004</v>
      </c>
      <c r="U20" s="75">
        <v>596.34100000000001</v>
      </c>
      <c r="V20" s="75">
        <v>613.21100000000001</v>
      </c>
      <c r="W20" s="75">
        <v>722.82600000000002</v>
      </c>
      <c r="X20" s="75">
        <v>800.25199999999995</v>
      </c>
      <c r="Y20" s="98">
        <v>1103.5940000000001</v>
      </c>
      <c r="Z20" s="54">
        <f t="shared" si="1"/>
        <v>0.37905809669953977</v>
      </c>
      <c r="AB20" s="392">
        <f t="shared" si="12"/>
        <v>1.3757990127728225E-2</v>
      </c>
      <c r="AD20" s="64">
        <f t="shared" si="2"/>
        <v>2.8852727665776392</v>
      </c>
      <c r="AE20" s="89">
        <f t="shared" si="3"/>
        <v>2.7671524114272539</v>
      </c>
      <c r="AF20" s="89">
        <f t="shared" si="4"/>
        <v>3.4659725178562981</v>
      </c>
      <c r="AG20" s="89">
        <f t="shared" si="5"/>
        <v>3.1985101889377243</v>
      </c>
      <c r="AH20" s="89">
        <f t="shared" si="6"/>
        <v>3.1131761631659316</v>
      </c>
      <c r="AI20" s="89">
        <f t="shared" si="7"/>
        <v>3.2831290809191911</v>
      </c>
      <c r="AJ20" s="89">
        <f t="shared" si="8"/>
        <v>3.5853163698445929</v>
      </c>
      <c r="AK20" s="89">
        <f t="shared" si="8"/>
        <v>4.2135495604728703</v>
      </c>
      <c r="AL20" s="89">
        <f t="shared" si="9"/>
        <v>4.2141815213670704</v>
      </c>
      <c r="AM20" s="19">
        <f t="shared" si="10"/>
        <v>4.6607035014591176</v>
      </c>
      <c r="AN20" s="54">
        <f t="shared" si="13"/>
        <v>0.10595698781081375</v>
      </c>
    </row>
    <row r="21" spans="1:40" ht="20.100000000000001" customHeight="1" x14ac:dyDescent="0.25">
      <c r="A21" s="5" t="s">
        <v>101</v>
      </c>
      <c r="B21" s="97">
        <v>2105.13</v>
      </c>
      <c r="C21" s="75">
        <v>1723.61</v>
      </c>
      <c r="D21" s="75">
        <v>980.5</v>
      </c>
      <c r="E21" s="75">
        <v>1243.92</v>
      </c>
      <c r="F21" s="75">
        <v>1312.1</v>
      </c>
      <c r="G21" s="75">
        <v>1496.53</v>
      </c>
      <c r="H21" s="75">
        <v>1832.82</v>
      </c>
      <c r="I21" s="75">
        <v>4074.28</v>
      </c>
      <c r="J21" s="75">
        <v>4133.0200000000004</v>
      </c>
      <c r="K21" s="98">
        <v>3806.56</v>
      </c>
      <c r="L21" s="54">
        <f t="shared" si="0"/>
        <v>-7.8988245883155769E-2</v>
      </c>
      <c r="N21" s="392">
        <f t="shared" si="11"/>
        <v>1.2315208063559901E-2</v>
      </c>
      <c r="P21" s="97">
        <v>550.72299999999996</v>
      </c>
      <c r="Q21" s="75">
        <v>474.30900000000003</v>
      </c>
      <c r="R21" s="75">
        <v>250.02</v>
      </c>
      <c r="S21" s="75">
        <v>336.06700000000001</v>
      </c>
      <c r="T21" s="75">
        <v>371.52300000000002</v>
      </c>
      <c r="U21" s="75">
        <v>418.029</v>
      </c>
      <c r="V21" s="75">
        <v>548.74800000000005</v>
      </c>
      <c r="W21" s="75">
        <v>1072.2139999999999</v>
      </c>
      <c r="X21" s="75">
        <v>1275.8399999999999</v>
      </c>
      <c r="Y21" s="98">
        <v>1100.9929999999999</v>
      </c>
      <c r="Z21" s="54">
        <f t="shared" si="1"/>
        <v>-0.13704461374467017</v>
      </c>
      <c r="AB21" s="392">
        <f t="shared" si="12"/>
        <v>1.3725564677497231E-2</v>
      </c>
      <c r="AD21" s="64">
        <f t="shared" si="2"/>
        <v>2.6160997183071828</v>
      </c>
      <c r="AE21" s="89">
        <f t="shared" si="3"/>
        <v>2.7518348118193794</v>
      </c>
      <c r="AF21" s="89">
        <f t="shared" si="4"/>
        <v>2.549923508414075</v>
      </c>
      <c r="AG21" s="89">
        <f t="shared" si="5"/>
        <v>2.7016769567174737</v>
      </c>
      <c r="AH21" s="89">
        <f t="shared" si="6"/>
        <v>2.8315143662830584</v>
      </c>
      <c r="AI21" s="89">
        <f t="shared" si="7"/>
        <v>2.7933218846264358</v>
      </c>
      <c r="AJ21" s="89">
        <f t="shared" si="8"/>
        <v>2.9940092316757787</v>
      </c>
      <c r="AK21" s="89">
        <f t="shared" si="8"/>
        <v>2.6316649812973085</v>
      </c>
      <c r="AL21" s="89">
        <f t="shared" si="9"/>
        <v>3.0869436876666452</v>
      </c>
      <c r="AM21" s="19">
        <f t="shared" si="10"/>
        <v>2.892356878651591</v>
      </c>
      <c r="AN21" s="54">
        <f t="shared" si="13"/>
        <v>-6.3035425554567925E-2</v>
      </c>
    </row>
    <row r="22" spans="1:40" ht="20.100000000000001" customHeight="1" x14ac:dyDescent="0.25">
      <c r="A22" s="5" t="s">
        <v>108</v>
      </c>
      <c r="B22" s="97">
        <v>1609.62</v>
      </c>
      <c r="C22" s="75">
        <v>1554.53</v>
      </c>
      <c r="D22" s="75">
        <v>2004.53</v>
      </c>
      <c r="E22" s="75">
        <v>2285.88</v>
      </c>
      <c r="F22" s="75">
        <v>2149.27</v>
      </c>
      <c r="G22" s="75">
        <v>2855.33</v>
      </c>
      <c r="H22" s="75">
        <v>3194.28</v>
      </c>
      <c r="I22" s="75">
        <v>3844.69</v>
      </c>
      <c r="J22" s="75">
        <v>3702.84</v>
      </c>
      <c r="K22" s="98">
        <v>3999.05</v>
      </c>
      <c r="L22" s="54">
        <f t="shared" si="0"/>
        <v>7.9995354916766598E-2</v>
      </c>
      <c r="N22" s="392">
        <f t="shared" si="11"/>
        <v>1.2937963097016525E-2</v>
      </c>
      <c r="P22" s="97">
        <v>386.80700000000002</v>
      </c>
      <c r="Q22" s="75">
        <v>402.33800000000002</v>
      </c>
      <c r="R22" s="75">
        <v>529.96</v>
      </c>
      <c r="S22" s="75">
        <v>570.601</v>
      </c>
      <c r="T22" s="75">
        <v>550.03399999999999</v>
      </c>
      <c r="U22" s="75">
        <v>734.47799999999995</v>
      </c>
      <c r="V22" s="75">
        <v>908.29899999999998</v>
      </c>
      <c r="W22" s="75">
        <v>1117.085</v>
      </c>
      <c r="X22" s="75">
        <v>1115.4949999999999</v>
      </c>
      <c r="Y22" s="98">
        <v>1087.6880000000001</v>
      </c>
      <c r="Z22" s="54">
        <f t="shared" si="1"/>
        <v>-2.4927946785955824E-2</v>
      </c>
      <c r="AB22" s="392">
        <f t="shared" si="12"/>
        <v>1.3559697466684721E-2</v>
      </c>
      <c r="AD22" s="64">
        <f t="shared" si="2"/>
        <v>2.4030951404679368</v>
      </c>
      <c r="AE22" s="89">
        <f t="shared" si="3"/>
        <v>2.5881649115809924</v>
      </c>
      <c r="AF22" s="89">
        <f t="shared" si="4"/>
        <v>2.6438117663492195</v>
      </c>
      <c r="AG22" s="89">
        <f t="shared" si="5"/>
        <v>2.4961984006159552</v>
      </c>
      <c r="AH22" s="89">
        <f t="shared" si="6"/>
        <v>2.5591666007528135</v>
      </c>
      <c r="AI22" s="89">
        <f t="shared" si="7"/>
        <v>2.5723051276034643</v>
      </c>
      <c r="AJ22" s="89">
        <f t="shared" si="8"/>
        <v>2.8435171619269441</v>
      </c>
      <c r="AK22" s="89">
        <f t="shared" si="8"/>
        <v>2.9055268435166424</v>
      </c>
      <c r="AL22" s="89">
        <f t="shared" si="9"/>
        <v>3.0125390241004197</v>
      </c>
      <c r="AM22" s="19">
        <f t="shared" si="10"/>
        <v>2.71986596816744</v>
      </c>
      <c r="AN22" s="54">
        <f t="shared" si="13"/>
        <v>-9.7151623129720435E-2</v>
      </c>
    </row>
    <row r="23" spans="1:40" ht="20.100000000000001" customHeight="1" x14ac:dyDescent="0.25">
      <c r="A23" s="5" t="s">
        <v>106</v>
      </c>
      <c r="B23" s="97">
        <v>4634.1499999999996</v>
      </c>
      <c r="C23" s="75">
        <v>3913.33</v>
      </c>
      <c r="D23" s="75">
        <v>5455.52</v>
      </c>
      <c r="E23" s="75">
        <v>5391.57</v>
      </c>
      <c r="F23" s="75">
        <v>5863.8</v>
      </c>
      <c r="G23" s="75">
        <v>5988.98</v>
      </c>
      <c r="H23" s="75">
        <v>4100.42</v>
      </c>
      <c r="I23" s="75">
        <v>4431.0200000000004</v>
      </c>
      <c r="J23" s="75">
        <v>3969.88</v>
      </c>
      <c r="K23" s="98">
        <v>3511.97</v>
      </c>
      <c r="L23" s="54">
        <f t="shared" si="0"/>
        <v>-0.1153460558001754</v>
      </c>
      <c r="N23" s="392">
        <f t="shared" si="11"/>
        <v>1.1362133071061658E-2</v>
      </c>
      <c r="P23" s="97">
        <v>1125.951</v>
      </c>
      <c r="Q23" s="75">
        <v>1019.802</v>
      </c>
      <c r="R23" s="75">
        <v>1390.809</v>
      </c>
      <c r="S23" s="75">
        <v>1296.9780000000001</v>
      </c>
      <c r="T23" s="75">
        <v>1412.481</v>
      </c>
      <c r="U23" s="75">
        <v>1528.1130000000001</v>
      </c>
      <c r="V23" s="75">
        <v>1146.2360000000001</v>
      </c>
      <c r="W23" s="75">
        <v>1267.0139999999999</v>
      </c>
      <c r="X23" s="75">
        <v>1145.9359999999999</v>
      </c>
      <c r="Y23" s="98">
        <v>1023.461</v>
      </c>
      <c r="Z23" s="54">
        <f t="shared" si="1"/>
        <v>-0.10687769648566754</v>
      </c>
      <c r="AB23" s="392">
        <f t="shared" si="12"/>
        <v>1.275900950359902E-2</v>
      </c>
      <c r="AD23" s="64">
        <f t="shared" si="2"/>
        <v>2.4296818186722486</v>
      </c>
      <c r="AE23" s="89">
        <f t="shared" si="3"/>
        <v>2.6059698517630765</v>
      </c>
      <c r="AF23" s="89">
        <f t="shared" si="4"/>
        <v>2.549361014165469</v>
      </c>
      <c r="AG23" s="89">
        <f t="shared" si="5"/>
        <v>2.4055664676522799</v>
      </c>
      <c r="AH23" s="89">
        <f t="shared" si="6"/>
        <v>2.4088151028343394</v>
      </c>
      <c r="AI23" s="89">
        <f t="shared" si="7"/>
        <v>2.5515413309111068</v>
      </c>
      <c r="AJ23" s="89">
        <f t="shared" si="8"/>
        <v>2.7954112017793302</v>
      </c>
      <c r="AK23" s="89">
        <f t="shared" si="8"/>
        <v>2.8594183731962386</v>
      </c>
      <c r="AL23" s="89">
        <f t="shared" si="9"/>
        <v>2.8865759166523923</v>
      </c>
      <c r="AM23" s="19">
        <f t="shared" si="10"/>
        <v>2.9142076953960316</v>
      </c>
      <c r="AN23" s="54">
        <f t="shared" si="13"/>
        <v>9.5725106636669801E-3</v>
      </c>
    </row>
    <row r="24" spans="1:40" ht="20.100000000000001" customHeight="1" x14ac:dyDescent="0.25">
      <c r="A24" s="5" t="s">
        <v>119</v>
      </c>
      <c r="B24" s="97">
        <v>889.43</v>
      </c>
      <c r="C24" s="75">
        <v>1200.52</v>
      </c>
      <c r="D24" s="75">
        <v>922.59</v>
      </c>
      <c r="E24" s="75">
        <v>1715.68</v>
      </c>
      <c r="F24" s="75">
        <v>2176.67</v>
      </c>
      <c r="G24" s="75">
        <v>4554.1400000000003</v>
      </c>
      <c r="H24" s="75">
        <v>5173.07</v>
      </c>
      <c r="I24" s="75">
        <v>4132.88</v>
      </c>
      <c r="J24" s="75">
        <v>2906.02</v>
      </c>
      <c r="K24" s="98">
        <v>4258.1899999999996</v>
      </c>
      <c r="L24" s="54">
        <f t="shared" si="0"/>
        <v>0.46529961941074033</v>
      </c>
      <c r="N24" s="392">
        <f t="shared" si="11"/>
        <v>1.3776348152707465E-2</v>
      </c>
      <c r="P24" s="97">
        <v>219.584</v>
      </c>
      <c r="Q24" s="75">
        <v>293.56799999999998</v>
      </c>
      <c r="R24" s="75">
        <v>234.41800000000001</v>
      </c>
      <c r="S24" s="75">
        <v>426.96199999999999</v>
      </c>
      <c r="T24" s="75">
        <v>547.46100000000001</v>
      </c>
      <c r="U24" s="75">
        <v>1110.4190000000001</v>
      </c>
      <c r="V24" s="75">
        <v>1137.4280000000001</v>
      </c>
      <c r="W24" s="75">
        <v>1003.1420000000001</v>
      </c>
      <c r="X24" s="75">
        <v>646.65</v>
      </c>
      <c r="Y24" s="98">
        <v>937.39800000000002</v>
      </c>
      <c r="Z24" s="54">
        <f t="shared" si="1"/>
        <v>0.44962189747158443</v>
      </c>
      <c r="AB24" s="392">
        <f t="shared" si="12"/>
        <v>1.1686102343572168E-2</v>
      </c>
      <c r="AD24" s="64">
        <f t="shared" si="2"/>
        <v>2.4688171075857572</v>
      </c>
      <c r="AE24" s="89">
        <f t="shared" si="3"/>
        <v>2.4453403525139104</v>
      </c>
      <c r="AF24" s="89">
        <f t="shared" si="4"/>
        <v>2.5408686415417465</v>
      </c>
      <c r="AG24" s="89">
        <f t="shared" si="5"/>
        <v>2.4885876154061362</v>
      </c>
      <c r="AH24" s="89">
        <f t="shared" si="6"/>
        <v>2.515130910978697</v>
      </c>
      <c r="AI24" s="89">
        <f t="shared" si="7"/>
        <v>2.4382627675038537</v>
      </c>
      <c r="AJ24" s="89">
        <f t="shared" si="8"/>
        <v>2.1987485187712523</v>
      </c>
      <c r="AK24" s="89">
        <f t="shared" si="8"/>
        <v>2.4272226631307952</v>
      </c>
      <c r="AL24" s="89">
        <f t="shared" si="9"/>
        <v>2.2252083605756328</v>
      </c>
      <c r="AM24" s="19">
        <f t="shared" si="10"/>
        <v>2.2014001254053954</v>
      </c>
      <c r="AN24" s="54">
        <f t="shared" si="13"/>
        <v>-1.0699328472808026E-2</v>
      </c>
    </row>
    <row r="25" spans="1:40" ht="20.100000000000001" customHeight="1" x14ac:dyDescent="0.25">
      <c r="A25" s="5" t="s">
        <v>103</v>
      </c>
      <c r="B25" s="97">
        <v>1425.69</v>
      </c>
      <c r="C25" s="75">
        <v>1254.81</v>
      </c>
      <c r="D25" s="75">
        <v>1606.05</v>
      </c>
      <c r="E25" s="75">
        <v>1953.75</v>
      </c>
      <c r="F25" s="75">
        <v>1978.18</v>
      </c>
      <c r="G25" s="75">
        <v>1639.83</v>
      </c>
      <c r="H25" s="75">
        <v>2615.65</v>
      </c>
      <c r="I25" s="75">
        <v>1982.56</v>
      </c>
      <c r="J25" s="75">
        <v>3515.47</v>
      </c>
      <c r="K25" s="98">
        <v>2094.75</v>
      </c>
      <c r="L25" s="54">
        <f t="shared" si="0"/>
        <v>-0.40413372891818161</v>
      </c>
      <c r="N25" s="392">
        <f t="shared" si="11"/>
        <v>6.777059100905306E-3</v>
      </c>
      <c r="P25" s="97">
        <v>305.99099999999999</v>
      </c>
      <c r="Q25" s="75">
        <v>283.28399999999999</v>
      </c>
      <c r="R25" s="75">
        <v>332.803</v>
      </c>
      <c r="S25" s="75">
        <v>460.57499999999999</v>
      </c>
      <c r="T25" s="75">
        <v>505.55200000000002</v>
      </c>
      <c r="U25" s="75">
        <v>431.92500000000001</v>
      </c>
      <c r="V25" s="75">
        <v>631.44200000000001</v>
      </c>
      <c r="W25" s="75">
        <v>583.71199999999999</v>
      </c>
      <c r="X25" s="75">
        <v>1003.56</v>
      </c>
      <c r="Y25" s="98">
        <v>599.14400000000001</v>
      </c>
      <c r="Z25" s="54">
        <f t="shared" si="1"/>
        <v>-0.40298138626489693</v>
      </c>
      <c r="AB25" s="392">
        <f t="shared" si="12"/>
        <v>7.4692479635514505E-3</v>
      </c>
      <c r="AD25" s="64">
        <f t="shared" si="2"/>
        <v>2.1462660185594342</v>
      </c>
      <c r="AE25" s="89">
        <f t="shared" si="3"/>
        <v>2.2575848136371244</v>
      </c>
      <c r="AF25" s="89">
        <f t="shared" si="4"/>
        <v>2.0721833068708944</v>
      </c>
      <c r="AG25" s="89">
        <f t="shared" si="5"/>
        <v>2.3573896353166988</v>
      </c>
      <c r="AH25" s="89">
        <f t="shared" si="6"/>
        <v>2.5556420548180654</v>
      </c>
      <c r="AI25" s="89">
        <f t="shared" si="7"/>
        <v>2.6339620570424986</v>
      </c>
      <c r="AJ25" s="89">
        <f t="shared" si="8"/>
        <v>2.4140920994781414</v>
      </c>
      <c r="AK25" s="89">
        <f t="shared" si="8"/>
        <v>2.9442337180211444</v>
      </c>
      <c r="AL25" s="89">
        <f t="shared" si="9"/>
        <v>2.85469652706466</v>
      </c>
      <c r="AM25" s="19">
        <f t="shared" si="10"/>
        <v>2.860217209690894</v>
      </c>
      <c r="AN25" s="54">
        <f t="shared" si="13"/>
        <v>1.9338947498950408E-3</v>
      </c>
    </row>
    <row r="26" spans="1:40" ht="20.100000000000001" customHeight="1" x14ac:dyDescent="0.25">
      <c r="A26" s="5" t="s">
        <v>104</v>
      </c>
      <c r="B26" s="97">
        <v>564.32000000000005</v>
      </c>
      <c r="C26" s="75">
        <v>417.02</v>
      </c>
      <c r="D26" s="75">
        <v>762.65</v>
      </c>
      <c r="E26" s="75">
        <v>782.61</v>
      </c>
      <c r="F26" s="75">
        <v>798.06</v>
      </c>
      <c r="G26" s="75">
        <v>1781.15</v>
      </c>
      <c r="H26" s="75">
        <v>979.3</v>
      </c>
      <c r="I26" s="75">
        <v>1370.15</v>
      </c>
      <c r="J26" s="75">
        <v>1308.25</v>
      </c>
      <c r="K26" s="98">
        <v>1318.1</v>
      </c>
      <c r="L26" s="54">
        <f t="shared" si="0"/>
        <v>7.5291419835657623E-3</v>
      </c>
      <c r="N26" s="392">
        <f t="shared" si="11"/>
        <v>4.2643950833766717E-3</v>
      </c>
      <c r="P26" s="97">
        <v>161.423</v>
      </c>
      <c r="Q26" s="75">
        <v>120.81100000000001</v>
      </c>
      <c r="R26" s="75">
        <v>322.661</v>
      </c>
      <c r="S26" s="75">
        <v>246.06800000000001</v>
      </c>
      <c r="T26" s="75">
        <v>221.39</v>
      </c>
      <c r="U26" s="75">
        <v>514.17399999999998</v>
      </c>
      <c r="V26" s="75">
        <v>307.34500000000003</v>
      </c>
      <c r="W26" s="75">
        <v>405.92200000000003</v>
      </c>
      <c r="X26" s="75">
        <v>447.40499999999997</v>
      </c>
      <c r="Y26" s="98">
        <v>518.92600000000004</v>
      </c>
      <c r="Z26" s="54">
        <f t="shared" si="1"/>
        <v>0.15985739989494993</v>
      </c>
      <c r="AB26" s="392">
        <f t="shared" si="12"/>
        <v>6.4692076841859391E-3</v>
      </c>
      <c r="AD26" s="64">
        <f t="shared" si="2"/>
        <v>2.8604869577544658</v>
      </c>
      <c r="AE26" s="89">
        <f t="shared" si="3"/>
        <v>2.8970073377775654</v>
      </c>
      <c r="AF26" s="89">
        <f t="shared" si="4"/>
        <v>4.2307873860879832</v>
      </c>
      <c r="AG26" s="89">
        <f t="shared" si="5"/>
        <v>3.1441969818939191</v>
      </c>
      <c r="AH26" s="89">
        <f t="shared" si="6"/>
        <v>2.7741021978297371</v>
      </c>
      <c r="AI26" s="89">
        <f t="shared" si="7"/>
        <v>2.8867529405159589</v>
      </c>
      <c r="AJ26" s="89">
        <f t="shared" si="8"/>
        <v>3.1384151945267029</v>
      </c>
      <c r="AK26" s="89">
        <f t="shared" si="8"/>
        <v>2.9626099332189906</v>
      </c>
      <c r="AL26" s="89">
        <f t="shared" si="9"/>
        <v>3.4198738773170261</v>
      </c>
      <c r="AM26" s="19">
        <f t="shared" si="10"/>
        <v>3.9369243608223963</v>
      </c>
      <c r="AN26" s="54">
        <f t="shared" si="13"/>
        <v>0.15118992748089552</v>
      </c>
    </row>
    <row r="27" spans="1:40" ht="20.100000000000001" customHeight="1" x14ac:dyDescent="0.25">
      <c r="A27" s="5" t="s">
        <v>111</v>
      </c>
      <c r="B27" s="97">
        <v>54.62</v>
      </c>
      <c r="C27" s="75">
        <v>83.03</v>
      </c>
      <c r="D27" s="75">
        <v>117.96</v>
      </c>
      <c r="E27" s="75">
        <v>182.66</v>
      </c>
      <c r="F27" s="75">
        <v>267.08</v>
      </c>
      <c r="G27" s="75">
        <v>175.73</v>
      </c>
      <c r="H27" s="75">
        <v>236.19</v>
      </c>
      <c r="I27" s="75">
        <v>320.58999999999997</v>
      </c>
      <c r="J27" s="75">
        <v>384.02</v>
      </c>
      <c r="K27" s="98">
        <v>456.7</v>
      </c>
      <c r="L27" s="54">
        <f t="shared" si="0"/>
        <v>0.18926097599083383</v>
      </c>
      <c r="N27" s="392">
        <f t="shared" si="11"/>
        <v>1.4775428530294562E-3</v>
      </c>
      <c r="P27" s="97">
        <v>71.555000000000007</v>
      </c>
      <c r="Q27" s="75">
        <v>119.834</v>
      </c>
      <c r="R27" s="75">
        <v>160.66399999999999</v>
      </c>
      <c r="S27" s="75">
        <v>240.661</v>
      </c>
      <c r="T27" s="75">
        <v>221.05799999999999</v>
      </c>
      <c r="U27" s="75">
        <v>240.29300000000001</v>
      </c>
      <c r="V27" s="75">
        <v>275.56599999999997</v>
      </c>
      <c r="W27" s="75">
        <v>402.92500000000001</v>
      </c>
      <c r="X27" s="75">
        <v>425.03100000000001</v>
      </c>
      <c r="Y27" s="98">
        <v>496.98599999999999</v>
      </c>
      <c r="Z27" s="54">
        <f t="shared" si="1"/>
        <v>0.16929353388341081</v>
      </c>
      <c r="AB27" s="392">
        <f t="shared" si="12"/>
        <v>6.1956919678968344E-3</v>
      </c>
      <c r="AD27" s="64">
        <f t="shared" si="2"/>
        <v>13.100512632735263</v>
      </c>
      <c r="AE27" s="89">
        <f t="shared" si="3"/>
        <v>14.432614717571964</v>
      </c>
      <c r="AF27" s="89">
        <f t="shared" si="4"/>
        <v>13.620210240759578</v>
      </c>
      <c r="AG27" s="89">
        <f t="shared" si="5"/>
        <v>13.175353115077193</v>
      </c>
      <c r="AH27" s="89">
        <f t="shared" si="6"/>
        <v>8.2768458888722485</v>
      </c>
      <c r="AI27" s="89">
        <f t="shared" si="7"/>
        <v>13.673988505093043</v>
      </c>
      <c r="AJ27" s="89">
        <f t="shared" si="8"/>
        <v>11.667132393412082</v>
      </c>
      <c r="AK27" s="89">
        <f t="shared" si="8"/>
        <v>12.568233569356499</v>
      </c>
      <c r="AL27" s="89">
        <f t="shared" si="9"/>
        <v>11.067939169834906</v>
      </c>
      <c r="AM27" s="19">
        <f t="shared" si="10"/>
        <v>10.882110794832494</v>
      </c>
      <c r="AN27" s="54">
        <f t="shared" si="13"/>
        <v>-1.6789790054943354E-2</v>
      </c>
    </row>
    <row r="28" spans="1:40" ht="20.100000000000001" customHeight="1" x14ac:dyDescent="0.25">
      <c r="A28" s="5" t="s">
        <v>231</v>
      </c>
      <c r="B28" s="97">
        <v>37.14</v>
      </c>
      <c r="C28" s="75">
        <v>194.09</v>
      </c>
      <c r="D28" s="75">
        <v>330.93</v>
      </c>
      <c r="E28" s="75">
        <v>372.56</v>
      </c>
      <c r="F28" s="75">
        <v>582.91</v>
      </c>
      <c r="G28" s="75">
        <v>400.27</v>
      </c>
      <c r="H28" s="75">
        <v>1075.67</v>
      </c>
      <c r="I28" s="75">
        <v>820.82</v>
      </c>
      <c r="J28" s="75">
        <v>1050.53</v>
      </c>
      <c r="K28" s="98">
        <v>1839.11</v>
      </c>
      <c r="L28" s="54">
        <f t="shared" si="0"/>
        <v>0.75064967207028832</v>
      </c>
      <c r="N28" s="392">
        <f t="shared" si="11"/>
        <v>5.9499974522334203E-3</v>
      </c>
      <c r="P28" s="97">
        <v>12.801</v>
      </c>
      <c r="Q28" s="75">
        <v>52.966999999999999</v>
      </c>
      <c r="R28" s="75">
        <v>84.748000000000005</v>
      </c>
      <c r="S28" s="75">
        <v>100.93</v>
      </c>
      <c r="T28" s="75">
        <v>165.23400000000001</v>
      </c>
      <c r="U28" s="75">
        <v>107.393</v>
      </c>
      <c r="V28" s="75">
        <v>281.90100000000001</v>
      </c>
      <c r="W28" s="75">
        <v>237.13300000000001</v>
      </c>
      <c r="X28" s="75">
        <v>275.923</v>
      </c>
      <c r="Y28" s="98">
        <v>462.92500000000001</v>
      </c>
      <c r="Z28" s="54">
        <f t="shared" si="1"/>
        <v>0.67773255582173286</v>
      </c>
      <c r="AB28" s="392">
        <f t="shared" si="12"/>
        <v>5.7710694149103641E-3</v>
      </c>
      <c r="AD28" s="64">
        <f t="shared" si="2"/>
        <v>3.4466882067851374</v>
      </c>
      <c r="AE28" s="89">
        <f t="shared" si="3"/>
        <v>2.7289917048791796</v>
      </c>
      <c r="AF28" s="89">
        <f t="shared" si="4"/>
        <v>2.560904118695797</v>
      </c>
      <c r="AG28" s="89">
        <f t="shared" si="5"/>
        <v>2.709093837234271</v>
      </c>
      <c r="AH28" s="89">
        <f t="shared" si="6"/>
        <v>2.8346399958827266</v>
      </c>
      <c r="AI28" s="89">
        <f t="shared" si="7"/>
        <v>2.6830139655732381</v>
      </c>
      <c r="AJ28" s="89">
        <f t="shared" si="8"/>
        <v>2.6207015162642815</v>
      </c>
      <c r="AK28" s="89">
        <f t="shared" si="8"/>
        <v>2.8889768767817547</v>
      </c>
      <c r="AL28" s="89">
        <f t="shared" si="9"/>
        <v>2.6265123318705799</v>
      </c>
      <c r="AM28" s="19">
        <f t="shared" si="10"/>
        <v>2.5171142563522575</v>
      </c>
      <c r="AN28" s="54">
        <f t="shared" si="13"/>
        <v>-4.1651460833008913E-2</v>
      </c>
    </row>
    <row r="29" spans="1:40" ht="20.100000000000001" customHeight="1" x14ac:dyDescent="0.25">
      <c r="A29" s="5" t="s">
        <v>126</v>
      </c>
      <c r="B29" s="97">
        <v>185.76</v>
      </c>
      <c r="C29" s="75">
        <v>281.39</v>
      </c>
      <c r="D29" s="75">
        <v>413.65</v>
      </c>
      <c r="E29" s="75">
        <v>651.22</v>
      </c>
      <c r="F29" s="75">
        <v>623.9</v>
      </c>
      <c r="G29" s="75">
        <v>509.62</v>
      </c>
      <c r="H29" s="75">
        <v>628.82000000000005</v>
      </c>
      <c r="I29" s="75">
        <v>876.35</v>
      </c>
      <c r="J29" s="75">
        <v>829.59</v>
      </c>
      <c r="K29" s="98">
        <v>2041.13</v>
      </c>
      <c r="L29" s="54">
        <f t="shared" si="0"/>
        <v>1.4604081534251858</v>
      </c>
      <c r="N29" s="392">
        <f t="shared" si="11"/>
        <v>6.6035845053733612E-3</v>
      </c>
      <c r="P29" s="97">
        <v>45.814</v>
      </c>
      <c r="Q29" s="75">
        <v>70.763999999999996</v>
      </c>
      <c r="R29" s="75">
        <v>97.512</v>
      </c>
      <c r="S29" s="75">
        <v>153.53399999999999</v>
      </c>
      <c r="T29" s="75">
        <v>151.369</v>
      </c>
      <c r="U29" s="75">
        <v>114.214</v>
      </c>
      <c r="V29" s="75">
        <v>151.54</v>
      </c>
      <c r="W29" s="75">
        <v>211.63499999999999</v>
      </c>
      <c r="X29" s="75">
        <v>182.39400000000001</v>
      </c>
      <c r="Y29" s="98">
        <v>434.06900000000002</v>
      </c>
      <c r="Z29" s="54">
        <f t="shared" si="1"/>
        <v>1.3798425386800004</v>
      </c>
      <c r="AB29" s="392">
        <f t="shared" si="12"/>
        <v>5.4113351619824524E-3</v>
      </c>
      <c r="AD29" s="64">
        <f t="shared" si="2"/>
        <v>2.4663006029285102</v>
      </c>
      <c r="AE29" s="89">
        <f t="shared" si="3"/>
        <v>2.5148015210206474</v>
      </c>
      <c r="AF29" s="89">
        <f t="shared" si="4"/>
        <v>2.357355252024659</v>
      </c>
      <c r="AG29" s="89">
        <f t="shared" si="5"/>
        <v>2.3576364362273883</v>
      </c>
      <c r="AH29" s="89">
        <f t="shared" si="6"/>
        <v>2.4261740663567881</v>
      </c>
      <c r="AI29" s="89">
        <f t="shared" si="7"/>
        <v>2.2411600800596525</v>
      </c>
      <c r="AJ29" s="89">
        <f t="shared" si="8"/>
        <v>2.4099106262523455</v>
      </c>
      <c r="AK29" s="89">
        <f t="shared" si="8"/>
        <v>2.4149597763450674</v>
      </c>
      <c r="AL29" s="89">
        <f t="shared" si="9"/>
        <v>2.1986041297508407</v>
      </c>
      <c r="AM29" s="19">
        <f t="shared" si="10"/>
        <v>2.1266112398524348</v>
      </c>
      <c r="AN29" s="54">
        <f t="shared" si="13"/>
        <v>-3.2744817006490651E-2</v>
      </c>
    </row>
    <row r="30" spans="1:40" ht="20.100000000000001" customHeight="1" x14ac:dyDescent="0.25">
      <c r="A30" s="5" t="s">
        <v>148</v>
      </c>
      <c r="B30" s="97">
        <v>2090.25</v>
      </c>
      <c r="C30" s="75">
        <v>2159.66</v>
      </c>
      <c r="D30" s="75">
        <v>1712.84</v>
      </c>
      <c r="E30" s="75">
        <v>1400.14</v>
      </c>
      <c r="F30" s="75">
        <v>1552.95</v>
      </c>
      <c r="G30" s="75">
        <v>1580.83</v>
      </c>
      <c r="H30" s="75">
        <v>1524.24</v>
      </c>
      <c r="I30" s="75">
        <v>1602.6</v>
      </c>
      <c r="J30" s="75">
        <v>1783.42</v>
      </c>
      <c r="K30" s="98">
        <v>1503.95</v>
      </c>
      <c r="L30" s="54">
        <f t="shared" si="0"/>
        <v>-0.15670453398526427</v>
      </c>
      <c r="N30" s="392">
        <f t="shared" si="11"/>
        <v>4.8656679960885716E-3</v>
      </c>
      <c r="P30" s="97">
        <v>445.79899999999998</v>
      </c>
      <c r="Q30" s="75">
        <v>501.78100000000001</v>
      </c>
      <c r="R30" s="75">
        <v>393.92500000000001</v>
      </c>
      <c r="S30" s="75">
        <v>327.87599999999998</v>
      </c>
      <c r="T30" s="75">
        <v>362.63499999999999</v>
      </c>
      <c r="U30" s="75">
        <v>361.791</v>
      </c>
      <c r="V30" s="75">
        <v>376.75299999999999</v>
      </c>
      <c r="W30" s="75">
        <v>467.846</v>
      </c>
      <c r="X30" s="75">
        <v>483.86200000000002</v>
      </c>
      <c r="Y30" s="98">
        <v>401.65699999999998</v>
      </c>
      <c r="Z30" s="54">
        <f t="shared" si="1"/>
        <v>-0.16989348202586696</v>
      </c>
      <c r="AB30" s="392">
        <f t="shared" si="12"/>
        <v>5.0072699205803359E-3</v>
      </c>
      <c r="AD30" s="64">
        <f t="shared" si="2"/>
        <v>2.132754455208707</v>
      </c>
      <c r="AE30" s="89">
        <f t="shared" si="3"/>
        <v>2.323425909633924</v>
      </c>
      <c r="AF30" s="89">
        <f t="shared" si="4"/>
        <v>2.2998353611545737</v>
      </c>
      <c r="AG30" s="89">
        <f t="shared" si="5"/>
        <v>2.3417372548459436</v>
      </c>
      <c r="AH30" s="89">
        <f t="shared" si="6"/>
        <v>2.3351363533919316</v>
      </c>
      <c r="AI30" s="89">
        <f t="shared" si="7"/>
        <v>2.2886142089914792</v>
      </c>
      <c r="AJ30" s="89">
        <f t="shared" si="8"/>
        <v>2.4717432950191571</v>
      </c>
      <c r="AK30" s="89">
        <f t="shared" si="8"/>
        <v>2.9192936478222893</v>
      </c>
      <c r="AL30" s="89">
        <f t="shared" si="9"/>
        <v>2.7131130075921543</v>
      </c>
      <c r="AM30" s="19">
        <f t="shared" si="10"/>
        <v>2.6706805412413974</v>
      </c>
      <c r="AN30" s="54">
        <f t="shared" si="13"/>
        <v>-1.563977107920583E-2</v>
      </c>
    </row>
    <row r="31" spans="1:40" ht="20.100000000000001" customHeight="1" x14ac:dyDescent="0.25">
      <c r="A31" s="5" t="s">
        <v>129</v>
      </c>
      <c r="B31" s="97">
        <v>778.19</v>
      </c>
      <c r="C31" s="75">
        <v>1250.67</v>
      </c>
      <c r="D31" s="75">
        <v>1520.47</v>
      </c>
      <c r="E31" s="75">
        <v>1249.48</v>
      </c>
      <c r="F31" s="75">
        <v>1336.96</v>
      </c>
      <c r="G31" s="75">
        <v>1556.17</v>
      </c>
      <c r="H31" s="75">
        <v>1277.49</v>
      </c>
      <c r="I31" s="75">
        <v>1144.5899999999999</v>
      </c>
      <c r="J31" s="75">
        <v>1178.51</v>
      </c>
      <c r="K31" s="98">
        <v>1593.16</v>
      </c>
      <c r="L31" s="54">
        <f t="shared" si="0"/>
        <v>0.35184258088603415</v>
      </c>
      <c r="N31" s="392">
        <f t="shared" si="11"/>
        <v>5.1542854647085804E-3</v>
      </c>
      <c r="P31" s="97">
        <v>179.73099999999999</v>
      </c>
      <c r="Q31" s="75">
        <v>286.96899999999999</v>
      </c>
      <c r="R31" s="75">
        <v>350.85300000000001</v>
      </c>
      <c r="S31" s="75">
        <v>291.64600000000002</v>
      </c>
      <c r="T31" s="75">
        <v>335.49799999999999</v>
      </c>
      <c r="U31" s="75">
        <v>359.97500000000002</v>
      </c>
      <c r="V31" s="75">
        <v>276.55</v>
      </c>
      <c r="W31" s="75">
        <v>274.07600000000002</v>
      </c>
      <c r="X31" s="75">
        <v>297.61799999999999</v>
      </c>
      <c r="Y31" s="98">
        <v>387.23700000000002</v>
      </c>
      <c r="Z31" s="54">
        <f t="shared" si="1"/>
        <v>0.3011208999455679</v>
      </c>
      <c r="AB31" s="392">
        <f t="shared" si="12"/>
        <v>4.8275025263739149E-3</v>
      </c>
      <c r="AD31" s="64">
        <f t="shared" si="2"/>
        <v>2.3096030532389262</v>
      </c>
      <c r="AE31" s="89">
        <f t="shared" si="3"/>
        <v>2.2945221361350314</v>
      </c>
      <c r="AF31" s="89">
        <f t="shared" si="4"/>
        <v>2.3075299085151304</v>
      </c>
      <c r="AG31" s="89">
        <f t="shared" si="5"/>
        <v>2.3341390018247594</v>
      </c>
      <c r="AH31" s="89">
        <f t="shared" si="6"/>
        <v>2.5094094064145525</v>
      </c>
      <c r="AI31" s="89">
        <f t="shared" si="7"/>
        <v>2.3132112815437904</v>
      </c>
      <c r="AJ31" s="89">
        <f t="shared" si="8"/>
        <v>2.1647918966097581</v>
      </c>
      <c r="AK31" s="89">
        <f t="shared" si="8"/>
        <v>2.3945342873867501</v>
      </c>
      <c r="AL31" s="89">
        <f t="shared" si="9"/>
        <v>2.5253752619833518</v>
      </c>
      <c r="AM31" s="19">
        <f t="shared" si="10"/>
        <v>2.4306221597328581</v>
      </c>
      <c r="AN31" s="54">
        <f t="shared" si="13"/>
        <v>-3.7520404858990164E-2</v>
      </c>
    </row>
    <row r="32" spans="1:40" ht="20.100000000000001" customHeight="1" thickBot="1" x14ac:dyDescent="0.3">
      <c r="A32" s="5" t="s">
        <v>33</v>
      </c>
      <c r="B32" s="148">
        <f t="shared" ref="B32:I32" si="14">B33-SUM(B7:B31)</f>
        <v>7784.8599999999278</v>
      </c>
      <c r="C32" s="81">
        <f t="shared" si="14"/>
        <v>9096.0600000000268</v>
      </c>
      <c r="D32" s="81">
        <f t="shared" si="14"/>
        <v>9661.530000000057</v>
      </c>
      <c r="E32" s="81">
        <f t="shared" si="14"/>
        <v>10830.790000000008</v>
      </c>
      <c r="F32" s="81">
        <f t="shared" si="14"/>
        <v>11807.850000000006</v>
      </c>
      <c r="G32" s="81">
        <f t="shared" si="14"/>
        <v>11271.51999999999</v>
      </c>
      <c r="H32" s="81">
        <f t="shared" si="14"/>
        <v>11930.109999999986</v>
      </c>
      <c r="I32" s="81">
        <f t="shared" si="14"/>
        <v>12036.339999999967</v>
      </c>
      <c r="J32" s="81">
        <f t="shared" ref="J32:K32" si="15">J33-SUM(J7:J31)</f>
        <v>12289.3299999999</v>
      </c>
      <c r="K32" s="123">
        <f t="shared" si="15"/>
        <v>13991.060000000114</v>
      </c>
      <c r="L32" s="54">
        <f t="shared" si="0"/>
        <v>0.13847215429972407</v>
      </c>
      <c r="N32" s="392">
        <f t="shared" si="11"/>
        <v>4.5264704859440494E-2</v>
      </c>
      <c r="P32" s="148">
        <f t="shared" ref="P32:W32" si="16">P33-SUM(P7:P31)</f>
        <v>1969.4289999999964</v>
      </c>
      <c r="Q32" s="81">
        <f t="shared" si="16"/>
        <v>2378.9319999999934</v>
      </c>
      <c r="R32" s="81">
        <f t="shared" si="16"/>
        <v>2518.1359999999986</v>
      </c>
      <c r="S32" s="81">
        <f t="shared" si="16"/>
        <v>2888.150999999998</v>
      </c>
      <c r="T32" s="81">
        <f t="shared" si="16"/>
        <v>3144.2359999999899</v>
      </c>
      <c r="U32" s="81">
        <f t="shared" si="16"/>
        <v>3185.8840000000055</v>
      </c>
      <c r="V32" s="81">
        <f t="shared" si="16"/>
        <v>3467.6900000000023</v>
      </c>
      <c r="W32" s="81">
        <f t="shared" si="16"/>
        <v>3302.4519999999902</v>
      </c>
      <c r="X32" s="81">
        <f t="shared" ref="X32:Y32" si="17">X33-SUM(X7:X31)</f>
        <v>3575.2910000000265</v>
      </c>
      <c r="Y32" s="123">
        <f t="shared" si="17"/>
        <v>3967.6970000000001</v>
      </c>
      <c r="Z32" s="54">
        <f t="shared" si="1"/>
        <v>0.10975498218186175</v>
      </c>
      <c r="AB32" s="392">
        <f t="shared" si="12"/>
        <v>4.9463422377991263E-2</v>
      </c>
      <c r="AD32" s="64">
        <f t="shared" si="2"/>
        <v>2.5298194187178891</v>
      </c>
      <c r="AE32" s="91">
        <f t="shared" si="3"/>
        <v>2.6153433464598805</v>
      </c>
      <c r="AF32" s="91">
        <f t="shared" si="4"/>
        <v>2.6063532380482011</v>
      </c>
      <c r="AG32" s="91">
        <f t="shared" si="5"/>
        <v>2.6666115768101828</v>
      </c>
      <c r="AH32" s="91">
        <f t="shared" si="6"/>
        <v>2.6628353171830503</v>
      </c>
      <c r="AI32" s="91">
        <f t="shared" si="7"/>
        <v>2.8264901273297731</v>
      </c>
      <c r="AJ32" s="91">
        <f t="shared" si="8"/>
        <v>2.9066706006901915</v>
      </c>
      <c r="AK32" s="91">
        <f t="shared" si="8"/>
        <v>2.7437343910191965</v>
      </c>
      <c r="AL32" s="91">
        <f t="shared" si="9"/>
        <v>2.9092643781231815</v>
      </c>
      <c r="AM32" s="19">
        <f t="shared" si="10"/>
        <v>2.8358801977834185</v>
      </c>
      <c r="AN32" s="54">
        <f t="shared" si="13"/>
        <v>-2.5224307866823868E-2</v>
      </c>
    </row>
    <row r="33" spans="1:40" s="7" customFormat="1" ht="26.25" customHeight="1" thickBot="1" x14ac:dyDescent="0.3">
      <c r="A33" s="69" t="s">
        <v>34</v>
      </c>
      <c r="B33" s="100">
        <v>187200.37</v>
      </c>
      <c r="C33" s="83">
        <v>197586.59</v>
      </c>
      <c r="D33" s="83">
        <v>207429.55</v>
      </c>
      <c r="E33" s="83">
        <v>216075.59</v>
      </c>
      <c r="F33" s="83">
        <v>248537.91</v>
      </c>
      <c r="G33" s="83">
        <v>258185.94</v>
      </c>
      <c r="H33" s="83">
        <v>283560.62</v>
      </c>
      <c r="I33" s="83">
        <v>286394.53000000003</v>
      </c>
      <c r="J33" s="83">
        <v>303393.90000000002</v>
      </c>
      <c r="K33" s="101">
        <v>309094.25</v>
      </c>
      <c r="L33" s="102">
        <f t="shared" si="0"/>
        <v>1.8788611109188339E-2</v>
      </c>
      <c r="M33"/>
      <c r="N33" s="355">
        <f>SUM(N7:N32)</f>
        <v>1.0000000000000004</v>
      </c>
      <c r="P33" s="115">
        <v>43682.589</v>
      </c>
      <c r="Q33" s="83">
        <v>46092.466999999997</v>
      </c>
      <c r="R33" s="83">
        <v>49453.824000000001</v>
      </c>
      <c r="S33" s="83">
        <v>51902.883999999998</v>
      </c>
      <c r="T33" s="83">
        <v>59038.792000000001</v>
      </c>
      <c r="U33" s="83">
        <v>64307.254000000001</v>
      </c>
      <c r="V33" s="83">
        <v>69568.934999999998</v>
      </c>
      <c r="W33" s="83">
        <v>72564.672000000006</v>
      </c>
      <c r="X33" s="83">
        <v>77364.361999999994</v>
      </c>
      <c r="Y33" s="101">
        <v>80214.769</v>
      </c>
      <c r="Z33" s="102">
        <f t="shared" si="1"/>
        <v>3.6843928215940132E-2</v>
      </c>
      <c r="AA33"/>
      <c r="AB33" s="424">
        <f>SUM(AB7:AB32)</f>
        <v>0.99999999999999978</v>
      </c>
      <c r="AD33" s="87">
        <f t="shared" si="2"/>
        <v>2.3334670225277869</v>
      </c>
      <c r="AE33" s="92">
        <f t="shared" si="3"/>
        <v>2.3327730388990466</v>
      </c>
      <c r="AF33" s="92">
        <f t="shared" si="4"/>
        <v>2.3841262732334907</v>
      </c>
      <c r="AG33" s="92">
        <f t="shared" si="5"/>
        <v>2.4020706827643048</v>
      </c>
      <c r="AH33" s="92">
        <f t="shared" si="6"/>
        <v>2.3754441324464346</v>
      </c>
      <c r="AI33" s="92">
        <f t="shared" si="7"/>
        <v>2.4907341584905822</v>
      </c>
      <c r="AJ33" s="92">
        <f t="shared" si="8"/>
        <v>2.4534060829744271</v>
      </c>
      <c r="AK33" s="92">
        <f t="shared" si="8"/>
        <v>2.5337310737045153</v>
      </c>
      <c r="AL33" s="92">
        <f t="shared" si="9"/>
        <v>2.5499643203109876</v>
      </c>
      <c r="AM33" s="103">
        <f t="shared" si="10"/>
        <v>2.5951556523616985</v>
      </c>
      <c r="AN33" s="102">
        <f t="shared" si="13"/>
        <v>1.7722338971864312E-2</v>
      </c>
    </row>
    <row r="35" spans="1:40" x14ac:dyDescent="0.25">
      <c r="A35" s="7"/>
      <c r="B35" s="7"/>
    </row>
    <row r="36" spans="1:40" ht="15.75" thickBot="1" x14ac:dyDescent="0.3"/>
    <row r="37" spans="1:40" x14ac:dyDescent="0.25">
      <c r="A37" s="479" t="s">
        <v>20</v>
      </c>
      <c r="B37" s="489" t="s">
        <v>19</v>
      </c>
      <c r="C37" s="490"/>
      <c r="D37" s="490"/>
      <c r="E37" s="490"/>
      <c r="F37" s="490"/>
      <c r="G37" s="490"/>
      <c r="H37" s="490"/>
      <c r="I37" s="490"/>
      <c r="J37" s="490"/>
      <c r="K37" s="491"/>
      <c r="L37" s="495" t="s">
        <v>221</v>
      </c>
      <c r="N37" s="493" t="s">
        <v>220</v>
      </c>
      <c r="P37" s="492" t="s">
        <v>35</v>
      </c>
      <c r="Q37" s="490"/>
      <c r="R37" s="490"/>
      <c r="S37" s="490"/>
      <c r="T37" s="490"/>
      <c r="U37" s="490"/>
      <c r="V37" s="490"/>
      <c r="W37" s="490"/>
      <c r="X37" s="490"/>
      <c r="Y37" s="491"/>
      <c r="Z37" s="495" t="s">
        <v>221</v>
      </c>
      <c r="AB37" s="493" t="s">
        <v>220</v>
      </c>
      <c r="AD37" s="492" t="s">
        <v>42</v>
      </c>
      <c r="AE37" s="490"/>
      <c r="AF37" s="490"/>
      <c r="AG37" s="490"/>
      <c r="AH37" s="490"/>
      <c r="AI37" s="490"/>
      <c r="AJ37" s="490"/>
      <c r="AK37" s="490"/>
      <c r="AL37" s="490"/>
      <c r="AM37" s="490"/>
      <c r="AN37" s="495" t="s">
        <v>221</v>
      </c>
    </row>
    <row r="38" spans="1:40" ht="15.75" thickBot="1" x14ac:dyDescent="0.3">
      <c r="A38" s="499"/>
      <c r="B38" s="502" t="s">
        <v>73</v>
      </c>
      <c r="C38" s="487"/>
      <c r="D38" s="487"/>
      <c r="E38" s="487"/>
      <c r="F38" s="487"/>
      <c r="G38" s="487"/>
      <c r="H38" s="487"/>
      <c r="I38" s="487"/>
      <c r="J38" s="487"/>
      <c r="K38" s="488"/>
      <c r="L38" s="496"/>
      <c r="N38" s="494"/>
      <c r="P38" s="486" t="str">
        <f>B38</f>
        <v>jan-dez</v>
      </c>
      <c r="Q38" s="487"/>
      <c r="R38" s="487"/>
      <c r="S38" s="487"/>
      <c r="T38" s="487"/>
      <c r="U38" s="487"/>
      <c r="V38" s="487"/>
      <c r="W38" s="487"/>
      <c r="X38" s="487"/>
      <c r="Y38" s="488"/>
      <c r="Z38" s="496"/>
      <c r="AB38" s="494"/>
      <c r="AD38" s="486" t="str">
        <f>B38</f>
        <v>jan-dez</v>
      </c>
      <c r="AE38" s="487"/>
      <c r="AF38" s="487"/>
      <c r="AG38" s="487"/>
      <c r="AH38" s="487"/>
      <c r="AI38" s="487"/>
      <c r="AJ38" s="487"/>
      <c r="AK38" s="487"/>
      <c r="AL38" s="487"/>
      <c r="AM38" s="488"/>
      <c r="AN38" s="496"/>
    </row>
    <row r="39" spans="1:40" ht="25.5" customHeight="1" thickBot="1" x14ac:dyDescent="0.3">
      <c r="A39" s="480"/>
      <c r="B39" s="43">
        <v>2010</v>
      </c>
      <c r="C39" s="94">
        <v>2011</v>
      </c>
      <c r="D39" s="94">
        <v>2012</v>
      </c>
      <c r="E39" s="94">
        <v>2013</v>
      </c>
      <c r="F39" s="94">
        <v>2014</v>
      </c>
      <c r="G39" s="94">
        <v>2015</v>
      </c>
      <c r="H39" s="94">
        <v>2016</v>
      </c>
      <c r="I39" s="94">
        <v>2017</v>
      </c>
      <c r="J39" s="94">
        <v>2018</v>
      </c>
      <c r="K39" s="42">
        <v>2019</v>
      </c>
      <c r="L39" s="497"/>
      <c r="N39" s="494"/>
      <c r="P39" s="63">
        <v>2010</v>
      </c>
      <c r="Q39" s="94">
        <v>2011</v>
      </c>
      <c r="R39" s="94">
        <v>2012</v>
      </c>
      <c r="S39" s="94">
        <v>2013</v>
      </c>
      <c r="T39" s="94">
        <v>2014</v>
      </c>
      <c r="U39" s="94">
        <v>2015</v>
      </c>
      <c r="V39" s="94">
        <v>2016</v>
      </c>
      <c r="W39" s="94">
        <v>2017</v>
      </c>
      <c r="X39" s="94">
        <v>2018</v>
      </c>
      <c r="Y39" s="42">
        <v>2019</v>
      </c>
      <c r="Z39" s="497"/>
      <c r="AB39" s="494"/>
      <c r="AD39" s="162">
        <v>2010</v>
      </c>
      <c r="AE39" s="163">
        <v>2011</v>
      </c>
      <c r="AF39" s="163">
        <v>2012</v>
      </c>
      <c r="AG39" s="163">
        <v>2013</v>
      </c>
      <c r="AH39" s="163">
        <v>2014</v>
      </c>
      <c r="AI39" s="163">
        <v>2015</v>
      </c>
      <c r="AJ39" s="163">
        <v>2016</v>
      </c>
      <c r="AK39" s="163">
        <v>2017</v>
      </c>
      <c r="AL39" s="163">
        <v>2018</v>
      </c>
      <c r="AM39" s="164">
        <v>2019</v>
      </c>
      <c r="AN39" s="497"/>
    </row>
    <row r="40" spans="1:40" ht="20.100000000000001" customHeight="1" x14ac:dyDescent="0.25">
      <c r="A40" s="104" t="s">
        <v>96</v>
      </c>
      <c r="B40" s="105">
        <v>32927.01</v>
      </c>
      <c r="C40" s="73">
        <v>31857.97</v>
      </c>
      <c r="D40" s="73">
        <v>33316.370000000003</v>
      </c>
      <c r="E40" s="73">
        <v>35735.32</v>
      </c>
      <c r="F40" s="73">
        <v>50743.199999999997</v>
      </c>
      <c r="G40" s="73">
        <v>49711.76</v>
      </c>
      <c r="H40" s="73">
        <v>64297.89</v>
      </c>
      <c r="I40" s="73">
        <v>59743.519999999997</v>
      </c>
      <c r="J40" s="73">
        <v>60823.59</v>
      </c>
      <c r="K40" s="96">
        <v>56982.14</v>
      </c>
      <c r="L40" s="54">
        <f t="shared" ref="L40:L63" si="18">(K40-J40)/J40</f>
        <v>-6.315723882789552E-2</v>
      </c>
      <c r="N40" s="392">
        <f>K40/$K$63</f>
        <v>0.3738803776010628</v>
      </c>
      <c r="P40" s="105">
        <v>7425.3540000000003</v>
      </c>
      <c r="Q40" s="73">
        <v>7009.8220000000001</v>
      </c>
      <c r="R40" s="73">
        <v>7245.8630000000003</v>
      </c>
      <c r="S40" s="73">
        <v>7606.1689999999999</v>
      </c>
      <c r="T40" s="73">
        <v>10360.392</v>
      </c>
      <c r="U40" s="73">
        <v>10095.656999999999</v>
      </c>
      <c r="V40" s="73">
        <v>12639.005999999999</v>
      </c>
      <c r="W40" s="73">
        <v>12167.58</v>
      </c>
      <c r="X40" s="73">
        <v>12209.088</v>
      </c>
      <c r="Y40" s="96">
        <v>11499.156000000001</v>
      </c>
      <c r="Z40" s="54">
        <f t="shared" ref="Z40:Z63" si="19">(Y40-X40)/X40</f>
        <v>-5.8147832172230955E-2</v>
      </c>
      <c r="AB40" s="392">
        <f>Y40/$Y$63</f>
        <v>0.32639100743238358</v>
      </c>
      <c r="AD40" s="116">
        <f t="shared" ref="AD40:AD62" si="20">(P40/B40)*10</f>
        <v>2.2550951331444913</v>
      </c>
      <c r="AE40" s="88">
        <f t="shared" ref="AE40:AE57" si="21">(Q40/C40)*10</f>
        <v>2.2003354262685288</v>
      </c>
      <c r="AF40" s="88">
        <f t="shared" ref="AF40:AF57" si="22">(R40/D40)*10</f>
        <v>2.174865689149208</v>
      </c>
      <c r="AG40" s="88">
        <f t="shared" ref="AG40:AG57" si="23">(S40/E40)*10</f>
        <v>2.128473734109559</v>
      </c>
      <c r="AH40" s="88">
        <f t="shared" ref="AH40:AH63" si="24">(T40/F40)*10</f>
        <v>2.0417301234451117</v>
      </c>
      <c r="AI40" s="88">
        <f t="shared" ref="AI40:AI63" si="25">(U40/G40)*10</f>
        <v>2.030838779395459</v>
      </c>
      <c r="AJ40" s="88">
        <f t="shared" ref="AJ40:AK63" si="26">(V40/H40)*10</f>
        <v>1.9656952973106891</v>
      </c>
      <c r="AK40" s="88">
        <f t="shared" si="26"/>
        <v>2.036635939763844</v>
      </c>
      <c r="AL40" s="88">
        <f t="shared" ref="AL40:AL63" si="27">(X40/J40)*10</f>
        <v>2.0072948670080146</v>
      </c>
      <c r="AM40" s="117">
        <f t="shared" ref="AM40:AM63" si="28">(Y40/K40)*10</f>
        <v>2.0180281049465676</v>
      </c>
      <c r="AN40" s="54">
        <f>(AM40-AL40)/AL40</f>
        <v>5.3471157202486432E-3</v>
      </c>
    </row>
    <row r="41" spans="1:40" ht="20.100000000000001" customHeight="1" x14ac:dyDescent="0.25">
      <c r="A41" s="104" t="s">
        <v>91</v>
      </c>
      <c r="B41" s="106">
        <v>25917.85</v>
      </c>
      <c r="C41" s="75">
        <v>27757.78</v>
      </c>
      <c r="D41" s="75">
        <v>27699.279999999999</v>
      </c>
      <c r="E41" s="75">
        <v>23980.77</v>
      </c>
      <c r="F41" s="75">
        <v>26468.69</v>
      </c>
      <c r="G41" s="75">
        <v>28325.759999999998</v>
      </c>
      <c r="H41" s="75">
        <v>31801.759999999998</v>
      </c>
      <c r="I41" s="75">
        <v>27905.79</v>
      </c>
      <c r="J41" s="75">
        <v>30566.06</v>
      </c>
      <c r="K41" s="98">
        <v>30583.7</v>
      </c>
      <c r="L41" s="54">
        <f t="shared" si="18"/>
        <v>5.7711069074651482E-4</v>
      </c>
      <c r="N41" s="392">
        <f t="shared" ref="N41:N62" si="29">K41/$K$63</f>
        <v>0.20067068917449618</v>
      </c>
      <c r="P41" s="106">
        <v>5901.9089999999997</v>
      </c>
      <c r="Q41" s="75">
        <v>6375.7449999999999</v>
      </c>
      <c r="R41" s="75">
        <v>6135.6279999999997</v>
      </c>
      <c r="S41" s="75">
        <v>5372.0720000000001</v>
      </c>
      <c r="T41" s="75">
        <v>5960.5119999999997</v>
      </c>
      <c r="U41" s="75">
        <v>6556.93</v>
      </c>
      <c r="V41" s="75">
        <v>7277.6109999999999</v>
      </c>
      <c r="W41" s="75">
        <v>6560.75</v>
      </c>
      <c r="X41" s="75">
        <v>7072.5379999999996</v>
      </c>
      <c r="Y41" s="98">
        <v>7019.2669999999998</v>
      </c>
      <c r="Z41" s="54">
        <f t="shared" si="19"/>
        <v>-7.5320910258806295E-3</v>
      </c>
      <c r="AB41" s="392">
        <f t="shared" ref="AB41:AB62" si="30">Y41/$Y$63</f>
        <v>0.1992342418493048</v>
      </c>
      <c r="AD41" s="118">
        <f t="shared" si="20"/>
        <v>2.2771599496100179</v>
      </c>
      <c r="AE41" s="89">
        <f t="shared" si="21"/>
        <v>2.2969217999422145</v>
      </c>
      <c r="AF41" s="89">
        <f t="shared" si="22"/>
        <v>2.2150857350804785</v>
      </c>
      <c r="AG41" s="89">
        <f t="shared" si="23"/>
        <v>2.2401582601392702</v>
      </c>
      <c r="AH41" s="89">
        <f t="shared" si="24"/>
        <v>2.2519104647793298</v>
      </c>
      <c r="AI41" s="89">
        <f t="shared" si="25"/>
        <v>2.3148293284981589</v>
      </c>
      <c r="AJ41" s="89">
        <f t="shared" si="26"/>
        <v>2.2884302629791557</v>
      </c>
      <c r="AK41" s="89">
        <f t="shared" si="26"/>
        <v>2.3510353944468152</v>
      </c>
      <c r="AL41" s="89">
        <f t="shared" si="27"/>
        <v>2.3138533392920118</v>
      </c>
      <c r="AM41" s="119">
        <f t="shared" si="28"/>
        <v>2.2951006581937436</v>
      </c>
      <c r="AN41" s="54">
        <f t="shared" ref="AN41:AN63" si="31">(AM41-AL41)/AL41</f>
        <v>-8.1045245088895816E-3</v>
      </c>
    </row>
    <row r="42" spans="1:40" ht="20.100000000000001" customHeight="1" x14ac:dyDescent="0.25">
      <c r="A42" s="104" t="s">
        <v>92</v>
      </c>
      <c r="B42" s="106">
        <v>7356.94</v>
      </c>
      <c r="C42" s="75">
        <v>10357.34</v>
      </c>
      <c r="D42" s="75">
        <v>7787.63</v>
      </c>
      <c r="E42" s="75">
        <v>7589.22</v>
      </c>
      <c r="F42" s="75">
        <v>10492.33</v>
      </c>
      <c r="G42" s="75">
        <v>11147.65</v>
      </c>
      <c r="H42" s="75">
        <v>14347.72</v>
      </c>
      <c r="I42" s="75">
        <v>17227.8</v>
      </c>
      <c r="J42" s="75">
        <v>19010.25</v>
      </c>
      <c r="K42" s="98">
        <v>16926.490000000002</v>
      </c>
      <c r="L42" s="54">
        <f t="shared" si="18"/>
        <v>-0.10961244591733399</v>
      </c>
      <c r="N42" s="392">
        <f t="shared" si="29"/>
        <v>0.11106080734525967</v>
      </c>
      <c r="P42" s="106">
        <v>1413.8789999999999</v>
      </c>
      <c r="Q42" s="75">
        <v>2050.933</v>
      </c>
      <c r="R42" s="75">
        <v>1561.076</v>
      </c>
      <c r="S42" s="75">
        <v>1695.404</v>
      </c>
      <c r="T42" s="75">
        <v>2338.0500000000002</v>
      </c>
      <c r="U42" s="75">
        <v>2510.1309999999999</v>
      </c>
      <c r="V42" s="75">
        <v>3339.5650000000001</v>
      </c>
      <c r="W42" s="75">
        <v>3804.0279999999998</v>
      </c>
      <c r="X42" s="75">
        <v>4355.2370000000001</v>
      </c>
      <c r="Y42" s="98">
        <v>3885.7060000000001</v>
      </c>
      <c r="Z42" s="54">
        <f t="shared" si="19"/>
        <v>-0.10780836955600807</v>
      </c>
      <c r="AB42" s="392">
        <f t="shared" si="30"/>
        <v>0.11029152886751492</v>
      </c>
      <c r="AD42" s="118">
        <f t="shared" si="20"/>
        <v>1.9218302718249709</v>
      </c>
      <c r="AE42" s="89">
        <f t="shared" si="21"/>
        <v>1.9801734808358129</v>
      </c>
      <c r="AF42" s="89">
        <f t="shared" si="22"/>
        <v>2.0045585113827955</v>
      </c>
      <c r="AG42" s="89">
        <f t="shared" si="23"/>
        <v>2.2339634376128243</v>
      </c>
      <c r="AH42" s="89">
        <f t="shared" si="24"/>
        <v>2.2283420365161981</v>
      </c>
      <c r="AI42" s="89">
        <f t="shared" si="25"/>
        <v>2.2517131413347209</v>
      </c>
      <c r="AJ42" s="89">
        <f t="shared" si="26"/>
        <v>2.3275928161408226</v>
      </c>
      <c r="AK42" s="89">
        <f t="shared" si="26"/>
        <v>2.2080753201221279</v>
      </c>
      <c r="AL42" s="89">
        <f t="shared" si="27"/>
        <v>2.290994068989098</v>
      </c>
      <c r="AM42" s="119">
        <f t="shared" si="28"/>
        <v>2.2956360119552253</v>
      </c>
      <c r="AN42" s="54">
        <f t="shared" si="31"/>
        <v>2.0261697875872541E-3</v>
      </c>
    </row>
    <row r="43" spans="1:40" ht="20.100000000000001" customHeight="1" x14ac:dyDescent="0.25">
      <c r="A43" s="104" t="s">
        <v>102</v>
      </c>
      <c r="B43" s="106">
        <v>1770.48</v>
      </c>
      <c r="C43" s="75">
        <v>3442.44</v>
      </c>
      <c r="D43" s="75">
        <v>3092.4</v>
      </c>
      <c r="E43" s="75">
        <v>5210.05</v>
      </c>
      <c r="F43" s="75">
        <v>6027.26</v>
      </c>
      <c r="G43" s="75">
        <v>8395.4699999999993</v>
      </c>
      <c r="H43" s="75">
        <v>11363.4</v>
      </c>
      <c r="I43" s="75">
        <v>12569.09</v>
      </c>
      <c r="J43" s="75">
        <v>11432.98</v>
      </c>
      <c r="K43" s="98">
        <v>13754.27</v>
      </c>
      <c r="L43" s="54">
        <f t="shared" si="18"/>
        <v>0.20303455442063231</v>
      </c>
      <c r="N43" s="392">
        <f t="shared" si="29"/>
        <v>9.0246727504915941E-2</v>
      </c>
      <c r="P43" s="106">
        <v>366.12900000000002</v>
      </c>
      <c r="Q43" s="75">
        <v>831.49400000000003</v>
      </c>
      <c r="R43" s="75">
        <v>751.71299999999997</v>
      </c>
      <c r="S43" s="75">
        <v>1217.644</v>
      </c>
      <c r="T43" s="75">
        <v>1238.675</v>
      </c>
      <c r="U43" s="75">
        <v>2066.9749999999999</v>
      </c>
      <c r="V43" s="75">
        <v>2532.732</v>
      </c>
      <c r="W43" s="75">
        <v>2821.5630000000001</v>
      </c>
      <c r="X43" s="75">
        <v>2623.165</v>
      </c>
      <c r="Y43" s="98">
        <v>3111.703</v>
      </c>
      <c r="Z43" s="54">
        <f t="shared" si="19"/>
        <v>0.18623990484776978</v>
      </c>
      <c r="AB43" s="392">
        <f t="shared" si="30"/>
        <v>8.8322297479951586E-2</v>
      </c>
      <c r="AD43" s="118">
        <f t="shared" si="20"/>
        <v>2.0679646197641319</v>
      </c>
      <c r="AE43" s="89">
        <f t="shared" si="21"/>
        <v>2.4154204575824125</v>
      </c>
      <c r="AF43" s="89">
        <f t="shared" si="22"/>
        <v>2.4308401241753979</v>
      </c>
      <c r="AG43" s="89">
        <f t="shared" si="23"/>
        <v>2.3371061698064315</v>
      </c>
      <c r="AH43" s="89">
        <f t="shared" si="24"/>
        <v>2.0551212325335224</v>
      </c>
      <c r="AI43" s="89">
        <f t="shared" si="25"/>
        <v>2.4620122518453407</v>
      </c>
      <c r="AJ43" s="89">
        <f t="shared" si="26"/>
        <v>2.228850520090818</v>
      </c>
      <c r="AK43" s="89">
        <f t="shared" si="26"/>
        <v>2.2448427053987201</v>
      </c>
      <c r="AL43" s="89">
        <f t="shared" si="27"/>
        <v>2.2943843162500066</v>
      </c>
      <c r="AM43" s="119">
        <f t="shared" si="28"/>
        <v>2.2623541634706892</v>
      </c>
      <c r="AN43" s="54">
        <f t="shared" si="31"/>
        <v>-1.3960238723941518E-2</v>
      </c>
    </row>
    <row r="44" spans="1:40" ht="20.100000000000001" customHeight="1" x14ac:dyDescent="0.25">
      <c r="A44" s="104" t="s">
        <v>105</v>
      </c>
      <c r="B44" s="106">
        <v>3861.41</v>
      </c>
      <c r="C44" s="75">
        <v>3464.72</v>
      </c>
      <c r="D44" s="75">
        <v>3340.79</v>
      </c>
      <c r="E44" s="75">
        <v>2842.29</v>
      </c>
      <c r="F44" s="75">
        <v>4054.28</v>
      </c>
      <c r="G44" s="75">
        <v>3988.03</v>
      </c>
      <c r="H44" s="75">
        <v>4708.66</v>
      </c>
      <c r="I44" s="75">
        <v>4357.7</v>
      </c>
      <c r="J44" s="75">
        <v>5412.54</v>
      </c>
      <c r="K44" s="98">
        <v>5672.35</v>
      </c>
      <c r="L44" s="54">
        <f t="shared" si="18"/>
        <v>4.8001492829614266E-2</v>
      </c>
      <c r="N44" s="392">
        <f t="shared" si="29"/>
        <v>3.721833472532602E-2</v>
      </c>
      <c r="P44" s="106">
        <v>835.97</v>
      </c>
      <c r="Q44" s="75">
        <v>755.01</v>
      </c>
      <c r="R44" s="75">
        <v>725.90800000000002</v>
      </c>
      <c r="S44" s="75">
        <v>622.59900000000005</v>
      </c>
      <c r="T44" s="75">
        <v>932.71600000000001</v>
      </c>
      <c r="U44" s="75">
        <v>993.13699999999994</v>
      </c>
      <c r="V44" s="75">
        <v>1247.3779999999999</v>
      </c>
      <c r="W44" s="75">
        <v>1208.0129999999999</v>
      </c>
      <c r="X44" s="75">
        <v>1506.9059999999999</v>
      </c>
      <c r="Y44" s="98">
        <v>1609.191</v>
      </c>
      <c r="Z44" s="54">
        <f t="shared" si="19"/>
        <v>6.7877492026709091E-2</v>
      </c>
      <c r="AB44" s="392">
        <f t="shared" si="30"/>
        <v>4.5675132300242269E-2</v>
      </c>
      <c r="AD44" s="118">
        <f t="shared" si="20"/>
        <v>2.1649345705325258</v>
      </c>
      <c r="AE44" s="89">
        <f t="shared" si="21"/>
        <v>2.1791371308504006</v>
      </c>
      <c r="AF44" s="89">
        <f t="shared" si="22"/>
        <v>2.172863304787191</v>
      </c>
      <c r="AG44" s="89">
        <f t="shared" si="23"/>
        <v>2.1904837296686828</v>
      </c>
      <c r="AH44" s="89">
        <f t="shared" si="24"/>
        <v>2.3005712481624356</v>
      </c>
      <c r="AI44" s="89">
        <f t="shared" si="25"/>
        <v>2.4902947069104293</v>
      </c>
      <c r="AJ44" s="89">
        <f t="shared" si="26"/>
        <v>2.6491146101013872</v>
      </c>
      <c r="AK44" s="89">
        <f t="shared" si="26"/>
        <v>2.7721343828166232</v>
      </c>
      <c r="AL44" s="89">
        <f t="shared" si="27"/>
        <v>2.7841013646088526</v>
      </c>
      <c r="AM44" s="119">
        <f t="shared" si="28"/>
        <v>2.8369035761192452</v>
      </c>
      <c r="AN44" s="54">
        <f t="shared" si="31"/>
        <v>1.8965621073143257E-2</v>
      </c>
    </row>
    <row r="45" spans="1:40" ht="20.100000000000001" customHeight="1" x14ac:dyDescent="0.25">
      <c r="A45" s="104" t="s">
        <v>95</v>
      </c>
      <c r="B45" s="106">
        <v>7391.04</v>
      </c>
      <c r="C45" s="75">
        <v>9518.99</v>
      </c>
      <c r="D45" s="75">
        <v>6810.61</v>
      </c>
      <c r="E45" s="75">
        <v>8882.74</v>
      </c>
      <c r="F45" s="75">
        <v>8803.7800000000007</v>
      </c>
      <c r="G45" s="75">
        <v>8617.85</v>
      </c>
      <c r="H45" s="75">
        <v>7263.85</v>
      </c>
      <c r="I45" s="75">
        <v>5681.72</v>
      </c>
      <c r="J45" s="75">
        <v>4892.8100000000004</v>
      </c>
      <c r="K45" s="98">
        <v>4658.26</v>
      </c>
      <c r="L45" s="54">
        <f t="shared" si="18"/>
        <v>-4.7937688158747258E-2</v>
      </c>
      <c r="N45" s="392">
        <f t="shared" si="29"/>
        <v>3.0564524388938832E-2</v>
      </c>
      <c r="P45" s="106">
        <v>1720.451</v>
      </c>
      <c r="Q45" s="75">
        <v>2237.3589999999999</v>
      </c>
      <c r="R45" s="75">
        <v>1690.5350000000001</v>
      </c>
      <c r="S45" s="75">
        <v>2199.8069999999998</v>
      </c>
      <c r="T45" s="75">
        <v>2266.623</v>
      </c>
      <c r="U45" s="75">
        <v>2288.7779999999998</v>
      </c>
      <c r="V45" s="75">
        <v>1958.5029999999999</v>
      </c>
      <c r="W45" s="75">
        <v>1767.9690000000001</v>
      </c>
      <c r="X45" s="75">
        <v>1545.6949999999999</v>
      </c>
      <c r="Y45" s="98">
        <v>1566.2850000000001</v>
      </c>
      <c r="Z45" s="54">
        <f t="shared" si="19"/>
        <v>1.3320868606031686E-2</v>
      </c>
      <c r="AB45" s="392">
        <f t="shared" si="30"/>
        <v>4.4457292263556637E-2</v>
      </c>
      <c r="AD45" s="118">
        <f t="shared" si="20"/>
        <v>2.3277522513746374</v>
      </c>
      <c r="AE45" s="89">
        <f t="shared" si="21"/>
        <v>2.3504163782081919</v>
      </c>
      <c r="AF45" s="89">
        <f t="shared" si="22"/>
        <v>2.4822079079553818</v>
      </c>
      <c r="AG45" s="89">
        <f t="shared" si="23"/>
        <v>2.4764959911018445</v>
      </c>
      <c r="AH45" s="89">
        <f t="shared" si="24"/>
        <v>2.5746020459393577</v>
      </c>
      <c r="AI45" s="89">
        <f t="shared" si="25"/>
        <v>2.6558573194010107</v>
      </c>
      <c r="AJ45" s="89">
        <f t="shared" si="26"/>
        <v>2.6962327140565949</v>
      </c>
      <c r="AK45" s="89">
        <f t="shared" si="26"/>
        <v>3.1116792098167458</v>
      </c>
      <c r="AL45" s="89">
        <f t="shared" si="27"/>
        <v>3.159115109722225</v>
      </c>
      <c r="AM45" s="119">
        <f t="shared" si="28"/>
        <v>3.3623820911670883</v>
      </c>
      <c r="AN45" s="54">
        <f t="shared" si="31"/>
        <v>6.4343012009694139E-2</v>
      </c>
    </row>
    <row r="46" spans="1:40" ht="20.100000000000001" customHeight="1" x14ac:dyDescent="0.25">
      <c r="A46" s="104" t="s">
        <v>94</v>
      </c>
      <c r="B46" s="106">
        <v>4486.29</v>
      </c>
      <c r="C46" s="75">
        <v>5026.68</v>
      </c>
      <c r="D46" s="75">
        <v>5465.79</v>
      </c>
      <c r="E46" s="75">
        <v>4611.13</v>
      </c>
      <c r="F46" s="75">
        <v>5913</v>
      </c>
      <c r="G46" s="75">
        <v>5351.5</v>
      </c>
      <c r="H46" s="75">
        <v>7423.05</v>
      </c>
      <c r="I46" s="75">
        <v>6752.39</v>
      </c>
      <c r="J46" s="75">
        <v>7083.82</v>
      </c>
      <c r="K46" s="98">
        <v>5986.19</v>
      </c>
      <c r="L46" s="54">
        <f t="shared" si="18"/>
        <v>-0.15494888351200342</v>
      </c>
      <c r="N46" s="392">
        <f t="shared" si="29"/>
        <v>3.9277552187259132E-2</v>
      </c>
      <c r="P46" s="106">
        <v>960.42899999999997</v>
      </c>
      <c r="Q46" s="75">
        <v>1089.845</v>
      </c>
      <c r="R46" s="75">
        <v>1218.2249999999999</v>
      </c>
      <c r="S46" s="75">
        <v>1052.855</v>
      </c>
      <c r="T46" s="75">
        <v>1399.9169999999999</v>
      </c>
      <c r="U46" s="75">
        <v>1266.769</v>
      </c>
      <c r="V46" s="75">
        <v>1738.9960000000001</v>
      </c>
      <c r="W46" s="75">
        <v>1651.778</v>
      </c>
      <c r="X46" s="75">
        <v>1713.0550000000001</v>
      </c>
      <c r="Y46" s="98">
        <v>1541.4490000000001</v>
      </c>
      <c r="Z46" s="54">
        <f t="shared" si="19"/>
        <v>-0.10017541760188668</v>
      </c>
      <c r="AB46" s="392">
        <f t="shared" si="30"/>
        <v>4.3752349478139108E-2</v>
      </c>
      <c r="AD46" s="118">
        <f t="shared" si="20"/>
        <v>2.1408089980808196</v>
      </c>
      <c r="AE46" s="89">
        <f t="shared" si="21"/>
        <v>2.168120906841096</v>
      </c>
      <c r="AF46" s="89">
        <f t="shared" si="22"/>
        <v>2.2288177921215411</v>
      </c>
      <c r="AG46" s="89">
        <f t="shared" si="23"/>
        <v>2.283290646761206</v>
      </c>
      <c r="AH46" s="89">
        <f t="shared" si="24"/>
        <v>2.3675240994419076</v>
      </c>
      <c r="AI46" s="89">
        <f t="shared" si="25"/>
        <v>2.3671288423806409</v>
      </c>
      <c r="AJ46" s="89">
        <f t="shared" si="26"/>
        <v>2.3426974087470782</v>
      </c>
      <c r="AK46" s="89">
        <f t="shared" si="26"/>
        <v>2.4462123781357414</v>
      </c>
      <c r="AL46" s="89">
        <f t="shared" si="27"/>
        <v>2.4182644392432335</v>
      </c>
      <c r="AM46" s="119">
        <f t="shared" si="28"/>
        <v>2.5750084778465103</v>
      </c>
      <c r="AN46" s="54">
        <f t="shared" si="31"/>
        <v>6.4816748763972198E-2</v>
      </c>
    </row>
    <row r="47" spans="1:40" ht="20.100000000000001" customHeight="1" x14ac:dyDescent="0.25">
      <c r="A47" s="104" t="s">
        <v>101</v>
      </c>
      <c r="B47" s="106">
        <v>2105.13</v>
      </c>
      <c r="C47" s="75">
        <v>1723.61</v>
      </c>
      <c r="D47" s="75">
        <v>980.5</v>
      </c>
      <c r="E47" s="75">
        <v>1243.92</v>
      </c>
      <c r="F47" s="75">
        <v>1312.1</v>
      </c>
      <c r="G47" s="75">
        <v>1496.53</v>
      </c>
      <c r="H47" s="75">
        <v>1832.82</v>
      </c>
      <c r="I47" s="75">
        <v>4074.28</v>
      </c>
      <c r="J47" s="75">
        <v>4133.0200000000004</v>
      </c>
      <c r="K47" s="98">
        <v>3806.56</v>
      </c>
      <c r="L47" s="54">
        <f t="shared" si="18"/>
        <v>-7.8988245883155769E-2</v>
      </c>
      <c r="N47" s="392">
        <f t="shared" si="29"/>
        <v>2.4976213426893087E-2</v>
      </c>
      <c r="P47" s="106">
        <v>550.72299999999996</v>
      </c>
      <c r="Q47" s="75">
        <v>474.30900000000003</v>
      </c>
      <c r="R47" s="75">
        <v>250.02</v>
      </c>
      <c r="S47" s="75">
        <v>336.06700000000001</v>
      </c>
      <c r="T47" s="75">
        <v>371.52300000000002</v>
      </c>
      <c r="U47" s="75">
        <v>418.029</v>
      </c>
      <c r="V47" s="75">
        <v>548.74800000000005</v>
      </c>
      <c r="W47" s="75">
        <v>1072.2139999999999</v>
      </c>
      <c r="X47" s="75">
        <v>1275.8399999999999</v>
      </c>
      <c r="Y47" s="98">
        <v>1100.9929999999999</v>
      </c>
      <c r="Z47" s="54">
        <f t="shared" si="19"/>
        <v>-0.13704461374467017</v>
      </c>
      <c r="AB47" s="392">
        <f t="shared" si="30"/>
        <v>3.1250486074456442E-2</v>
      </c>
      <c r="AD47" s="118">
        <f t="shared" si="20"/>
        <v>2.6160997183071828</v>
      </c>
      <c r="AE47" s="89">
        <f t="shared" si="21"/>
        <v>2.7518348118193794</v>
      </c>
      <c r="AF47" s="89">
        <f t="shared" si="22"/>
        <v>2.549923508414075</v>
      </c>
      <c r="AG47" s="89">
        <f t="shared" si="23"/>
        <v>2.7016769567174737</v>
      </c>
      <c r="AH47" s="89">
        <f t="shared" si="24"/>
        <v>2.8315143662830584</v>
      </c>
      <c r="AI47" s="89">
        <f t="shared" si="25"/>
        <v>2.7933218846264358</v>
      </c>
      <c r="AJ47" s="89">
        <f t="shared" si="26"/>
        <v>2.9940092316757787</v>
      </c>
      <c r="AK47" s="89">
        <f t="shared" si="26"/>
        <v>2.6316649812973085</v>
      </c>
      <c r="AL47" s="89">
        <f t="shared" si="27"/>
        <v>3.0869436876666452</v>
      </c>
      <c r="AM47" s="119">
        <f t="shared" si="28"/>
        <v>2.892356878651591</v>
      </c>
      <c r="AN47" s="54">
        <f t="shared" si="31"/>
        <v>-6.3035425554567925E-2</v>
      </c>
    </row>
    <row r="48" spans="1:40" ht="20.100000000000001" customHeight="1" x14ac:dyDescent="0.25">
      <c r="A48" s="104" t="s">
        <v>106</v>
      </c>
      <c r="B48" s="106">
        <v>4634.1499999999996</v>
      </c>
      <c r="C48" s="75">
        <v>3913.33</v>
      </c>
      <c r="D48" s="75">
        <v>5455.52</v>
      </c>
      <c r="E48" s="75">
        <v>5391.57</v>
      </c>
      <c r="F48" s="75">
        <v>5863.8</v>
      </c>
      <c r="G48" s="75">
        <v>5988.98</v>
      </c>
      <c r="H48" s="75">
        <v>4100.42</v>
      </c>
      <c r="I48" s="75">
        <v>4431.0200000000004</v>
      </c>
      <c r="J48" s="75">
        <v>3969.88</v>
      </c>
      <c r="K48" s="98">
        <v>3511.97</v>
      </c>
      <c r="L48" s="54">
        <f t="shared" si="18"/>
        <v>-0.1153460558001754</v>
      </c>
      <c r="N48" s="392">
        <f t="shared" si="29"/>
        <v>2.304330215965221E-2</v>
      </c>
      <c r="P48" s="106">
        <v>1125.951</v>
      </c>
      <c r="Q48" s="75">
        <v>1019.802</v>
      </c>
      <c r="R48" s="75">
        <v>1390.809</v>
      </c>
      <c r="S48" s="75">
        <v>1296.9780000000001</v>
      </c>
      <c r="T48" s="75">
        <v>1412.481</v>
      </c>
      <c r="U48" s="75">
        <v>1528.1130000000001</v>
      </c>
      <c r="V48" s="75">
        <v>1146.2360000000001</v>
      </c>
      <c r="W48" s="75">
        <v>1267.0139999999999</v>
      </c>
      <c r="X48" s="75">
        <v>1145.9359999999999</v>
      </c>
      <c r="Y48" s="98">
        <v>1023.461</v>
      </c>
      <c r="Z48" s="54">
        <f t="shared" si="19"/>
        <v>-0.10687769648566754</v>
      </c>
      <c r="AB48" s="392">
        <f t="shared" si="30"/>
        <v>2.9049824774770836E-2</v>
      </c>
      <c r="AD48" s="118">
        <f t="shared" si="20"/>
        <v>2.4296818186722486</v>
      </c>
      <c r="AE48" s="89">
        <f t="shared" si="21"/>
        <v>2.6059698517630765</v>
      </c>
      <c r="AF48" s="89">
        <f t="shared" si="22"/>
        <v>2.549361014165469</v>
      </c>
      <c r="AG48" s="89">
        <f t="shared" si="23"/>
        <v>2.4055664676522799</v>
      </c>
      <c r="AH48" s="89">
        <f t="shared" si="24"/>
        <v>2.4088151028343394</v>
      </c>
      <c r="AI48" s="89">
        <f t="shared" si="25"/>
        <v>2.5515413309111068</v>
      </c>
      <c r="AJ48" s="89">
        <f t="shared" si="26"/>
        <v>2.7954112017793302</v>
      </c>
      <c r="AK48" s="89">
        <f t="shared" si="26"/>
        <v>2.8594183731962386</v>
      </c>
      <c r="AL48" s="89">
        <f t="shared" si="27"/>
        <v>2.8865759166523923</v>
      </c>
      <c r="AM48" s="119">
        <f t="shared" si="28"/>
        <v>2.9142076953960316</v>
      </c>
      <c r="AN48" s="54">
        <f t="shared" si="31"/>
        <v>9.5725106636669801E-3</v>
      </c>
    </row>
    <row r="49" spans="1:40" ht="20.100000000000001" customHeight="1" x14ac:dyDescent="0.25">
      <c r="A49" s="104" t="s">
        <v>103</v>
      </c>
      <c r="B49" s="106">
        <v>1425.69</v>
      </c>
      <c r="C49" s="75">
        <v>1254.81</v>
      </c>
      <c r="D49" s="75">
        <v>1606.05</v>
      </c>
      <c r="E49" s="75">
        <v>1953.75</v>
      </c>
      <c r="F49" s="75">
        <v>1978.18</v>
      </c>
      <c r="G49" s="75">
        <v>1639.83</v>
      </c>
      <c r="H49" s="75">
        <v>2615.65</v>
      </c>
      <c r="I49" s="75">
        <v>1982.56</v>
      </c>
      <c r="J49" s="75">
        <v>3515.47</v>
      </c>
      <c r="K49" s="98">
        <v>2094.75</v>
      </c>
      <c r="L49" s="54">
        <f t="shared" si="18"/>
        <v>-0.40413372891818161</v>
      </c>
      <c r="N49" s="392">
        <f t="shared" si="29"/>
        <v>1.3744410458782811E-2</v>
      </c>
      <c r="P49" s="106">
        <v>305.99099999999999</v>
      </c>
      <c r="Q49" s="75">
        <v>283.28399999999999</v>
      </c>
      <c r="R49" s="75">
        <v>332.803</v>
      </c>
      <c r="S49" s="75">
        <v>460.57499999999999</v>
      </c>
      <c r="T49" s="75">
        <v>505.55200000000002</v>
      </c>
      <c r="U49" s="75">
        <v>431.92500000000001</v>
      </c>
      <c r="V49" s="75">
        <v>631.44200000000001</v>
      </c>
      <c r="W49" s="75">
        <v>583.71199999999999</v>
      </c>
      <c r="X49" s="75">
        <v>1003.56</v>
      </c>
      <c r="Y49" s="98">
        <v>599.14400000000001</v>
      </c>
      <c r="Z49" s="54">
        <f t="shared" si="19"/>
        <v>-0.40298138626489693</v>
      </c>
      <c r="AB49" s="392">
        <f t="shared" si="30"/>
        <v>1.7006049292406157E-2</v>
      </c>
      <c r="AD49" s="118">
        <f t="shared" si="20"/>
        <v>2.1462660185594342</v>
      </c>
      <c r="AE49" s="89">
        <f t="shared" si="21"/>
        <v>2.2575848136371244</v>
      </c>
      <c r="AF49" s="89">
        <f t="shared" si="22"/>
        <v>2.0721833068708944</v>
      </c>
      <c r="AG49" s="89">
        <f t="shared" si="23"/>
        <v>2.3573896353166988</v>
      </c>
      <c r="AH49" s="89">
        <f t="shared" si="24"/>
        <v>2.5556420548180654</v>
      </c>
      <c r="AI49" s="89">
        <f t="shared" si="25"/>
        <v>2.6339620570424986</v>
      </c>
      <c r="AJ49" s="89">
        <f t="shared" si="26"/>
        <v>2.4140920994781414</v>
      </c>
      <c r="AK49" s="89">
        <f t="shared" si="26"/>
        <v>2.9442337180211444</v>
      </c>
      <c r="AL49" s="89">
        <f t="shared" si="27"/>
        <v>2.85469652706466</v>
      </c>
      <c r="AM49" s="119">
        <f t="shared" si="28"/>
        <v>2.860217209690894</v>
      </c>
      <c r="AN49" s="54">
        <f t="shared" si="31"/>
        <v>1.9338947498950408E-3</v>
      </c>
    </row>
    <row r="50" spans="1:40" ht="20.100000000000001" customHeight="1" x14ac:dyDescent="0.25">
      <c r="A50" s="104" t="s">
        <v>231</v>
      </c>
      <c r="B50" s="106">
        <v>37.14</v>
      </c>
      <c r="C50" s="75">
        <v>194.09</v>
      </c>
      <c r="D50" s="75">
        <v>330.93</v>
      </c>
      <c r="E50" s="75">
        <v>372.56</v>
      </c>
      <c r="F50" s="75">
        <v>582.91</v>
      </c>
      <c r="G50" s="75">
        <v>400.27</v>
      </c>
      <c r="H50" s="75">
        <v>1075.67</v>
      </c>
      <c r="I50" s="75">
        <v>820.82</v>
      </c>
      <c r="J50" s="75">
        <v>1050.53</v>
      </c>
      <c r="K50" s="98">
        <v>1839.11</v>
      </c>
      <c r="L50" s="54">
        <f t="shared" si="18"/>
        <v>0.75064967207028832</v>
      </c>
      <c r="N50" s="392">
        <f t="shared" si="29"/>
        <v>1.2067064193269868E-2</v>
      </c>
      <c r="P50" s="106">
        <v>12.801</v>
      </c>
      <c r="Q50" s="75">
        <v>52.966999999999999</v>
      </c>
      <c r="R50" s="75">
        <v>84.748000000000005</v>
      </c>
      <c r="S50" s="75">
        <v>100.93</v>
      </c>
      <c r="T50" s="75">
        <v>165.23400000000001</v>
      </c>
      <c r="U50" s="75">
        <v>107.393</v>
      </c>
      <c r="V50" s="75">
        <v>281.90100000000001</v>
      </c>
      <c r="W50" s="75">
        <v>237.13300000000001</v>
      </c>
      <c r="X50" s="75">
        <v>275.923</v>
      </c>
      <c r="Y50" s="98">
        <v>462.92500000000001</v>
      </c>
      <c r="Z50" s="54">
        <f t="shared" si="19"/>
        <v>0.67773255582173286</v>
      </c>
      <c r="AB50" s="392">
        <f t="shared" si="30"/>
        <v>1.3139621474448747E-2</v>
      </c>
      <c r="AD50" s="118">
        <f t="shared" si="20"/>
        <v>3.4466882067851374</v>
      </c>
      <c r="AE50" s="89">
        <f t="shared" si="21"/>
        <v>2.7289917048791796</v>
      </c>
      <c r="AF50" s="89">
        <f t="shared" si="22"/>
        <v>2.560904118695797</v>
      </c>
      <c r="AG50" s="89">
        <f t="shared" si="23"/>
        <v>2.709093837234271</v>
      </c>
      <c r="AH50" s="89">
        <f t="shared" si="24"/>
        <v>2.8346399958827266</v>
      </c>
      <c r="AI50" s="89">
        <f t="shared" si="25"/>
        <v>2.6830139655732381</v>
      </c>
      <c r="AJ50" s="89">
        <f t="shared" si="26"/>
        <v>2.6207015162642815</v>
      </c>
      <c r="AK50" s="89">
        <f t="shared" si="26"/>
        <v>2.8889768767817547</v>
      </c>
      <c r="AL50" s="89">
        <f t="shared" si="27"/>
        <v>2.6265123318705799</v>
      </c>
      <c r="AM50" s="119">
        <f t="shared" si="28"/>
        <v>2.5171142563522575</v>
      </c>
      <c r="AN50" s="54">
        <f t="shared" si="31"/>
        <v>-4.1651460833008913E-2</v>
      </c>
    </row>
    <row r="51" spans="1:40" ht="20.100000000000001" customHeight="1" x14ac:dyDescent="0.25">
      <c r="A51" s="104" t="s">
        <v>148</v>
      </c>
      <c r="B51" s="106">
        <v>2090.25</v>
      </c>
      <c r="C51" s="75">
        <v>2159.66</v>
      </c>
      <c r="D51" s="75">
        <v>1712.84</v>
      </c>
      <c r="E51" s="75">
        <v>1400.14</v>
      </c>
      <c r="F51" s="75">
        <v>1552.95</v>
      </c>
      <c r="G51" s="75">
        <v>1580.83</v>
      </c>
      <c r="H51" s="75">
        <v>1524.24</v>
      </c>
      <c r="I51" s="75">
        <v>1602.6</v>
      </c>
      <c r="J51" s="75">
        <v>1783.42</v>
      </c>
      <c r="K51" s="98">
        <v>1503.95</v>
      </c>
      <c r="L51" s="54">
        <f t="shared" si="18"/>
        <v>-0.15670453398526427</v>
      </c>
      <c r="N51" s="392">
        <f t="shared" si="29"/>
        <v>9.867958519864618E-3</v>
      </c>
      <c r="P51" s="106">
        <v>445.79899999999998</v>
      </c>
      <c r="Q51" s="75">
        <v>501.78100000000001</v>
      </c>
      <c r="R51" s="75">
        <v>393.92500000000001</v>
      </c>
      <c r="S51" s="75">
        <v>327.87599999999998</v>
      </c>
      <c r="T51" s="75">
        <v>362.63499999999999</v>
      </c>
      <c r="U51" s="75">
        <v>361.791</v>
      </c>
      <c r="V51" s="75">
        <v>376.75299999999999</v>
      </c>
      <c r="W51" s="75">
        <v>467.846</v>
      </c>
      <c r="X51" s="75">
        <v>483.86200000000002</v>
      </c>
      <c r="Y51" s="98">
        <v>401.65699999999998</v>
      </c>
      <c r="Z51" s="54">
        <f t="shared" si="19"/>
        <v>-0.16989348202586696</v>
      </c>
      <c r="AB51" s="392">
        <f t="shared" si="30"/>
        <v>1.14005960848143E-2</v>
      </c>
      <c r="AD51" s="118">
        <f t="shared" si="20"/>
        <v>2.132754455208707</v>
      </c>
      <c r="AE51" s="89">
        <f t="shared" si="21"/>
        <v>2.323425909633924</v>
      </c>
      <c r="AF51" s="89">
        <f t="shared" si="22"/>
        <v>2.2998353611545737</v>
      </c>
      <c r="AG51" s="89">
        <f t="shared" si="23"/>
        <v>2.3417372548459436</v>
      </c>
      <c r="AH51" s="89">
        <f t="shared" si="24"/>
        <v>2.3351363533919316</v>
      </c>
      <c r="AI51" s="89">
        <f t="shared" si="25"/>
        <v>2.2886142089914792</v>
      </c>
      <c r="AJ51" s="89">
        <f t="shared" si="26"/>
        <v>2.4717432950191571</v>
      </c>
      <c r="AK51" s="89">
        <f t="shared" si="26"/>
        <v>2.9192936478222893</v>
      </c>
      <c r="AL51" s="89">
        <f t="shared" si="27"/>
        <v>2.7131130075921543</v>
      </c>
      <c r="AM51" s="119">
        <f t="shared" si="28"/>
        <v>2.6706805412413974</v>
      </c>
      <c r="AN51" s="54">
        <f t="shared" si="31"/>
        <v>-1.563977107920583E-2</v>
      </c>
    </row>
    <row r="52" spans="1:40" ht="20.100000000000001" customHeight="1" x14ac:dyDescent="0.25">
      <c r="A52" s="104" t="s">
        <v>227</v>
      </c>
      <c r="B52" s="106">
        <v>274.5</v>
      </c>
      <c r="C52" s="75">
        <v>89.67</v>
      </c>
      <c r="D52" s="75">
        <v>79.02</v>
      </c>
      <c r="E52" s="75">
        <v>257.14</v>
      </c>
      <c r="F52" s="75">
        <v>276.76</v>
      </c>
      <c r="G52" s="75">
        <v>189.26</v>
      </c>
      <c r="H52" s="75">
        <v>276.27</v>
      </c>
      <c r="I52" s="75">
        <v>227.99</v>
      </c>
      <c r="J52" s="75">
        <v>744.06</v>
      </c>
      <c r="K52" s="98">
        <v>1026.1500000000001</v>
      </c>
      <c r="L52" s="54">
        <f t="shared" si="18"/>
        <v>0.37912265139908097</v>
      </c>
      <c r="N52" s="392">
        <f t="shared" si="29"/>
        <v>6.7329403471917803E-3</v>
      </c>
      <c r="P52" s="106">
        <v>62.741999999999997</v>
      </c>
      <c r="Q52" s="75">
        <v>24.869</v>
      </c>
      <c r="R52" s="75">
        <v>21.93</v>
      </c>
      <c r="S52" s="75">
        <v>56.2</v>
      </c>
      <c r="T52" s="75">
        <v>58.314999999999998</v>
      </c>
      <c r="U52" s="75">
        <v>46.064</v>
      </c>
      <c r="V52" s="75">
        <v>68.567999999999998</v>
      </c>
      <c r="W52" s="75">
        <v>53.741</v>
      </c>
      <c r="X52" s="75">
        <v>169.06100000000001</v>
      </c>
      <c r="Y52" s="98">
        <v>252.48699999999999</v>
      </c>
      <c r="Z52" s="54">
        <f t="shared" si="19"/>
        <v>0.49346685515878874</v>
      </c>
      <c r="AB52" s="392">
        <f t="shared" si="30"/>
        <v>7.1665682501898592E-3</v>
      </c>
      <c r="AD52" s="118">
        <f t="shared" si="20"/>
        <v>2.2856830601092897</v>
      </c>
      <c r="AE52" s="89">
        <f t="shared" si="21"/>
        <v>2.7733913237426115</v>
      </c>
      <c r="AF52" s="89">
        <f t="shared" si="22"/>
        <v>2.775246772968869</v>
      </c>
      <c r="AG52" s="89">
        <f t="shared" si="23"/>
        <v>2.1855798397759978</v>
      </c>
      <c r="AH52" s="89">
        <f t="shared" si="24"/>
        <v>2.1070602688249749</v>
      </c>
      <c r="AI52" s="89">
        <f t="shared" si="25"/>
        <v>2.4339004544013529</v>
      </c>
      <c r="AJ52" s="89">
        <f t="shared" si="26"/>
        <v>2.4819198610055384</v>
      </c>
      <c r="AK52" s="89">
        <f t="shared" si="26"/>
        <v>2.3571647879292952</v>
      </c>
      <c r="AL52" s="89">
        <f t="shared" si="27"/>
        <v>2.2721420315565952</v>
      </c>
      <c r="AM52" s="119">
        <f t="shared" si="28"/>
        <v>2.4605272133703644</v>
      </c>
      <c r="AN52" s="54">
        <f t="shared" si="31"/>
        <v>8.2910830043802577E-2</v>
      </c>
    </row>
    <row r="53" spans="1:40" ht="20.100000000000001" customHeight="1" x14ac:dyDescent="0.25">
      <c r="A53" s="104" t="s">
        <v>226</v>
      </c>
      <c r="B53" s="106">
        <v>300.49</v>
      </c>
      <c r="C53" s="75">
        <v>201.72</v>
      </c>
      <c r="D53" s="75">
        <v>154.9</v>
      </c>
      <c r="E53" s="75">
        <v>306.85000000000002</v>
      </c>
      <c r="F53" s="75">
        <v>275.89</v>
      </c>
      <c r="G53" s="75">
        <v>289.43</v>
      </c>
      <c r="H53" s="75">
        <v>581.51</v>
      </c>
      <c r="I53" s="75">
        <v>548.03</v>
      </c>
      <c r="J53" s="75">
        <v>852.96</v>
      </c>
      <c r="K53" s="98">
        <v>878.91</v>
      </c>
      <c r="L53" s="54">
        <f t="shared" si="18"/>
        <v>3.0423466516600932E-2</v>
      </c>
      <c r="N53" s="392">
        <f t="shared" si="29"/>
        <v>5.7668455884133185E-3</v>
      </c>
      <c r="P53" s="106">
        <v>86.888999999999996</v>
      </c>
      <c r="Q53" s="75">
        <v>59.143000000000001</v>
      </c>
      <c r="R53" s="75">
        <v>48.05</v>
      </c>
      <c r="S53" s="75">
        <v>79.256</v>
      </c>
      <c r="T53" s="75">
        <v>76.64</v>
      </c>
      <c r="U53" s="75">
        <v>85.914000000000001</v>
      </c>
      <c r="V53" s="75">
        <v>162.50299999999999</v>
      </c>
      <c r="W53" s="75">
        <v>160.833</v>
      </c>
      <c r="X53" s="75">
        <v>269.07799999999997</v>
      </c>
      <c r="Y53" s="98">
        <v>233.691</v>
      </c>
      <c r="Z53" s="54">
        <f t="shared" si="19"/>
        <v>-0.1315120522673722</v>
      </c>
      <c r="AB53" s="392">
        <f t="shared" si="30"/>
        <v>6.633064280359458E-3</v>
      </c>
      <c r="AD53" s="118">
        <f t="shared" si="20"/>
        <v>2.8915770907517717</v>
      </c>
      <c r="AE53" s="89">
        <f t="shared" si="21"/>
        <v>2.9319353559389256</v>
      </c>
      <c r="AF53" s="89">
        <f t="shared" si="22"/>
        <v>3.1020012911555837</v>
      </c>
      <c r="AG53" s="89">
        <f t="shared" si="23"/>
        <v>2.5828906631904838</v>
      </c>
      <c r="AH53" s="89">
        <f t="shared" si="24"/>
        <v>2.777918735728008</v>
      </c>
      <c r="AI53" s="89">
        <f t="shared" si="25"/>
        <v>2.968386138271776</v>
      </c>
      <c r="AJ53" s="89">
        <f t="shared" si="26"/>
        <v>2.794500524496569</v>
      </c>
      <c r="AK53" s="89">
        <f t="shared" si="26"/>
        <v>2.9347480977318763</v>
      </c>
      <c r="AL53" s="89">
        <f t="shared" si="27"/>
        <v>3.1546379666103919</v>
      </c>
      <c r="AM53" s="119">
        <f t="shared" si="28"/>
        <v>2.6588729221421992</v>
      </c>
      <c r="AN53" s="54">
        <f t="shared" si="31"/>
        <v>-0.15715433901307044</v>
      </c>
    </row>
    <row r="54" spans="1:40" ht="20.100000000000001" customHeight="1" x14ac:dyDescent="0.25">
      <c r="A54" s="104" t="s">
        <v>228</v>
      </c>
      <c r="B54" s="106">
        <v>240.75</v>
      </c>
      <c r="C54" s="75">
        <v>289.08</v>
      </c>
      <c r="D54" s="75">
        <v>386.89</v>
      </c>
      <c r="E54" s="75">
        <v>185.66</v>
      </c>
      <c r="F54" s="75">
        <v>358.29</v>
      </c>
      <c r="G54" s="75">
        <v>345.51</v>
      </c>
      <c r="H54" s="75">
        <v>555.77</v>
      </c>
      <c r="I54" s="75">
        <v>329.97</v>
      </c>
      <c r="J54" s="75">
        <v>541.13</v>
      </c>
      <c r="K54" s="98">
        <v>795.65</v>
      </c>
      <c r="L54" s="54">
        <f t="shared" si="18"/>
        <v>0.47034908432354516</v>
      </c>
      <c r="N54" s="392">
        <f t="shared" si="29"/>
        <v>5.2205466912665201E-3</v>
      </c>
      <c r="P54" s="106">
        <v>51.165999999999997</v>
      </c>
      <c r="Q54" s="75">
        <v>63.526000000000003</v>
      </c>
      <c r="R54" s="75">
        <v>83.647999999999996</v>
      </c>
      <c r="S54" s="75">
        <v>43.84</v>
      </c>
      <c r="T54" s="75">
        <v>83.531000000000006</v>
      </c>
      <c r="U54" s="75">
        <v>86.010999999999996</v>
      </c>
      <c r="V54" s="75">
        <v>129.43</v>
      </c>
      <c r="W54" s="75">
        <v>79.363</v>
      </c>
      <c r="X54" s="75">
        <v>142.94900000000001</v>
      </c>
      <c r="Y54" s="98">
        <v>220.31399999999999</v>
      </c>
      <c r="Z54" s="54">
        <f t="shared" si="19"/>
        <v>0.54120700389649434</v>
      </c>
      <c r="AB54" s="392">
        <f t="shared" si="30"/>
        <v>6.2533727180897579E-3</v>
      </c>
      <c r="AD54" s="118">
        <f t="shared" si="20"/>
        <v>2.1252751817237798</v>
      </c>
      <c r="AE54" s="89">
        <f t="shared" si="21"/>
        <v>2.1975231769752321</v>
      </c>
      <c r="AF54" s="89">
        <f t="shared" si="22"/>
        <v>2.1620615678875135</v>
      </c>
      <c r="AG54" s="89">
        <f t="shared" si="23"/>
        <v>2.3613056124097813</v>
      </c>
      <c r="AH54" s="89">
        <f t="shared" si="24"/>
        <v>2.3313796086968659</v>
      </c>
      <c r="AI54" s="89">
        <f t="shared" si="25"/>
        <v>2.4893924922578217</v>
      </c>
      <c r="AJ54" s="89">
        <f t="shared" si="26"/>
        <v>2.3288410673480038</v>
      </c>
      <c r="AK54" s="89">
        <f t="shared" si="26"/>
        <v>2.4051580446707272</v>
      </c>
      <c r="AL54" s="89">
        <f t="shared" si="27"/>
        <v>2.6416757525917989</v>
      </c>
      <c r="AM54" s="119">
        <f t="shared" si="28"/>
        <v>2.7689813360145794</v>
      </c>
      <c r="AN54" s="54">
        <f t="shared" si="31"/>
        <v>4.8191222294363179E-2</v>
      </c>
    </row>
    <row r="55" spans="1:40" ht="20.100000000000001" customHeight="1" x14ac:dyDescent="0.25">
      <c r="A55" s="104" t="s">
        <v>230</v>
      </c>
      <c r="B55" s="106">
        <v>85.37</v>
      </c>
      <c r="C55" s="75">
        <v>41.27</v>
      </c>
      <c r="D55" s="75">
        <v>121.01</v>
      </c>
      <c r="E55" s="75">
        <v>188.64</v>
      </c>
      <c r="F55" s="75">
        <v>235.76</v>
      </c>
      <c r="G55" s="75">
        <v>245.04</v>
      </c>
      <c r="H55" s="75">
        <v>221.71</v>
      </c>
      <c r="I55" s="75">
        <v>464</v>
      </c>
      <c r="J55" s="75">
        <v>503.03</v>
      </c>
      <c r="K55" s="98">
        <v>858.27</v>
      </c>
      <c r="L55" s="54">
        <f t="shared" si="18"/>
        <v>0.70620042542194306</v>
      </c>
      <c r="N55" s="392">
        <f t="shared" si="29"/>
        <v>5.6314191022601851E-3</v>
      </c>
      <c r="P55" s="106">
        <v>26.495999999999999</v>
      </c>
      <c r="Q55" s="75">
        <v>7.984</v>
      </c>
      <c r="R55" s="75">
        <v>27.39</v>
      </c>
      <c r="S55" s="75">
        <v>44.738999999999997</v>
      </c>
      <c r="T55" s="75">
        <v>64.605999999999995</v>
      </c>
      <c r="U55" s="75">
        <v>67.066000000000003</v>
      </c>
      <c r="V55" s="75">
        <v>58.360999999999997</v>
      </c>
      <c r="W55" s="75">
        <v>104.762</v>
      </c>
      <c r="X55" s="75">
        <v>124.319</v>
      </c>
      <c r="Y55" s="98">
        <v>207.51900000000001</v>
      </c>
      <c r="Z55" s="54">
        <f t="shared" si="19"/>
        <v>0.66924605249398728</v>
      </c>
      <c r="AB55" s="392">
        <f t="shared" si="30"/>
        <v>5.8902005913617312E-3</v>
      </c>
      <c r="AD55" s="118">
        <f t="shared" si="20"/>
        <v>3.1036663933466087</v>
      </c>
      <c r="AE55" s="89">
        <f t="shared" si="21"/>
        <v>1.9345771747031739</v>
      </c>
      <c r="AF55" s="89">
        <f t="shared" si="22"/>
        <v>2.2634493017106023</v>
      </c>
      <c r="AG55" s="89">
        <f t="shared" si="23"/>
        <v>2.3716603053435117</v>
      </c>
      <c r="AH55" s="89">
        <f t="shared" si="24"/>
        <v>2.740329148286393</v>
      </c>
      <c r="AI55" s="89">
        <f t="shared" si="25"/>
        <v>2.7369409076069218</v>
      </c>
      <c r="AJ55" s="89">
        <f t="shared" si="26"/>
        <v>2.6323124802670153</v>
      </c>
      <c r="AK55" s="89">
        <f t="shared" si="26"/>
        <v>2.2578017241379311</v>
      </c>
      <c r="AL55" s="89">
        <f t="shared" si="27"/>
        <v>2.4714032960260819</v>
      </c>
      <c r="AM55" s="119">
        <f t="shared" si="28"/>
        <v>2.4178754937257505</v>
      </c>
      <c r="AN55" s="54">
        <f t="shared" si="31"/>
        <v>-2.1658869835773854E-2</v>
      </c>
    </row>
    <row r="56" spans="1:40" ht="20.100000000000001" customHeight="1" x14ac:dyDescent="0.25">
      <c r="A56" s="104" t="s">
        <v>229</v>
      </c>
      <c r="B56" s="106">
        <v>174.71</v>
      </c>
      <c r="C56" s="75">
        <v>412.97</v>
      </c>
      <c r="D56" s="75">
        <v>631.23</v>
      </c>
      <c r="E56" s="75">
        <v>445.98</v>
      </c>
      <c r="F56" s="75">
        <v>438.48</v>
      </c>
      <c r="G56" s="75">
        <v>412.06</v>
      </c>
      <c r="H56" s="75">
        <v>854.01</v>
      </c>
      <c r="I56" s="75">
        <v>1406.67</v>
      </c>
      <c r="J56" s="75">
        <v>1371.14</v>
      </c>
      <c r="K56" s="98">
        <v>636.37</v>
      </c>
      <c r="L56" s="54">
        <f t="shared" si="18"/>
        <v>-0.53588255028662279</v>
      </c>
      <c r="N56" s="392">
        <f t="shared" si="29"/>
        <v>4.175453148898731E-3</v>
      </c>
      <c r="P56" s="106">
        <v>45.933</v>
      </c>
      <c r="Q56" s="75">
        <v>100.371</v>
      </c>
      <c r="R56" s="75">
        <v>143.506</v>
      </c>
      <c r="S56" s="75">
        <v>107.279</v>
      </c>
      <c r="T56" s="75">
        <v>112.292</v>
      </c>
      <c r="U56" s="75">
        <v>106.95099999999999</v>
      </c>
      <c r="V56" s="75">
        <v>211.36</v>
      </c>
      <c r="W56" s="75">
        <v>345.73700000000002</v>
      </c>
      <c r="X56" s="75">
        <v>319.04000000000002</v>
      </c>
      <c r="Y56" s="98">
        <v>160.244</v>
      </c>
      <c r="Z56" s="54">
        <f t="shared" si="19"/>
        <v>-0.49773069207622872</v>
      </c>
      <c r="AB56" s="392">
        <f t="shared" si="30"/>
        <v>4.5483512524740833E-3</v>
      </c>
      <c r="AD56" s="118">
        <f t="shared" si="20"/>
        <v>2.6290996508499798</v>
      </c>
      <c r="AE56" s="89">
        <f t="shared" si="21"/>
        <v>2.4304671041480006</v>
      </c>
      <c r="AF56" s="89">
        <f t="shared" si="22"/>
        <v>2.2734344058425613</v>
      </c>
      <c r="AG56" s="89">
        <f t="shared" si="23"/>
        <v>2.4054666128525941</v>
      </c>
      <c r="AH56" s="89">
        <f t="shared" si="24"/>
        <v>2.560937785075716</v>
      </c>
      <c r="AI56" s="89">
        <f t="shared" si="25"/>
        <v>2.5955200698927339</v>
      </c>
      <c r="AJ56" s="89">
        <f t="shared" si="26"/>
        <v>2.4749124717509163</v>
      </c>
      <c r="AK56" s="89">
        <f t="shared" si="26"/>
        <v>2.4578401472982292</v>
      </c>
      <c r="AL56" s="89">
        <f t="shared" si="27"/>
        <v>2.3268229356593784</v>
      </c>
      <c r="AM56" s="119">
        <f t="shared" si="28"/>
        <v>2.5180948190518091</v>
      </c>
      <c r="AN56" s="54">
        <f t="shared" si="31"/>
        <v>8.2203024760123325E-2</v>
      </c>
    </row>
    <row r="57" spans="1:40" ht="20.100000000000001" customHeight="1" x14ac:dyDescent="0.25">
      <c r="A57" s="104" t="s">
        <v>235</v>
      </c>
      <c r="B57" s="106">
        <v>59.96</v>
      </c>
      <c r="C57" s="75">
        <v>75.66</v>
      </c>
      <c r="D57" s="75">
        <v>84.88</v>
      </c>
      <c r="E57" s="75">
        <v>37.31</v>
      </c>
      <c r="F57" s="75">
        <v>474.07</v>
      </c>
      <c r="G57" s="75">
        <v>25.66</v>
      </c>
      <c r="H57" s="75">
        <v>23.43</v>
      </c>
      <c r="I57" s="75">
        <v>61.19</v>
      </c>
      <c r="J57" s="75">
        <v>39.24</v>
      </c>
      <c r="K57" s="98">
        <v>160.94</v>
      </c>
      <c r="L57" s="54">
        <f t="shared" si="18"/>
        <v>3.1014271151885828</v>
      </c>
      <c r="N57" s="392">
        <f t="shared" si="29"/>
        <v>1.0559854012347561E-3</v>
      </c>
      <c r="P57" s="106">
        <v>12.186</v>
      </c>
      <c r="Q57" s="75">
        <v>13.823</v>
      </c>
      <c r="R57" s="75">
        <v>17.582000000000001</v>
      </c>
      <c r="S57" s="75">
        <v>8.4819999999999993</v>
      </c>
      <c r="T57" s="75">
        <v>99.757000000000005</v>
      </c>
      <c r="U57" s="75">
        <v>5.0250000000000004</v>
      </c>
      <c r="V57" s="75">
        <v>4.2469999999999999</v>
      </c>
      <c r="W57" s="75">
        <v>13.444000000000001</v>
      </c>
      <c r="X57" s="75">
        <v>9.1300000000000008</v>
      </c>
      <c r="Y57" s="98">
        <v>113.053</v>
      </c>
      <c r="Z57" s="54">
        <f t="shared" si="19"/>
        <v>11.382584884994523</v>
      </c>
      <c r="AB57" s="392">
        <f t="shared" si="30"/>
        <v>3.2088861620151302E-3</v>
      </c>
      <c r="AD57" s="118">
        <f t="shared" si="20"/>
        <v>2.0323549032688462</v>
      </c>
      <c r="AE57" s="89">
        <f t="shared" si="21"/>
        <v>1.8269891620407086</v>
      </c>
      <c r="AF57" s="89">
        <f t="shared" si="22"/>
        <v>2.0713949104618288</v>
      </c>
      <c r="AG57" s="89">
        <f t="shared" si="23"/>
        <v>2.2733851514339314</v>
      </c>
      <c r="AH57" s="89">
        <f t="shared" si="24"/>
        <v>2.1042673022971292</v>
      </c>
      <c r="AI57" s="89">
        <f t="shared" si="25"/>
        <v>1.9583008573655496</v>
      </c>
      <c r="AJ57" s="89">
        <f t="shared" si="26"/>
        <v>1.8126333760136575</v>
      </c>
      <c r="AK57" s="89">
        <f t="shared" si="26"/>
        <v>2.197091027945743</v>
      </c>
      <c r="AL57" s="89">
        <f t="shared" si="27"/>
        <v>2.3267074413863407</v>
      </c>
      <c r="AM57" s="119">
        <f t="shared" si="28"/>
        <v>7.0245433080651178</v>
      </c>
      <c r="AN57" s="54">
        <f t="shared" si="31"/>
        <v>2.0190917788441971</v>
      </c>
    </row>
    <row r="58" spans="1:40" ht="20.100000000000001" customHeight="1" x14ac:dyDescent="0.25">
      <c r="A58" s="104" t="s">
        <v>233</v>
      </c>
      <c r="B58" s="106"/>
      <c r="C58" s="75">
        <v>25.8</v>
      </c>
      <c r="D58" s="75">
        <v>28.89</v>
      </c>
      <c r="E58" s="75">
        <v>27.89</v>
      </c>
      <c r="F58" s="75">
        <v>87.33</v>
      </c>
      <c r="G58" s="75">
        <v>72.67</v>
      </c>
      <c r="H58" s="75">
        <v>45.09</v>
      </c>
      <c r="I58" s="75">
        <v>53.83</v>
      </c>
      <c r="J58" s="75">
        <v>87.75</v>
      </c>
      <c r="K58" s="98">
        <v>302.64</v>
      </c>
      <c r="L58" s="54">
        <f t="shared" si="18"/>
        <v>2.4488888888888889</v>
      </c>
      <c r="N58" s="392">
        <f t="shared" si="29"/>
        <v>1.985730221384905E-3</v>
      </c>
      <c r="P58" s="106"/>
      <c r="Q58" s="75">
        <v>2.5720000000000001</v>
      </c>
      <c r="R58" s="75">
        <v>2.4329999999999998</v>
      </c>
      <c r="S58" s="75">
        <v>2.512</v>
      </c>
      <c r="T58" s="75">
        <v>8.51</v>
      </c>
      <c r="U58" s="75">
        <v>6.22</v>
      </c>
      <c r="V58" s="75">
        <v>11.324999999999999</v>
      </c>
      <c r="W58" s="75">
        <v>19.224</v>
      </c>
      <c r="X58" s="75">
        <v>36.087000000000003</v>
      </c>
      <c r="Y58" s="98">
        <v>99.926000000000002</v>
      </c>
      <c r="Z58" s="54">
        <f t="shared" si="19"/>
        <v>1.7690303987585556</v>
      </c>
      <c r="AB58" s="392">
        <f t="shared" si="30"/>
        <v>2.8362905772117849E-3</v>
      </c>
      <c r="AD58" s="118"/>
      <c r="AE58" s="89">
        <f t="shared" ref="AE58:AG63" si="32">(Q58/C58)*10</f>
        <v>0.99689922480620152</v>
      </c>
      <c r="AF58" s="89">
        <f t="shared" si="32"/>
        <v>0.8421599169262719</v>
      </c>
      <c r="AG58" s="89">
        <f t="shared" si="32"/>
        <v>0.90068124775905334</v>
      </c>
      <c r="AH58" s="89">
        <f t="shared" si="24"/>
        <v>0.97446467422420702</v>
      </c>
      <c r="AI58" s="89">
        <f t="shared" si="25"/>
        <v>0.85592404018164303</v>
      </c>
      <c r="AJ58" s="89">
        <f t="shared" si="26"/>
        <v>2.5116433799068529</v>
      </c>
      <c r="AK58" s="89">
        <f t="shared" si="26"/>
        <v>3.5712428014118522</v>
      </c>
      <c r="AL58" s="89">
        <f t="shared" si="27"/>
        <v>4.1124786324786324</v>
      </c>
      <c r="AM58" s="119">
        <f t="shared" si="28"/>
        <v>3.3018107322231041</v>
      </c>
      <c r="AN58" s="54">
        <f t="shared" si="31"/>
        <v>-0.19712391788572786</v>
      </c>
    </row>
    <row r="59" spans="1:40" ht="20.100000000000001" customHeight="1" x14ac:dyDescent="0.25">
      <c r="A59" s="104" t="s">
        <v>110</v>
      </c>
      <c r="B59" s="106">
        <v>104.76</v>
      </c>
      <c r="C59" s="75">
        <v>121.5</v>
      </c>
      <c r="D59" s="75">
        <v>77.150000000000006</v>
      </c>
      <c r="E59" s="75">
        <v>52.83</v>
      </c>
      <c r="F59" s="75">
        <v>55.3</v>
      </c>
      <c r="G59" s="75">
        <v>6.71</v>
      </c>
      <c r="H59" s="75">
        <v>40.74</v>
      </c>
      <c r="I59" s="75">
        <v>18.28</v>
      </c>
      <c r="J59" s="75">
        <v>296.33</v>
      </c>
      <c r="K59" s="98">
        <v>178.39</v>
      </c>
      <c r="L59" s="54">
        <f t="shared" si="18"/>
        <v>-0.39800222724665069</v>
      </c>
      <c r="N59" s="392">
        <f t="shared" si="29"/>
        <v>1.170481146553176E-3</v>
      </c>
      <c r="P59" s="106">
        <v>24.024999999999999</v>
      </c>
      <c r="Q59" s="75">
        <v>26.006</v>
      </c>
      <c r="R59" s="75">
        <v>20.687000000000001</v>
      </c>
      <c r="S59" s="75">
        <v>12.581</v>
      </c>
      <c r="T59" s="75">
        <v>12.648</v>
      </c>
      <c r="U59" s="75">
        <v>1.9850000000000001</v>
      </c>
      <c r="V59" s="75">
        <v>10.952999999999999</v>
      </c>
      <c r="W59" s="75">
        <v>5.0209999999999999</v>
      </c>
      <c r="X59" s="75">
        <v>72.260000000000005</v>
      </c>
      <c r="Y59" s="98">
        <v>48.143000000000001</v>
      </c>
      <c r="Z59" s="54">
        <f t="shared" si="19"/>
        <v>-0.33375311375588157</v>
      </c>
      <c r="AB59" s="392">
        <f t="shared" si="30"/>
        <v>1.3664865726508311E-3</v>
      </c>
      <c r="AD59" s="118">
        <f t="shared" si="20"/>
        <v>2.293337151584574</v>
      </c>
      <c r="AE59" s="89">
        <f t="shared" si="32"/>
        <v>2.140411522633745</v>
      </c>
      <c r="AF59" s="89">
        <f t="shared" si="32"/>
        <v>2.6813998703823723</v>
      </c>
      <c r="AG59" s="89">
        <f t="shared" si="32"/>
        <v>2.3814120764717019</v>
      </c>
      <c r="AH59" s="89">
        <f t="shared" si="24"/>
        <v>2.2871609403254971</v>
      </c>
      <c r="AI59" s="89">
        <f t="shared" si="25"/>
        <v>2.9582712369597619</v>
      </c>
      <c r="AJ59" s="89">
        <f t="shared" si="26"/>
        <v>2.6885125184094254</v>
      </c>
      <c r="AK59" s="89">
        <f t="shared" si="26"/>
        <v>2.7467177242888403</v>
      </c>
      <c r="AL59" s="89">
        <f t="shared" si="27"/>
        <v>2.4384976208956237</v>
      </c>
      <c r="AM59" s="119">
        <f t="shared" si="28"/>
        <v>2.698749929928808</v>
      </c>
      <c r="AN59" s="54">
        <f t="shared" si="31"/>
        <v>0.10672649700498683</v>
      </c>
    </row>
    <row r="60" spans="1:40" ht="20.100000000000001" customHeight="1" x14ac:dyDescent="0.25">
      <c r="A60" s="104" t="s">
        <v>239</v>
      </c>
      <c r="B60" s="106">
        <v>23.08</v>
      </c>
      <c r="C60" s="75">
        <v>42.52</v>
      </c>
      <c r="D60" s="75">
        <v>60.25</v>
      </c>
      <c r="E60" s="75">
        <v>214.97</v>
      </c>
      <c r="F60" s="75">
        <v>158.84</v>
      </c>
      <c r="G60" s="75">
        <v>167.93</v>
      </c>
      <c r="H60" s="75">
        <v>272.83999999999997</v>
      </c>
      <c r="I60" s="75">
        <v>175.35</v>
      </c>
      <c r="J60" s="75">
        <v>275.37</v>
      </c>
      <c r="K60" s="98">
        <v>72.7</v>
      </c>
      <c r="L60" s="54">
        <f t="shared" si="18"/>
        <v>-0.73599157497185608</v>
      </c>
      <c r="N60" s="392">
        <f t="shared" si="29"/>
        <v>4.770109274870559E-4</v>
      </c>
      <c r="P60" s="106">
        <v>6.3140000000000001</v>
      </c>
      <c r="Q60" s="75">
        <v>11</v>
      </c>
      <c r="R60" s="75">
        <v>14.573</v>
      </c>
      <c r="S60" s="75">
        <v>58.765999999999998</v>
      </c>
      <c r="T60" s="75">
        <v>47.097000000000001</v>
      </c>
      <c r="U60" s="75">
        <v>42.526000000000003</v>
      </c>
      <c r="V60" s="75">
        <v>60.2</v>
      </c>
      <c r="W60" s="75">
        <v>40.295999999999999</v>
      </c>
      <c r="X60" s="75">
        <v>72.31</v>
      </c>
      <c r="Y60" s="98">
        <v>26.256</v>
      </c>
      <c r="Z60" s="54">
        <f t="shared" si="19"/>
        <v>-0.63689669478633659</v>
      </c>
      <c r="AB60" s="392">
        <f t="shared" si="30"/>
        <v>7.4524793742642174E-4</v>
      </c>
      <c r="AD60" s="118">
        <f t="shared" si="20"/>
        <v>2.735701906412479</v>
      </c>
      <c r="AE60" s="89">
        <f t="shared" si="32"/>
        <v>2.5870178739416745</v>
      </c>
      <c r="AF60" s="89">
        <f t="shared" si="32"/>
        <v>2.4187551867219916</v>
      </c>
      <c r="AG60" s="89">
        <f t="shared" si="32"/>
        <v>2.7336837698283478</v>
      </c>
      <c r="AH60" s="89">
        <f t="shared" si="24"/>
        <v>2.9650591790480982</v>
      </c>
      <c r="AI60" s="89">
        <f t="shared" si="25"/>
        <v>2.5323646757577563</v>
      </c>
      <c r="AJ60" s="89">
        <f t="shared" si="26"/>
        <v>2.2064213458437183</v>
      </c>
      <c r="AK60" s="89">
        <f t="shared" si="26"/>
        <v>2.2980325064157401</v>
      </c>
      <c r="AL60" s="89">
        <f t="shared" si="27"/>
        <v>2.6259214874532448</v>
      </c>
      <c r="AM60" s="119">
        <f t="shared" si="28"/>
        <v>3.6115543328748281</v>
      </c>
      <c r="AN60" s="54">
        <f t="shared" si="31"/>
        <v>0.37534741618550876</v>
      </c>
    </row>
    <row r="61" spans="1:40" ht="20.100000000000001" customHeight="1" x14ac:dyDescent="0.25">
      <c r="A61" s="104" t="s">
        <v>232</v>
      </c>
      <c r="B61" s="106">
        <v>62.79</v>
      </c>
      <c r="C61" s="75">
        <v>46.26</v>
      </c>
      <c r="D61" s="75">
        <v>47.07</v>
      </c>
      <c r="E61" s="75">
        <v>17.52</v>
      </c>
      <c r="F61" s="75">
        <v>140.88</v>
      </c>
      <c r="G61" s="75">
        <v>25.38</v>
      </c>
      <c r="H61" s="75">
        <v>34.869999999999997</v>
      </c>
      <c r="I61" s="75">
        <v>26.7</v>
      </c>
      <c r="J61" s="75">
        <v>80.37</v>
      </c>
      <c r="K61" s="98">
        <v>83.55</v>
      </c>
      <c r="L61" s="54">
        <f t="shared" si="18"/>
        <v>3.9567002612915174E-2</v>
      </c>
      <c r="N61" s="392">
        <f t="shared" si="29"/>
        <v>5.4820169176813649E-4</v>
      </c>
      <c r="P61" s="106">
        <v>14.074999999999999</v>
      </c>
      <c r="Q61" s="75">
        <v>10.121</v>
      </c>
      <c r="R61" s="75">
        <v>9.8290000000000006</v>
      </c>
      <c r="S61" s="75">
        <v>4.5199999999999996</v>
      </c>
      <c r="T61" s="75">
        <v>31.222000000000001</v>
      </c>
      <c r="U61" s="75">
        <v>10.429</v>
      </c>
      <c r="V61" s="75">
        <v>12.904</v>
      </c>
      <c r="W61" s="75">
        <v>11.316000000000001</v>
      </c>
      <c r="X61" s="75">
        <v>19.361000000000001</v>
      </c>
      <c r="Y61" s="98">
        <v>21.071000000000002</v>
      </c>
      <c r="Z61" s="54">
        <f t="shared" si="19"/>
        <v>8.8321884200196307E-2</v>
      </c>
      <c r="AB61" s="392">
        <f t="shared" si="30"/>
        <v>5.980773647742281E-4</v>
      </c>
      <c r="AD61" s="118">
        <f t="shared" si="20"/>
        <v>2.2415989807294152</v>
      </c>
      <c r="AE61" s="89">
        <f t="shared" si="32"/>
        <v>2.1878512753999138</v>
      </c>
      <c r="AF61" s="89">
        <f t="shared" si="32"/>
        <v>2.0881665604418953</v>
      </c>
      <c r="AG61" s="89">
        <f t="shared" si="32"/>
        <v>2.5799086757990866</v>
      </c>
      <c r="AH61" s="89">
        <f t="shared" si="24"/>
        <v>2.2162123793299262</v>
      </c>
      <c r="AI61" s="89">
        <f t="shared" si="25"/>
        <v>4.1091410559495669</v>
      </c>
      <c r="AJ61" s="89">
        <f t="shared" si="26"/>
        <v>3.7006022368798397</v>
      </c>
      <c r="AK61" s="89">
        <f t="shared" si="26"/>
        <v>4.238202247191011</v>
      </c>
      <c r="AL61" s="89">
        <f t="shared" si="27"/>
        <v>2.4089834515366428</v>
      </c>
      <c r="AM61" s="119">
        <f t="shared" si="28"/>
        <v>2.5219628964691805</v>
      </c>
      <c r="AN61" s="54">
        <f t="shared" si="31"/>
        <v>4.6899220025969995E-2</v>
      </c>
    </row>
    <row r="62" spans="1:40" ht="20.100000000000001" customHeight="1" thickBot="1" x14ac:dyDescent="0.3">
      <c r="A62" s="59" t="s">
        <v>33</v>
      </c>
      <c r="B62" s="149">
        <f>B63-SUM(B40:B61)</f>
        <v>49.940000000002328</v>
      </c>
      <c r="C62" s="150">
        <f>C63-SUM(C40:C61)</f>
        <v>131.90999999997439</v>
      </c>
      <c r="D62" s="150">
        <f>D63-SUM(D40:D61)</f>
        <v>17.090000000025611</v>
      </c>
      <c r="E62" s="150">
        <f>E63-SUM(E40:E61)</f>
        <v>44.649999999979627</v>
      </c>
      <c r="F62" s="150">
        <f t="shared" ref="F62:G62" si="33">F63-SUM(F40:F61)</f>
        <v>154.56000000001222</v>
      </c>
      <c r="G62" s="150">
        <f t="shared" si="33"/>
        <v>36.110000000015134</v>
      </c>
      <c r="H62" s="150">
        <f t="shared" ref="H62:J62" si="34">H63-SUM(H40:H61)</f>
        <v>88.730000000039581</v>
      </c>
      <c r="I62" s="150">
        <f t="shared" si="34"/>
        <v>88.959999999991851</v>
      </c>
      <c r="J62" s="150">
        <f t="shared" si="34"/>
        <v>67.330000000016298</v>
      </c>
      <c r="K62" s="151">
        <f t="shared" ref="K62" si="35">K63-SUM(K40:K61)</f>
        <v>94.100000000005821</v>
      </c>
      <c r="L62" s="54">
        <f t="shared" si="18"/>
        <v>0.39759394029382211</v>
      </c>
      <c r="N62" s="392">
        <f t="shared" si="29"/>
        <v>6.1742404782028526E-4</v>
      </c>
      <c r="P62" s="153">
        <f>P63-SUM(P40:P61)</f>
        <v>12.965000000000146</v>
      </c>
      <c r="Q62" s="150">
        <f>Q63-SUM(Q40:Q61)</f>
        <v>32.24399999999514</v>
      </c>
      <c r="R62" s="150">
        <f>R63-SUM(R40:R61)</f>
        <v>5.6199999999989814</v>
      </c>
      <c r="S62" s="150">
        <f t="shared" ref="S62:W62" si="36">S63-SUM(S40:S61)</f>
        <v>14.342000000000553</v>
      </c>
      <c r="T62" s="150">
        <f t="shared" si="36"/>
        <v>38.692999999999302</v>
      </c>
      <c r="U62" s="150">
        <f t="shared" si="36"/>
        <v>9.7619999999988067</v>
      </c>
      <c r="V62" s="150">
        <f t="shared" si="36"/>
        <v>15.906000000009954</v>
      </c>
      <c r="W62" s="150">
        <f t="shared" si="36"/>
        <v>14.805999999989581</v>
      </c>
      <c r="X62" s="150">
        <f t="shared" ref="X62:Y62" si="37">X63-SUM(X40:X61)</f>
        <v>23.048999999999069</v>
      </c>
      <c r="Y62" s="151">
        <f t="shared" si="37"/>
        <v>27.58700000000681</v>
      </c>
      <c r="Z62" s="54">
        <f t="shared" si="19"/>
        <v>0.19688489739285545</v>
      </c>
      <c r="AB62" s="392">
        <f t="shared" si="30"/>
        <v>7.8302692145748674E-4</v>
      </c>
      <c r="AD62" s="118">
        <f t="shared" si="20"/>
        <v>2.5961153384059954</v>
      </c>
      <c r="AE62" s="89">
        <f t="shared" si="32"/>
        <v>2.4443939049352892</v>
      </c>
      <c r="AF62" s="89">
        <f t="shared" si="32"/>
        <v>3.2884727911003857</v>
      </c>
      <c r="AG62" s="89">
        <f t="shared" si="32"/>
        <v>3.2120940649511978</v>
      </c>
      <c r="AH62" s="89">
        <f t="shared" si="24"/>
        <v>2.5034290890266719</v>
      </c>
      <c r="AI62" s="89">
        <f t="shared" si="25"/>
        <v>2.7034062586526493</v>
      </c>
      <c r="AJ62" s="91">
        <f t="shared" si="26"/>
        <v>1.7926293249186134</v>
      </c>
      <c r="AK62" s="91">
        <f t="shared" si="26"/>
        <v>1.6643435251788374</v>
      </c>
      <c r="AL62" s="91">
        <f t="shared" si="27"/>
        <v>3.4232882815971322</v>
      </c>
      <c r="AM62" s="121">
        <f t="shared" si="28"/>
        <v>2.9316684378326356</v>
      </c>
      <c r="AN62" s="54">
        <f t="shared" si="31"/>
        <v>-0.14361041294925114</v>
      </c>
    </row>
    <row r="63" spans="1:40" s="7" customFormat="1" ht="26.25" customHeight="1" thickBot="1" x14ac:dyDescent="0.3">
      <c r="A63" s="69" t="s">
        <v>34</v>
      </c>
      <c r="B63" s="100">
        <v>95379.73</v>
      </c>
      <c r="C63" s="83">
        <v>102149.78</v>
      </c>
      <c r="D63" s="83">
        <v>99287.09</v>
      </c>
      <c r="E63" s="83">
        <v>100992.9</v>
      </c>
      <c r="F63" s="83">
        <v>126448.64</v>
      </c>
      <c r="G63" s="83">
        <v>128460.22</v>
      </c>
      <c r="H63" s="83">
        <v>155350.1</v>
      </c>
      <c r="I63" s="83">
        <v>150550.26</v>
      </c>
      <c r="J63" s="83">
        <v>158533.07999999999</v>
      </c>
      <c r="K63" s="101">
        <v>152407.41</v>
      </c>
      <c r="L63" s="102">
        <f t="shared" si="18"/>
        <v>-3.8639695891860448E-2</v>
      </c>
      <c r="M63"/>
      <c r="N63" s="395">
        <f>SUM(N40:N62)</f>
        <v>1.0000000000000002</v>
      </c>
      <c r="P63" s="152">
        <v>21408.177</v>
      </c>
      <c r="Q63" s="111">
        <v>23034.01</v>
      </c>
      <c r="R63" s="111">
        <v>22176.501</v>
      </c>
      <c r="S63" s="111">
        <v>22721.492999999999</v>
      </c>
      <c r="T63" s="111">
        <v>27947.620999999999</v>
      </c>
      <c r="U63" s="111">
        <v>29093.580999999998</v>
      </c>
      <c r="V63" s="111">
        <v>34464.627999999997</v>
      </c>
      <c r="W63" s="111">
        <v>34458.142999999996</v>
      </c>
      <c r="X63" s="111">
        <v>36467.449000000001</v>
      </c>
      <c r="Y63" s="112">
        <v>35231.228000000003</v>
      </c>
      <c r="Z63" s="425">
        <f t="shared" si="19"/>
        <v>-3.3899300167664528E-2</v>
      </c>
      <c r="AA63"/>
      <c r="AB63" s="395">
        <f>SUM(AB40:AB62)</f>
        <v>1.0000000000000002</v>
      </c>
      <c r="AD63" s="87">
        <f>(P63/B63)*10</f>
        <v>2.2445206125033064</v>
      </c>
      <c r="AE63" s="92">
        <f t="shared" si="32"/>
        <v>2.2549250717916376</v>
      </c>
      <c r="AF63" s="92">
        <f t="shared" si="32"/>
        <v>2.2335734686151039</v>
      </c>
      <c r="AG63" s="92">
        <f t="shared" si="32"/>
        <v>2.2498109273028106</v>
      </c>
      <c r="AH63" s="92">
        <f t="shared" si="24"/>
        <v>2.2101954595952948</v>
      </c>
      <c r="AI63" s="92">
        <f t="shared" si="25"/>
        <v>2.2647930230852786</v>
      </c>
      <c r="AJ63" s="92">
        <f t="shared" si="26"/>
        <v>2.2185134093895011</v>
      </c>
      <c r="AK63" s="92">
        <f t="shared" si="26"/>
        <v>2.288813250804083</v>
      </c>
      <c r="AL63" s="92">
        <f t="shared" si="27"/>
        <v>2.3003053369050801</v>
      </c>
      <c r="AM63" s="103">
        <f t="shared" si="28"/>
        <v>2.3116479703972401</v>
      </c>
      <c r="AN63" s="102">
        <f t="shared" si="31"/>
        <v>4.9309251733601787E-3</v>
      </c>
    </row>
    <row r="66" spans="1:40" ht="15.75" thickBot="1" x14ac:dyDescent="0.3"/>
    <row r="67" spans="1:40" x14ac:dyDescent="0.25">
      <c r="A67" s="479" t="s">
        <v>31</v>
      </c>
      <c r="B67" s="489" t="s">
        <v>19</v>
      </c>
      <c r="C67" s="490"/>
      <c r="D67" s="490"/>
      <c r="E67" s="490"/>
      <c r="F67" s="490"/>
      <c r="G67" s="490"/>
      <c r="H67" s="490"/>
      <c r="I67" s="490"/>
      <c r="J67" s="490"/>
      <c r="K67" s="491"/>
      <c r="L67" s="495" t="s">
        <v>221</v>
      </c>
      <c r="N67" s="493" t="s">
        <v>220</v>
      </c>
      <c r="P67" s="492" t="s">
        <v>35</v>
      </c>
      <c r="Q67" s="490"/>
      <c r="R67" s="490"/>
      <c r="S67" s="490"/>
      <c r="T67" s="490"/>
      <c r="U67" s="490"/>
      <c r="V67" s="490"/>
      <c r="W67" s="490"/>
      <c r="X67" s="490"/>
      <c r="Y67" s="491"/>
      <c r="Z67" s="495" t="s">
        <v>221</v>
      </c>
      <c r="AB67" s="493" t="s">
        <v>220</v>
      </c>
      <c r="AD67" s="492" t="s">
        <v>42</v>
      </c>
      <c r="AE67" s="490"/>
      <c r="AF67" s="490"/>
      <c r="AG67" s="490"/>
      <c r="AH67" s="490"/>
      <c r="AI67" s="490"/>
      <c r="AJ67" s="490"/>
      <c r="AK67" s="490"/>
      <c r="AL67" s="490"/>
      <c r="AM67" s="490"/>
      <c r="AN67" s="495" t="s">
        <v>221</v>
      </c>
    </row>
    <row r="68" spans="1:40" ht="15.75" thickBot="1" x14ac:dyDescent="0.3">
      <c r="A68" s="499"/>
      <c r="B68" s="502" t="s">
        <v>73</v>
      </c>
      <c r="C68" s="487"/>
      <c r="D68" s="487"/>
      <c r="E68" s="487"/>
      <c r="F68" s="487"/>
      <c r="G68" s="487"/>
      <c r="H68" s="487"/>
      <c r="I68" s="487"/>
      <c r="J68" s="487"/>
      <c r="K68" s="488"/>
      <c r="L68" s="496"/>
      <c r="N68" s="494"/>
      <c r="P68" s="486" t="str">
        <f>B68</f>
        <v>jan-dez</v>
      </c>
      <c r="Q68" s="487"/>
      <c r="R68" s="487"/>
      <c r="S68" s="487"/>
      <c r="T68" s="487"/>
      <c r="U68" s="487"/>
      <c r="V68" s="487"/>
      <c r="W68" s="487"/>
      <c r="X68" s="487"/>
      <c r="Y68" s="488"/>
      <c r="Z68" s="496"/>
      <c r="AB68" s="494"/>
      <c r="AD68" s="486" t="str">
        <f>B68</f>
        <v>jan-dez</v>
      </c>
      <c r="AE68" s="487"/>
      <c r="AF68" s="487"/>
      <c r="AG68" s="487"/>
      <c r="AH68" s="487"/>
      <c r="AI68" s="487"/>
      <c r="AJ68" s="487"/>
      <c r="AK68" s="487"/>
      <c r="AL68" s="487"/>
      <c r="AM68" s="488"/>
      <c r="AN68" s="496"/>
    </row>
    <row r="69" spans="1:40" ht="25.5" customHeight="1" thickBot="1" x14ac:dyDescent="0.3">
      <c r="A69" s="480"/>
      <c r="B69" s="43">
        <v>2010</v>
      </c>
      <c r="C69" s="94">
        <v>2011</v>
      </c>
      <c r="D69" s="94">
        <v>2012</v>
      </c>
      <c r="E69" s="94">
        <v>2013</v>
      </c>
      <c r="F69" s="94">
        <v>2014</v>
      </c>
      <c r="G69" s="94">
        <v>2015</v>
      </c>
      <c r="H69" s="94">
        <v>2016</v>
      </c>
      <c r="I69" s="94">
        <v>2017</v>
      </c>
      <c r="J69" s="94">
        <v>2018</v>
      </c>
      <c r="K69" s="41">
        <v>2019</v>
      </c>
      <c r="L69" s="497"/>
      <c r="N69" s="494"/>
      <c r="P69" s="63">
        <v>2010</v>
      </c>
      <c r="Q69" s="94">
        <v>2011</v>
      </c>
      <c r="R69" s="94">
        <v>2012</v>
      </c>
      <c r="S69" s="94">
        <v>2013</v>
      </c>
      <c r="T69" s="94">
        <v>2014</v>
      </c>
      <c r="U69" s="94">
        <v>2015</v>
      </c>
      <c r="V69" s="94">
        <v>2016</v>
      </c>
      <c r="W69" s="94">
        <v>2017</v>
      </c>
      <c r="X69" s="94">
        <v>2018</v>
      </c>
      <c r="Y69" s="42">
        <v>2019</v>
      </c>
      <c r="Z69" s="497"/>
      <c r="AB69" s="494"/>
      <c r="AD69" s="176">
        <v>2010</v>
      </c>
      <c r="AE69" s="84">
        <v>2011</v>
      </c>
      <c r="AF69" s="84">
        <v>2012</v>
      </c>
      <c r="AG69" s="84">
        <v>2013</v>
      </c>
      <c r="AH69" s="84">
        <v>2014</v>
      </c>
      <c r="AI69" s="84">
        <v>2015</v>
      </c>
      <c r="AJ69" s="84">
        <v>2016</v>
      </c>
      <c r="AK69" s="84">
        <v>2017</v>
      </c>
      <c r="AL69" s="84">
        <v>2018</v>
      </c>
      <c r="AM69" s="147">
        <v>2019</v>
      </c>
      <c r="AN69" s="497"/>
    </row>
    <row r="70" spans="1:40" ht="20.100000000000001" customHeight="1" x14ac:dyDescent="0.25">
      <c r="A70" s="104" t="s">
        <v>93</v>
      </c>
      <c r="B70" s="105">
        <v>40489.33</v>
      </c>
      <c r="C70" s="73">
        <v>40140.21</v>
      </c>
      <c r="D70" s="73">
        <v>42811.7</v>
      </c>
      <c r="E70" s="73">
        <v>45210.71</v>
      </c>
      <c r="F70" s="73">
        <v>48320.49</v>
      </c>
      <c r="G70" s="73">
        <v>53787.44</v>
      </c>
      <c r="H70" s="73">
        <v>55367.82</v>
      </c>
      <c r="I70" s="73">
        <v>53648.24</v>
      </c>
      <c r="J70" s="73">
        <v>53983.42</v>
      </c>
      <c r="K70" s="96">
        <v>57028.01</v>
      </c>
      <c r="L70" s="159">
        <f t="shared" ref="L70:L98" si="38">(K70-J70)/J70</f>
        <v>5.6398612759250968E-2</v>
      </c>
      <c r="N70" s="392">
        <f>K70/$K$98</f>
        <v>0.36396170859020455</v>
      </c>
      <c r="P70" s="105">
        <v>8901.652</v>
      </c>
      <c r="Q70" s="73">
        <v>8422.5589999999993</v>
      </c>
      <c r="R70" s="73">
        <v>9571.2610000000004</v>
      </c>
      <c r="S70" s="73">
        <v>10012.934999999999</v>
      </c>
      <c r="T70" s="73">
        <v>10797.683000000001</v>
      </c>
      <c r="U70" s="73">
        <v>13939.333000000001</v>
      </c>
      <c r="V70" s="73">
        <v>14605.82</v>
      </c>
      <c r="W70" s="73">
        <v>14554.455</v>
      </c>
      <c r="X70" s="73">
        <v>14537.897999999999</v>
      </c>
      <c r="Y70" s="96">
        <v>15998.278</v>
      </c>
      <c r="Z70" s="159">
        <f t="shared" ref="Z70:Z98" si="39">(Y70-X70)/X70</f>
        <v>0.10045331175112118</v>
      </c>
      <c r="AB70" s="392">
        <f>Y70/$Y$98</f>
        <v>0.35564736888987908</v>
      </c>
      <c r="AD70" s="118">
        <f t="shared" ref="AD70:AD98" si="40">(P70/B70)*10</f>
        <v>2.1985179799221175</v>
      </c>
      <c r="AE70" s="89">
        <f t="shared" ref="AE70:AE98" si="41">(Q70/C70)*10</f>
        <v>2.098284737424144</v>
      </c>
      <c r="AF70" s="89">
        <f t="shared" ref="AF70:AF98" si="42">(R70/D70)*10</f>
        <v>2.2356647832251468</v>
      </c>
      <c r="AG70" s="89">
        <f t="shared" ref="AG70:AG98" si="43">(S70/E70)*10</f>
        <v>2.2147263336497036</v>
      </c>
      <c r="AH70" s="89">
        <f t="shared" ref="AH70:AH98" si="44">(T70/F70)*10</f>
        <v>2.2345971657158281</v>
      </c>
      <c r="AI70" s="89">
        <f t="shared" ref="AI70:AI98" si="45">(U70/G70)*10</f>
        <v>2.5915591074793669</v>
      </c>
      <c r="AJ70" s="89">
        <f t="shared" ref="AJ70:AK98" si="46">(V70/H70)*10</f>
        <v>2.6379619063925581</v>
      </c>
      <c r="AK70" s="89">
        <f t="shared" si="46"/>
        <v>2.7129417479492339</v>
      </c>
      <c r="AL70" s="89">
        <f t="shared" ref="AL70:AL98" si="47">(X70/J70)*10</f>
        <v>2.6930301933445486</v>
      </c>
      <c r="AM70" s="119">
        <f t="shared" ref="AM70:AM98" si="48">(Y70/K70)*10</f>
        <v>2.8053368862073214</v>
      </c>
      <c r="AN70" s="159">
        <f>(AM70-AL70)/AL70</f>
        <v>4.170272325216523E-2</v>
      </c>
    </row>
    <row r="71" spans="1:40" ht="20.100000000000001" customHeight="1" x14ac:dyDescent="0.25">
      <c r="A71" s="104" t="s">
        <v>99</v>
      </c>
      <c r="B71" s="106">
        <v>11139.16</v>
      </c>
      <c r="C71" s="75">
        <v>11535.21</v>
      </c>
      <c r="D71" s="75">
        <v>13241.01</v>
      </c>
      <c r="E71" s="75">
        <v>14050.46</v>
      </c>
      <c r="F71" s="75">
        <v>16925.830000000002</v>
      </c>
      <c r="G71" s="75">
        <v>17190.27</v>
      </c>
      <c r="H71" s="75">
        <v>17163.88</v>
      </c>
      <c r="I71" s="75">
        <v>25969.42</v>
      </c>
      <c r="J71" s="75">
        <v>31144.81</v>
      </c>
      <c r="K71" s="158">
        <v>34369.279999999999</v>
      </c>
      <c r="L71" s="54">
        <f t="shared" si="38"/>
        <v>0.10353153543078276</v>
      </c>
      <c r="N71" s="392">
        <f t="shared" ref="N71:N97" si="49">K71/$K$98</f>
        <v>0.21935013814816867</v>
      </c>
      <c r="P71" s="106">
        <v>2567.8620000000001</v>
      </c>
      <c r="Q71" s="75">
        <v>2772.931</v>
      </c>
      <c r="R71" s="75">
        <v>3241.94</v>
      </c>
      <c r="S71" s="75">
        <v>3512.384</v>
      </c>
      <c r="T71" s="75">
        <v>4339.165</v>
      </c>
      <c r="U71" s="75">
        <v>4421.38</v>
      </c>
      <c r="V71" s="75">
        <v>4231.9660000000003</v>
      </c>
      <c r="W71" s="75">
        <v>6378.4219999999996</v>
      </c>
      <c r="X71" s="75">
        <v>8225.3909999999996</v>
      </c>
      <c r="Y71" s="98">
        <v>9119.8860000000004</v>
      </c>
      <c r="Z71" s="54">
        <f t="shared" si="39"/>
        <v>0.10874802182656129</v>
      </c>
      <c r="AB71" s="392">
        <f t="shared" ref="AB71:AB97" si="50">Y71/$Y$98</f>
        <v>0.2027382859877572</v>
      </c>
      <c r="AD71" s="118">
        <f t="shared" si="40"/>
        <v>2.3052564107167868</v>
      </c>
      <c r="AE71" s="89">
        <f t="shared" si="41"/>
        <v>2.4038842812571253</v>
      </c>
      <c r="AF71" s="89">
        <f t="shared" si="42"/>
        <v>2.4484083918069692</v>
      </c>
      <c r="AG71" s="89">
        <f t="shared" si="43"/>
        <v>2.4998355925713467</v>
      </c>
      <c r="AH71" s="89">
        <f t="shared" si="44"/>
        <v>2.5636349886534364</v>
      </c>
      <c r="AI71" s="89">
        <f t="shared" si="45"/>
        <v>2.5720247558647999</v>
      </c>
      <c r="AJ71" s="89">
        <f t="shared" si="46"/>
        <v>2.465623157467892</v>
      </c>
      <c r="AK71" s="89">
        <f t="shared" si="46"/>
        <v>2.4561280151809322</v>
      </c>
      <c r="AL71" s="89">
        <f t="shared" si="47"/>
        <v>2.6410149877298976</v>
      </c>
      <c r="AM71" s="119">
        <f t="shared" si="48"/>
        <v>2.6534992877360248</v>
      </c>
      <c r="AN71" s="54">
        <f t="shared" ref="AN71:AN98" si="51">(AM71-AL71)/AL71</f>
        <v>4.7270841188440885E-3</v>
      </c>
    </row>
    <row r="72" spans="1:40" ht="20.100000000000001" customHeight="1" x14ac:dyDescent="0.25">
      <c r="A72" s="104" t="s">
        <v>97</v>
      </c>
      <c r="B72" s="106">
        <v>10281</v>
      </c>
      <c r="C72" s="75">
        <v>10790.29</v>
      </c>
      <c r="D72" s="75">
        <v>11890.47</v>
      </c>
      <c r="E72" s="75">
        <v>12981.68</v>
      </c>
      <c r="F72" s="75">
        <v>13558.92</v>
      </c>
      <c r="G72" s="75">
        <v>15514.04</v>
      </c>
      <c r="H72" s="75">
        <v>17310.580000000002</v>
      </c>
      <c r="I72" s="75">
        <v>17898.22</v>
      </c>
      <c r="J72" s="75">
        <v>21556.720000000001</v>
      </c>
      <c r="K72" s="158">
        <v>21914.41</v>
      </c>
      <c r="L72" s="54">
        <f t="shared" si="38"/>
        <v>1.6592969616898986E-2</v>
      </c>
      <c r="N72" s="392">
        <f t="shared" si="49"/>
        <v>0.13986120340419145</v>
      </c>
      <c r="P72" s="106">
        <v>2905.9859999999999</v>
      </c>
      <c r="Q72" s="75">
        <v>3136.962</v>
      </c>
      <c r="R72" s="75">
        <v>3706.431</v>
      </c>
      <c r="S72" s="75">
        <v>3903.366</v>
      </c>
      <c r="T72" s="75">
        <v>3827.0819999999999</v>
      </c>
      <c r="U72" s="75">
        <v>4734.3040000000001</v>
      </c>
      <c r="V72" s="75">
        <v>5274.3230000000003</v>
      </c>
      <c r="W72" s="75">
        <v>5767.79</v>
      </c>
      <c r="X72" s="75">
        <v>6695.4660000000003</v>
      </c>
      <c r="Y72" s="98">
        <v>7168.3180000000002</v>
      </c>
      <c r="Z72" s="54">
        <f t="shared" si="39"/>
        <v>7.0622716925154996E-2</v>
      </c>
      <c r="AB72" s="392">
        <f t="shared" si="50"/>
        <v>0.1593542402542299</v>
      </c>
      <c r="AD72" s="118">
        <f t="shared" si="40"/>
        <v>2.8265596731835423</v>
      </c>
      <c r="AE72" s="89">
        <f t="shared" si="41"/>
        <v>2.9072082400009638</v>
      </c>
      <c r="AF72" s="89">
        <f t="shared" si="42"/>
        <v>3.1171442339957967</v>
      </c>
      <c r="AG72" s="89">
        <f t="shared" si="43"/>
        <v>3.0068265432517212</v>
      </c>
      <c r="AH72" s="89">
        <f t="shared" si="44"/>
        <v>2.8225566638050821</v>
      </c>
      <c r="AI72" s="89">
        <f t="shared" si="45"/>
        <v>3.0516254953577531</v>
      </c>
      <c r="AJ72" s="89">
        <f t="shared" si="46"/>
        <v>3.0468782675103894</v>
      </c>
      <c r="AK72" s="89">
        <f t="shared" si="46"/>
        <v>3.2225495049228359</v>
      </c>
      <c r="AL72" s="89">
        <f t="shared" si="47"/>
        <v>3.1059762338611812</v>
      </c>
      <c r="AM72" s="119">
        <f t="shared" si="48"/>
        <v>3.2710522437063099</v>
      </c>
      <c r="AN72" s="54">
        <f t="shared" si="51"/>
        <v>5.3147866376271391E-2</v>
      </c>
    </row>
    <row r="73" spans="1:40" ht="20.100000000000001" customHeight="1" x14ac:dyDescent="0.25">
      <c r="A73" s="104" t="s">
        <v>100</v>
      </c>
      <c r="B73" s="106">
        <v>7926.39</v>
      </c>
      <c r="C73" s="75">
        <v>8679.64</v>
      </c>
      <c r="D73" s="75">
        <v>10994.82</v>
      </c>
      <c r="E73" s="75">
        <v>10817.72</v>
      </c>
      <c r="F73" s="75">
        <v>10630.11</v>
      </c>
      <c r="G73" s="75">
        <v>10776.5</v>
      </c>
      <c r="H73" s="75">
        <v>10068.91</v>
      </c>
      <c r="I73" s="75">
        <v>9975.6299999999992</v>
      </c>
      <c r="J73" s="75">
        <v>9932.7199999999993</v>
      </c>
      <c r="K73" s="158">
        <v>9272.18</v>
      </c>
      <c r="L73" s="54">
        <f t="shared" si="38"/>
        <v>-6.6501421564284416E-2</v>
      </c>
      <c r="N73" s="392">
        <f t="shared" si="49"/>
        <v>5.9176507739896987E-2</v>
      </c>
      <c r="P73" s="106">
        <v>1976.76</v>
      </c>
      <c r="Q73" s="75">
        <v>2171.1489999999999</v>
      </c>
      <c r="R73" s="75">
        <v>2626.08</v>
      </c>
      <c r="S73" s="75">
        <v>2727.6260000000002</v>
      </c>
      <c r="T73" s="75">
        <v>2809.0039999999999</v>
      </c>
      <c r="U73" s="75">
        <v>2874.4140000000002</v>
      </c>
      <c r="V73" s="75">
        <v>2838.326</v>
      </c>
      <c r="W73" s="75">
        <v>2830.799</v>
      </c>
      <c r="X73" s="75">
        <v>2787.221</v>
      </c>
      <c r="Y73" s="98">
        <v>2795.422</v>
      </c>
      <c r="Z73" s="54">
        <f t="shared" si="39"/>
        <v>2.9423572798856E-3</v>
      </c>
      <c r="AB73" s="392">
        <f t="shared" si="50"/>
        <v>6.2143218116154975E-2</v>
      </c>
      <c r="AD73" s="118">
        <f t="shared" si="40"/>
        <v>2.4938969694905246</v>
      </c>
      <c r="AE73" s="89">
        <f t="shared" si="41"/>
        <v>2.5014274785590187</v>
      </c>
      <c r="AF73" s="89">
        <f t="shared" si="42"/>
        <v>2.3884702068792398</v>
      </c>
      <c r="AG73" s="89">
        <f t="shared" si="43"/>
        <v>2.5214425960368732</v>
      </c>
      <c r="AH73" s="89">
        <f t="shared" si="44"/>
        <v>2.642497584691033</v>
      </c>
      <c r="AI73" s="89">
        <f t="shared" si="45"/>
        <v>2.667298287941354</v>
      </c>
      <c r="AJ73" s="89">
        <f t="shared" si="46"/>
        <v>2.8189009535292304</v>
      </c>
      <c r="AK73" s="89">
        <f t="shared" si="46"/>
        <v>2.8377145102615078</v>
      </c>
      <c r="AL73" s="89">
        <f t="shared" si="47"/>
        <v>2.806100443785791</v>
      </c>
      <c r="AM73" s="119">
        <f t="shared" si="48"/>
        <v>3.0148487195028566</v>
      </c>
      <c r="AN73" s="54">
        <f t="shared" si="51"/>
        <v>7.4390877981344541E-2</v>
      </c>
    </row>
    <row r="74" spans="1:40" ht="20.100000000000001" customHeight="1" x14ac:dyDescent="0.25">
      <c r="A74" s="104" t="s">
        <v>114</v>
      </c>
      <c r="B74" s="106">
        <v>11.7</v>
      </c>
      <c r="C74" s="75">
        <v>129.91999999999999</v>
      </c>
      <c r="D74" s="75">
        <v>664.18</v>
      </c>
      <c r="E74" s="75">
        <v>1002.52</v>
      </c>
      <c r="F74" s="75">
        <v>1039.6400000000001</v>
      </c>
      <c r="G74" s="75">
        <v>477.95</v>
      </c>
      <c r="H74" s="75">
        <v>1004.79</v>
      </c>
      <c r="I74" s="75">
        <v>2068.75</v>
      </c>
      <c r="J74" s="75">
        <v>3026.4</v>
      </c>
      <c r="K74" s="158">
        <v>5570.69</v>
      </c>
      <c r="L74" s="54">
        <f t="shared" si="38"/>
        <v>0.84069851969336484</v>
      </c>
      <c r="N74" s="392">
        <f t="shared" si="49"/>
        <v>3.5553017726313196E-2</v>
      </c>
      <c r="P74" s="106">
        <v>2.1219999999999999</v>
      </c>
      <c r="Q74" s="75">
        <v>28.422000000000001</v>
      </c>
      <c r="R74" s="75">
        <v>134.56100000000001</v>
      </c>
      <c r="S74" s="75">
        <v>191.51400000000001</v>
      </c>
      <c r="T74" s="75">
        <v>181.46100000000001</v>
      </c>
      <c r="U74" s="75">
        <v>150.85599999999999</v>
      </c>
      <c r="V74" s="75">
        <v>315.42399999999998</v>
      </c>
      <c r="W74" s="75">
        <v>540.22699999999998</v>
      </c>
      <c r="X74" s="75">
        <v>697.26400000000001</v>
      </c>
      <c r="Y74" s="98">
        <v>1264.663</v>
      </c>
      <c r="Z74" s="54">
        <f t="shared" si="39"/>
        <v>0.81375060235434493</v>
      </c>
      <c r="AB74" s="392">
        <f t="shared" si="50"/>
        <v>2.8113905039178665E-2</v>
      </c>
      <c r="AD74" s="118">
        <f t="shared" si="40"/>
        <v>1.8136752136752139</v>
      </c>
      <c r="AE74" s="89">
        <f t="shared" si="41"/>
        <v>2.1876539408866997</v>
      </c>
      <c r="AF74" s="89">
        <f t="shared" si="42"/>
        <v>2.0259718750941014</v>
      </c>
      <c r="AG74" s="89">
        <f t="shared" si="43"/>
        <v>1.9103259785340942</v>
      </c>
      <c r="AH74" s="89">
        <f t="shared" si="44"/>
        <v>1.745421492054942</v>
      </c>
      <c r="AI74" s="89">
        <f t="shared" si="45"/>
        <v>3.1563134219060576</v>
      </c>
      <c r="AJ74" s="89">
        <f t="shared" si="46"/>
        <v>3.1392032165925214</v>
      </c>
      <c r="AK74" s="89">
        <f t="shared" si="46"/>
        <v>2.6113691842900302</v>
      </c>
      <c r="AL74" s="89">
        <f t="shared" si="47"/>
        <v>2.3039386730108378</v>
      </c>
      <c r="AM74" s="119">
        <f t="shared" si="48"/>
        <v>2.2702088969230023</v>
      </c>
      <c r="AN74" s="54">
        <f t="shared" si="51"/>
        <v>-1.4640049443571619E-2</v>
      </c>
    </row>
    <row r="75" spans="1:40" ht="20.100000000000001" customHeight="1" x14ac:dyDescent="0.25">
      <c r="A75" s="104" t="s">
        <v>98</v>
      </c>
      <c r="B75" s="106">
        <v>10048.6</v>
      </c>
      <c r="C75" s="75">
        <v>10369.120000000001</v>
      </c>
      <c r="D75" s="75">
        <v>13134</v>
      </c>
      <c r="E75" s="75">
        <v>13348.82</v>
      </c>
      <c r="F75" s="75">
        <v>13204.86</v>
      </c>
      <c r="G75" s="75">
        <v>9275.24</v>
      </c>
      <c r="H75" s="75">
        <v>5159.91</v>
      </c>
      <c r="I75" s="75">
        <v>4243.91</v>
      </c>
      <c r="J75" s="75">
        <v>5577.95</v>
      </c>
      <c r="K75" s="158">
        <v>3594.68</v>
      </c>
      <c r="L75" s="54">
        <f t="shared" si="38"/>
        <v>-0.35555535635851881</v>
      </c>
      <c r="N75" s="392">
        <f t="shared" si="49"/>
        <v>2.2941811833080555E-2</v>
      </c>
      <c r="P75" s="106">
        <v>2814.7269999999999</v>
      </c>
      <c r="Q75" s="75">
        <v>2820.9180000000001</v>
      </c>
      <c r="R75" s="75">
        <v>3591.9009999999998</v>
      </c>
      <c r="S75" s="75">
        <v>3888.1129999999998</v>
      </c>
      <c r="T75" s="75">
        <v>4005.7350000000001</v>
      </c>
      <c r="U75" s="75">
        <v>2705.5610000000001</v>
      </c>
      <c r="V75" s="75">
        <v>1446.576</v>
      </c>
      <c r="W75" s="75">
        <v>1443.316</v>
      </c>
      <c r="X75" s="75">
        <v>1720.181</v>
      </c>
      <c r="Y75" s="98">
        <v>1113.67</v>
      </c>
      <c r="Z75" s="54">
        <f t="shared" si="39"/>
        <v>-0.35258557093701182</v>
      </c>
      <c r="AB75" s="392">
        <f t="shared" si="50"/>
        <v>2.4757277333947548E-2</v>
      </c>
      <c r="AD75" s="118">
        <f t="shared" si="40"/>
        <v>2.8011135879625022</v>
      </c>
      <c r="AE75" s="89">
        <f t="shared" si="41"/>
        <v>2.7204989430154147</v>
      </c>
      <c r="AF75" s="89">
        <f t="shared" si="42"/>
        <v>2.7348111770976091</v>
      </c>
      <c r="AG75" s="89">
        <f t="shared" si="43"/>
        <v>2.9127016470369664</v>
      </c>
      <c r="AH75" s="89">
        <f t="shared" si="44"/>
        <v>3.0335308363738807</v>
      </c>
      <c r="AI75" s="89">
        <f t="shared" si="45"/>
        <v>2.9169714206856105</v>
      </c>
      <c r="AJ75" s="89">
        <f t="shared" si="46"/>
        <v>2.8034907585597422</v>
      </c>
      <c r="AK75" s="89">
        <f t="shared" si="46"/>
        <v>3.4009109524000274</v>
      </c>
      <c r="AL75" s="89">
        <f t="shared" si="47"/>
        <v>3.0838946207836218</v>
      </c>
      <c r="AM75" s="119">
        <f t="shared" si="48"/>
        <v>3.0981060901109418</v>
      </c>
      <c r="AN75" s="54">
        <f t="shared" si="51"/>
        <v>4.6082862986118961E-3</v>
      </c>
    </row>
    <row r="76" spans="1:40" ht="20.100000000000001" customHeight="1" x14ac:dyDescent="0.25">
      <c r="A76" s="104" t="s">
        <v>107</v>
      </c>
      <c r="B76" s="106">
        <v>1434.01</v>
      </c>
      <c r="C76" s="75">
        <v>1387.56</v>
      </c>
      <c r="D76" s="75">
        <v>1691.28</v>
      </c>
      <c r="E76" s="75">
        <v>1751.9</v>
      </c>
      <c r="F76" s="75">
        <v>1905.79</v>
      </c>
      <c r="G76" s="75">
        <v>1816.38</v>
      </c>
      <c r="H76" s="75">
        <v>1710.34</v>
      </c>
      <c r="I76" s="75">
        <v>1715.48</v>
      </c>
      <c r="J76" s="75">
        <v>1898.95</v>
      </c>
      <c r="K76" s="158">
        <v>2367.87</v>
      </c>
      <c r="L76" s="54">
        <f t="shared" si="38"/>
        <v>0.24693646488849091</v>
      </c>
      <c r="N76" s="392">
        <f t="shared" si="49"/>
        <v>1.5112117903456346E-2</v>
      </c>
      <c r="P76" s="106">
        <v>413.75099999999998</v>
      </c>
      <c r="Q76" s="75">
        <v>383.959</v>
      </c>
      <c r="R76" s="75">
        <v>586.19299999999998</v>
      </c>
      <c r="S76" s="75">
        <v>560.34699999999998</v>
      </c>
      <c r="T76" s="75">
        <v>593.30600000000004</v>
      </c>
      <c r="U76" s="75">
        <v>596.34100000000001</v>
      </c>
      <c r="V76" s="75">
        <v>613.21100000000001</v>
      </c>
      <c r="W76" s="75">
        <v>722.82600000000002</v>
      </c>
      <c r="X76" s="75">
        <v>800.25199999999995</v>
      </c>
      <c r="Y76" s="98">
        <v>1103.5940000000001</v>
      </c>
      <c r="Z76" s="54">
        <f t="shared" si="39"/>
        <v>0.37905809669953977</v>
      </c>
      <c r="AB76" s="392">
        <f t="shared" si="50"/>
        <v>2.453328429613845E-2</v>
      </c>
      <c r="AD76" s="118">
        <f t="shared" si="40"/>
        <v>2.8852727665776392</v>
      </c>
      <c r="AE76" s="89">
        <f t="shared" si="41"/>
        <v>2.7671524114272539</v>
      </c>
      <c r="AF76" s="89">
        <f t="shared" si="42"/>
        <v>3.4659725178562981</v>
      </c>
      <c r="AG76" s="89">
        <f t="shared" si="43"/>
        <v>3.1985101889377243</v>
      </c>
      <c r="AH76" s="89">
        <f t="shared" si="44"/>
        <v>3.1131761631659316</v>
      </c>
      <c r="AI76" s="89">
        <f t="shared" si="45"/>
        <v>3.2831290809191911</v>
      </c>
      <c r="AJ76" s="89">
        <f t="shared" si="46"/>
        <v>3.5853163698445929</v>
      </c>
      <c r="AK76" s="89">
        <f t="shared" si="46"/>
        <v>4.2135495604728703</v>
      </c>
      <c r="AL76" s="89">
        <f t="shared" si="47"/>
        <v>4.2141815213670704</v>
      </c>
      <c r="AM76" s="119">
        <f t="shared" si="48"/>
        <v>4.6607035014591176</v>
      </c>
      <c r="AN76" s="54">
        <f t="shared" si="51"/>
        <v>0.10595698781081375</v>
      </c>
    </row>
    <row r="77" spans="1:40" ht="20.100000000000001" customHeight="1" x14ac:dyDescent="0.25">
      <c r="A77" s="104" t="s">
        <v>108</v>
      </c>
      <c r="B77" s="106">
        <v>1609.62</v>
      </c>
      <c r="C77" s="75">
        <v>1554.53</v>
      </c>
      <c r="D77" s="75">
        <v>2004.53</v>
      </c>
      <c r="E77" s="75">
        <v>2285.88</v>
      </c>
      <c r="F77" s="75">
        <v>2149.27</v>
      </c>
      <c r="G77" s="75">
        <v>2855.33</v>
      </c>
      <c r="H77" s="75">
        <v>3194.28</v>
      </c>
      <c r="I77" s="75">
        <v>3844.69</v>
      </c>
      <c r="J77" s="75">
        <v>3702.84</v>
      </c>
      <c r="K77" s="158">
        <v>3999.05</v>
      </c>
      <c r="L77" s="54">
        <f t="shared" si="38"/>
        <v>7.9995354916766598E-2</v>
      </c>
      <c r="N77" s="392">
        <f t="shared" si="49"/>
        <v>2.5522564626359177E-2</v>
      </c>
      <c r="P77" s="106">
        <v>386.80700000000002</v>
      </c>
      <c r="Q77" s="75">
        <v>402.33800000000002</v>
      </c>
      <c r="R77" s="75">
        <v>529.96</v>
      </c>
      <c r="S77" s="75">
        <v>570.601</v>
      </c>
      <c r="T77" s="75">
        <v>550.03399999999999</v>
      </c>
      <c r="U77" s="75">
        <v>734.47799999999995</v>
      </c>
      <c r="V77" s="75">
        <v>908.29899999999998</v>
      </c>
      <c r="W77" s="75">
        <v>1117.085</v>
      </c>
      <c r="X77" s="75">
        <v>1115.4949999999999</v>
      </c>
      <c r="Y77" s="98">
        <v>1087.6880000000001</v>
      </c>
      <c r="Z77" s="54">
        <f t="shared" si="39"/>
        <v>-2.4927946785955824E-2</v>
      </c>
      <c r="AB77" s="392">
        <f t="shared" si="50"/>
        <v>2.4179688299771691E-2</v>
      </c>
      <c r="AD77" s="118">
        <f t="shared" si="40"/>
        <v>2.4030951404679368</v>
      </c>
      <c r="AE77" s="89">
        <f t="shared" si="41"/>
        <v>2.5881649115809924</v>
      </c>
      <c r="AF77" s="89">
        <f t="shared" si="42"/>
        <v>2.6438117663492195</v>
      </c>
      <c r="AG77" s="89">
        <f t="shared" si="43"/>
        <v>2.4961984006159552</v>
      </c>
      <c r="AH77" s="89">
        <f t="shared" si="44"/>
        <v>2.5591666007528135</v>
      </c>
      <c r="AI77" s="89">
        <f t="shared" si="45"/>
        <v>2.5723051276034643</v>
      </c>
      <c r="AJ77" s="89">
        <f t="shared" si="46"/>
        <v>2.8435171619269441</v>
      </c>
      <c r="AK77" s="89">
        <f t="shared" si="46"/>
        <v>2.9055268435166424</v>
      </c>
      <c r="AL77" s="89">
        <f t="shared" si="47"/>
        <v>3.0125390241004197</v>
      </c>
      <c r="AM77" s="119">
        <f t="shared" si="48"/>
        <v>2.71986596816744</v>
      </c>
      <c r="AN77" s="54">
        <f t="shared" si="51"/>
        <v>-9.7151623129720435E-2</v>
      </c>
    </row>
    <row r="78" spans="1:40" ht="20.100000000000001" customHeight="1" x14ac:dyDescent="0.25">
      <c r="A78" s="104" t="s">
        <v>119</v>
      </c>
      <c r="B78" s="106">
        <v>889.43</v>
      </c>
      <c r="C78" s="75">
        <v>1200.52</v>
      </c>
      <c r="D78" s="75">
        <v>922.59</v>
      </c>
      <c r="E78" s="75">
        <v>1715.68</v>
      </c>
      <c r="F78" s="75">
        <v>2176.67</v>
      </c>
      <c r="G78" s="75">
        <v>4554.1400000000003</v>
      </c>
      <c r="H78" s="75">
        <v>5173.07</v>
      </c>
      <c r="I78" s="75">
        <v>4132.88</v>
      </c>
      <c r="J78" s="75">
        <v>2906.02</v>
      </c>
      <c r="K78" s="158">
        <v>4258.1899999999996</v>
      </c>
      <c r="L78" s="54">
        <f t="shared" si="38"/>
        <v>0.46529961941074033</v>
      </c>
      <c r="N78" s="392">
        <f t="shared" si="49"/>
        <v>2.7176436770312042E-2</v>
      </c>
      <c r="P78" s="106">
        <v>219.584</v>
      </c>
      <c r="Q78" s="75">
        <v>293.56799999999998</v>
      </c>
      <c r="R78" s="75">
        <v>234.41800000000001</v>
      </c>
      <c r="S78" s="75">
        <v>426.96199999999999</v>
      </c>
      <c r="T78" s="75">
        <v>547.46100000000001</v>
      </c>
      <c r="U78" s="75">
        <v>1110.4190000000001</v>
      </c>
      <c r="V78" s="75">
        <v>1137.4280000000001</v>
      </c>
      <c r="W78" s="75">
        <v>1003.1420000000001</v>
      </c>
      <c r="X78" s="75">
        <v>646.65</v>
      </c>
      <c r="Y78" s="98">
        <v>937.39800000000002</v>
      </c>
      <c r="Z78" s="54">
        <f t="shared" si="39"/>
        <v>0.44962189747158443</v>
      </c>
      <c r="AB78" s="392">
        <f t="shared" si="50"/>
        <v>2.0838688532768022E-2</v>
      </c>
      <c r="AD78" s="118">
        <f t="shared" si="40"/>
        <v>2.4688171075857572</v>
      </c>
      <c r="AE78" s="89">
        <f t="shared" si="41"/>
        <v>2.4453403525139104</v>
      </c>
      <c r="AF78" s="89">
        <f t="shared" si="42"/>
        <v>2.5408686415417465</v>
      </c>
      <c r="AG78" s="89">
        <f t="shared" si="43"/>
        <v>2.4885876154061362</v>
      </c>
      <c r="AH78" s="89">
        <f t="shared" si="44"/>
        <v>2.515130910978697</v>
      </c>
      <c r="AI78" s="89">
        <f t="shared" si="45"/>
        <v>2.4382627675038537</v>
      </c>
      <c r="AJ78" s="89">
        <f t="shared" si="46"/>
        <v>2.1987485187712523</v>
      </c>
      <c r="AK78" s="89">
        <f t="shared" si="46"/>
        <v>2.4272226631307952</v>
      </c>
      <c r="AL78" s="89">
        <f t="shared" si="47"/>
        <v>2.2252083605756328</v>
      </c>
      <c r="AM78" s="119">
        <f t="shared" si="48"/>
        <v>2.2014001254053954</v>
      </c>
      <c r="AN78" s="54">
        <f t="shared" si="51"/>
        <v>-1.0699328472808026E-2</v>
      </c>
    </row>
    <row r="79" spans="1:40" ht="20.100000000000001" customHeight="1" x14ac:dyDescent="0.25">
      <c r="A79" s="104" t="s">
        <v>104</v>
      </c>
      <c r="B79" s="106">
        <v>564.32000000000005</v>
      </c>
      <c r="C79" s="75">
        <v>417.02</v>
      </c>
      <c r="D79" s="75">
        <v>762.65</v>
      </c>
      <c r="E79" s="75">
        <v>782.61</v>
      </c>
      <c r="F79" s="75">
        <v>798.06</v>
      </c>
      <c r="G79" s="75">
        <v>1781.15</v>
      </c>
      <c r="H79" s="75">
        <v>979.3</v>
      </c>
      <c r="I79" s="75">
        <v>1370.15</v>
      </c>
      <c r="J79" s="75">
        <v>1308.25</v>
      </c>
      <c r="K79" s="158">
        <v>1318.1</v>
      </c>
      <c r="L79" s="54">
        <f t="shared" si="38"/>
        <v>7.5291419835657623E-3</v>
      </c>
      <c r="N79" s="392">
        <f t="shared" si="49"/>
        <v>8.4123210347467597E-3</v>
      </c>
      <c r="P79" s="106">
        <v>161.423</v>
      </c>
      <c r="Q79" s="75">
        <v>120.81100000000001</v>
      </c>
      <c r="R79" s="75">
        <v>322.661</v>
      </c>
      <c r="S79" s="75">
        <v>246.06800000000001</v>
      </c>
      <c r="T79" s="75">
        <v>221.39</v>
      </c>
      <c r="U79" s="75">
        <v>514.17399999999998</v>
      </c>
      <c r="V79" s="75">
        <v>307.34500000000003</v>
      </c>
      <c r="W79" s="75">
        <v>405.92200000000003</v>
      </c>
      <c r="X79" s="75">
        <v>447.40499999999997</v>
      </c>
      <c r="Y79" s="98">
        <v>518.92600000000004</v>
      </c>
      <c r="Z79" s="54">
        <f t="shared" si="39"/>
        <v>0.15985739989494993</v>
      </c>
      <c r="AB79" s="392">
        <f t="shared" si="50"/>
        <v>1.1535908211405592E-2</v>
      </c>
      <c r="AD79" s="118">
        <f t="shared" si="40"/>
        <v>2.8604869577544658</v>
      </c>
      <c r="AE79" s="89">
        <f t="shared" si="41"/>
        <v>2.8970073377775654</v>
      </c>
      <c r="AF79" s="89">
        <f t="shared" si="42"/>
        <v>4.2307873860879832</v>
      </c>
      <c r="AG79" s="89">
        <f t="shared" si="43"/>
        <v>3.1441969818939191</v>
      </c>
      <c r="AH79" s="89">
        <f t="shared" si="44"/>
        <v>2.7741021978297371</v>
      </c>
      <c r="AI79" s="89">
        <f t="shared" si="45"/>
        <v>2.8867529405159589</v>
      </c>
      <c r="AJ79" s="89">
        <f t="shared" si="46"/>
        <v>3.1384151945267029</v>
      </c>
      <c r="AK79" s="89">
        <f t="shared" si="46"/>
        <v>2.9626099332189906</v>
      </c>
      <c r="AL79" s="89">
        <f t="shared" si="47"/>
        <v>3.4198738773170261</v>
      </c>
      <c r="AM79" s="119">
        <f t="shared" si="48"/>
        <v>3.9369243608223963</v>
      </c>
      <c r="AN79" s="54">
        <f t="shared" si="51"/>
        <v>0.15118992748089552</v>
      </c>
    </row>
    <row r="80" spans="1:40" ht="20.100000000000001" customHeight="1" x14ac:dyDescent="0.25">
      <c r="A80" s="104" t="s">
        <v>111</v>
      </c>
      <c r="B80" s="106">
        <v>54.62</v>
      </c>
      <c r="C80" s="75">
        <v>83.03</v>
      </c>
      <c r="D80" s="75">
        <v>117.96</v>
      </c>
      <c r="E80" s="75">
        <v>182.66</v>
      </c>
      <c r="F80" s="75">
        <v>267.08</v>
      </c>
      <c r="G80" s="75">
        <v>175.73</v>
      </c>
      <c r="H80" s="75">
        <v>236.19</v>
      </c>
      <c r="I80" s="75">
        <v>320.58999999999997</v>
      </c>
      <c r="J80" s="75">
        <v>384.02</v>
      </c>
      <c r="K80" s="158">
        <v>456.7</v>
      </c>
      <c r="L80" s="54">
        <f t="shared" si="38"/>
        <v>0.18926097599083383</v>
      </c>
      <c r="N80" s="392">
        <f t="shared" si="49"/>
        <v>2.9147310648424589E-3</v>
      </c>
      <c r="P80" s="106">
        <v>71.555000000000007</v>
      </c>
      <c r="Q80" s="75">
        <v>119.834</v>
      </c>
      <c r="R80" s="75">
        <v>160.66399999999999</v>
      </c>
      <c r="S80" s="75">
        <v>240.661</v>
      </c>
      <c r="T80" s="75">
        <v>221.05799999999999</v>
      </c>
      <c r="U80" s="75">
        <v>240.29300000000001</v>
      </c>
      <c r="V80" s="75">
        <v>275.56599999999997</v>
      </c>
      <c r="W80" s="75">
        <v>402.92500000000001</v>
      </c>
      <c r="X80" s="75">
        <v>425.03100000000001</v>
      </c>
      <c r="Y80" s="98">
        <v>496.98599999999999</v>
      </c>
      <c r="Z80" s="54">
        <f t="shared" si="39"/>
        <v>0.16929353388341081</v>
      </c>
      <c r="AB80" s="392">
        <f t="shared" si="50"/>
        <v>1.1048174264449302E-2</v>
      </c>
      <c r="AD80" s="118">
        <f t="shared" si="40"/>
        <v>13.100512632735263</v>
      </c>
      <c r="AE80" s="89">
        <f t="shared" si="41"/>
        <v>14.432614717571964</v>
      </c>
      <c r="AF80" s="89">
        <f t="shared" si="42"/>
        <v>13.620210240759578</v>
      </c>
      <c r="AG80" s="89">
        <f t="shared" si="43"/>
        <v>13.175353115077193</v>
      </c>
      <c r="AH80" s="89">
        <f t="shared" si="44"/>
        <v>8.2768458888722485</v>
      </c>
      <c r="AI80" s="89">
        <f t="shared" si="45"/>
        <v>13.673988505093043</v>
      </c>
      <c r="AJ80" s="89">
        <f t="shared" si="46"/>
        <v>11.667132393412082</v>
      </c>
      <c r="AK80" s="89">
        <f t="shared" si="46"/>
        <v>12.568233569356499</v>
      </c>
      <c r="AL80" s="89">
        <f t="shared" si="47"/>
        <v>11.067939169834906</v>
      </c>
      <c r="AM80" s="119">
        <f t="shared" si="48"/>
        <v>10.882110794832494</v>
      </c>
      <c r="AN80" s="54">
        <f t="shared" si="51"/>
        <v>-1.6789790054943354E-2</v>
      </c>
    </row>
    <row r="81" spans="1:40" ht="20.100000000000001" customHeight="1" x14ac:dyDescent="0.25">
      <c r="A81" s="104" t="s">
        <v>126</v>
      </c>
      <c r="B81" s="106">
        <v>185.76</v>
      </c>
      <c r="C81" s="75">
        <v>281.39</v>
      </c>
      <c r="D81" s="75">
        <v>413.65</v>
      </c>
      <c r="E81" s="75">
        <v>651.22</v>
      </c>
      <c r="F81" s="75">
        <v>623.9</v>
      </c>
      <c r="G81" s="75">
        <v>509.62</v>
      </c>
      <c r="H81" s="75">
        <v>628.82000000000005</v>
      </c>
      <c r="I81" s="75">
        <v>876.35</v>
      </c>
      <c r="J81" s="75">
        <v>829.59</v>
      </c>
      <c r="K81" s="158">
        <v>2041.13</v>
      </c>
      <c r="L81" s="54">
        <f t="shared" si="38"/>
        <v>1.4604081534251858</v>
      </c>
      <c r="N81" s="392">
        <f t="shared" si="49"/>
        <v>1.3026811951788677E-2</v>
      </c>
      <c r="P81" s="106">
        <v>45.814</v>
      </c>
      <c r="Q81" s="75">
        <v>70.763999999999996</v>
      </c>
      <c r="R81" s="75">
        <v>97.512</v>
      </c>
      <c r="S81" s="75">
        <v>153.53399999999999</v>
      </c>
      <c r="T81" s="75">
        <v>151.369</v>
      </c>
      <c r="U81" s="75">
        <v>114.214</v>
      </c>
      <c r="V81" s="75">
        <v>151.54</v>
      </c>
      <c r="W81" s="75">
        <v>211.63499999999999</v>
      </c>
      <c r="X81" s="75">
        <v>182.39400000000001</v>
      </c>
      <c r="Y81" s="98">
        <v>434.06900000000002</v>
      </c>
      <c r="Z81" s="54">
        <f t="shared" si="39"/>
        <v>1.3798425386800004</v>
      </c>
      <c r="AB81" s="392">
        <f t="shared" si="50"/>
        <v>9.6495071386221033E-3</v>
      </c>
      <c r="AD81" s="118">
        <f t="shared" si="40"/>
        <v>2.4663006029285102</v>
      </c>
      <c r="AE81" s="89">
        <f t="shared" si="41"/>
        <v>2.5148015210206474</v>
      </c>
      <c r="AF81" s="89">
        <f t="shared" si="42"/>
        <v>2.357355252024659</v>
      </c>
      <c r="AG81" s="89">
        <f t="shared" si="43"/>
        <v>2.3576364362273883</v>
      </c>
      <c r="AH81" s="89">
        <f t="shared" si="44"/>
        <v>2.4261740663567881</v>
      </c>
      <c r="AI81" s="89">
        <f t="shared" si="45"/>
        <v>2.2411600800596525</v>
      </c>
      <c r="AJ81" s="89">
        <f t="shared" si="46"/>
        <v>2.4099106262523455</v>
      </c>
      <c r="AK81" s="89">
        <f t="shared" si="46"/>
        <v>2.4149597763450674</v>
      </c>
      <c r="AL81" s="89">
        <f t="shared" si="47"/>
        <v>2.1986041297508407</v>
      </c>
      <c r="AM81" s="119">
        <f t="shared" si="48"/>
        <v>2.1266112398524348</v>
      </c>
      <c r="AN81" s="54">
        <f t="shared" si="51"/>
        <v>-3.2744817006490651E-2</v>
      </c>
    </row>
    <row r="82" spans="1:40" ht="20.100000000000001" customHeight="1" x14ac:dyDescent="0.25">
      <c r="A82" s="104" t="s">
        <v>129</v>
      </c>
      <c r="B82" s="106">
        <v>778.19</v>
      </c>
      <c r="C82" s="75">
        <v>1250.67</v>
      </c>
      <c r="D82" s="75">
        <v>1520.47</v>
      </c>
      <c r="E82" s="75">
        <v>1249.48</v>
      </c>
      <c r="F82" s="75">
        <v>1336.96</v>
      </c>
      <c r="G82" s="75">
        <v>1556.17</v>
      </c>
      <c r="H82" s="75">
        <v>1277.49</v>
      </c>
      <c r="I82" s="75">
        <v>1144.5899999999999</v>
      </c>
      <c r="J82" s="75">
        <v>1178.51</v>
      </c>
      <c r="K82" s="158">
        <v>1593.16</v>
      </c>
      <c r="L82" s="54">
        <f t="shared" si="38"/>
        <v>0.35184258088603415</v>
      </c>
      <c r="N82" s="392">
        <f t="shared" si="49"/>
        <v>1.0167797116847848E-2</v>
      </c>
      <c r="P82" s="106">
        <v>179.73099999999999</v>
      </c>
      <c r="Q82" s="75">
        <v>286.96899999999999</v>
      </c>
      <c r="R82" s="75">
        <v>350.85300000000001</v>
      </c>
      <c r="S82" s="75">
        <v>291.64600000000002</v>
      </c>
      <c r="T82" s="75">
        <v>335.49799999999999</v>
      </c>
      <c r="U82" s="75">
        <v>359.97500000000002</v>
      </c>
      <c r="V82" s="75">
        <v>276.55</v>
      </c>
      <c r="W82" s="75">
        <v>274.07600000000002</v>
      </c>
      <c r="X82" s="75">
        <v>297.61799999999999</v>
      </c>
      <c r="Y82" s="98">
        <v>387.23700000000002</v>
      </c>
      <c r="Z82" s="54">
        <f t="shared" si="39"/>
        <v>0.3011208999455679</v>
      </c>
      <c r="AB82" s="392">
        <f t="shared" si="50"/>
        <v>8.6084152423660919E-3</v>
      </c>
      <c r="AD82" s="118">
        <f t="shared" si="40"/>
        <v>2.3096030532389262</v>
      </c>
      <c r="AE82" s="89">
        <f t="shared" si="41"/>
        <v>2.2945221361350314</v>
      </c>
      <c r="AF82" s="89">
        <f t="shared" si="42"/>
        <v>2.3075299085151304</v>
      </c>
      <c r="AG82" s="89">
        <f t="shared" si="43"/>
        <v>2.3341390018247594</v>
      </c>
      <c r="AH82" s="89">
        <f t="shared" si="44"/>
        <v>2.5094094064145525</v>
      </c>
      <c r="AI82" s="89">
        <f t="shared" si="45"/>
        <v>2.3132112815437904</v>
      </c>
      <c r="AJ82" s="89">
        <f t="shared" si="46"/>
        <v>2.1647918966097581</v>
      </c>
      <c r="AK82" s="89">
        <f t="shared" si="46"/>
        <v>2.3945342873867501</v>
      </c>
      <c r="AL82" s="89">
        <f t="shared" si="47"/>
        <v>2.5253752619833518</v>
      </c>
      <c r="AM82" s="119">
        <f t="shared" si="48"/>
        <v>2.4306221597328581</v>
      </c>
      <c r="AN82" s="54">
        <f t="shared" si="51"/>
        <v>-3.7520404858990164E-2</v>
      </c>
    </row>
    <row r="83" spans="1:40" ht="20.100000000000001" customHeight="1" x14ac:dyDescent="0.25">
      <c r="A83" s="104" t="s">
        <v>109</v>
      </c>
      <c r="B83" s="106">
        <v>908.95</v>
      </c>
      <c r="C83" s="75">
        <v>824.22</v>
      </c>
      <c r="D83" s="75">
        <v>954.48</v>
      </c>
      <c r="E83" s="75">
        <v>827.78</v>
      </c>
      <c r="F83" s="75">
        <v>832.7</v>
      </c>
      <c r="G83" s="75">
        <v>1082.06</v>
      </c>
      <c r="H83" s="75">
        <v>913.16</v>
      </c>
      <c r="I83" s="75">
        <v>888.98</v>
      </c>
      <c r="J83" s="75">
        <v>939.31</v>
      </c>
      <c r="K83" s="158">
        <v>835</v>
      </c>
      <c r="L83" s="54">
        <f t="shared" si="38"/>
        <v>-0.11104960023847286</v>
      </c>
      <c r="N83" s="392">
        <f t="shared" si="49"/>
        <v>5.3291010272464492E-3</v>
      </c>
      <c r="P83" s="106">
        <v>292.46499999999997</v>
      </c>
      <c r="Q83" s="75">
        <v>279.964</v>
      </c>
      <c r="R83" s="75">
        <v>369.44</v>
      </c>
      <c r="S83" s="75">
        <v>324.88499999999999</v>
      </c>
      <c r="T83" s="75">
        <v>306.28300000000002</v>
      </c>
      <c r="U83" s="75">
        <v>406.55399999999997</v>
      </c>
      <c r="V83" s="75">
        <v>433.05900000000003</v>
      </c>
      <c r="W83" s="75">
        <v>354.83199999999999</v>
      </c>
      <c r="X83" s="75">
        <v>457.81099999999998</v>
      </c>
      <c r="Y83" s="98">
        <v>348.56</v>
      </c>
      <c r="Z83" s="54">
        <f t="shared" si="39"/>
        <v>-0.23863777847190212</v>
      </c>
      <c r="AB83" s="392">
        <f t="shared" si="50"/>
        <v>7.74861187561913E-3</v>
      </c>
      <c r="AD83" s="118">
        <f t="shared" si="40"/>
        <v>3.2176137301281695</v>
      </c>
      <c r="AE83" s="89">
        <f t="shared" si="41"/>
        <v>3.3967144694377716</v>
      </c>
      <c r="AF83" s="89">
        <f t="shared" si="42"/>
        <v>3.870589221356131</v>
      </c>
      <c r="AG83" s="89">
        <f t="shared" si="43"/>
        <v>3.9247746985914134</v>
      </c>
      <c r="AH83" s="89">
        <f t="shared" si="44"/>
        <v>3.6781914254833676</v>
      </c>
      <c r="AI83" s="89">
        <f t="shared" si="45"/>
        <v>3.7572223351754985</v>
      </c>
      <c r="AJ83" s="89">
        <f t="shared" si="46"/>
        <v>4.7424219194883701</v>
      </c>
      <c r="AK83" s="89">
        <f t="shared" si="46"/>
        <v>3.9914508762851808</v>
      </c>
      <c r="AL83" s="89">
        <f t="shared" si="47"/>
        <v>4.8739074426972993</v>
      </c>
      <c r="AM83" s="119">
        <f t="shared" si="48"/>
        <v>4.1743712574850296</v>
      </c>
      <c r="AN83" s="54">
        <f t="shared" si="51"/>
        <v>-0.14352676849873355</v>
      </c>
    </row>
    <row r="84" spans="1:40" ht="20.100000000000001" customHeight="1" x14ac:dyDescent="0.25">
      <c r="A84" s="104" t="s">
        <v>130</v>
      </c>
      <c r="B84" s="106">
        <v>18.05</v>
      </c>
      <c r="C84" s="75">
        <v>26.42</v>
      </c>
      <c r="D84" s="75">
        <v>38.659999999999997</v>
      </c>
      <c r="E84" s="75">
        <v>89.72</v>
      </c>
      <c r="F84" s="75">
        <v>75.83</v>
      </c>
      <c r="G84" s="75">
        <v>194.54</v>
      </c>
      <c r="H84" s="75">
        <v>300.06</v>
      </c>
      <c r="I84" s="75">
        <v>358.64</v>
      </c>
      <c r="J84" s="75">
        <v>413.64</v>
      </c>
      <c r="K84" s="158">
        <v>1434.78</v>
      </c>
      <c r="L84" s="54">
        <f t="shared" si="38"/>
        <v>2.4686684073107048</v>
      </c>
      <c r="N84" s="392">
        <f t="shared" si="49"/>
        <v>9.1569911040391139E-3</v>
      </c>
      <c r="P84" s="106">
        <v>4.2480000000000002</v>
      </c>
      <c r="Q84" s="75">
        <v>8.3800000000000008</v>
      </c>
      <c r="R84" s="75">
        <v>12.241</v>
      </c>
      <c r="S84" s="75">
        <v>32.506</v>
      </c>
      <c r="T84" s="75">
        <v>20.86</v>
      </c>
      <c r="U84" s="75">
        <v>54.363999999999997</v>
      </c>
      <c r="V84" s="75">
        <v>64.335999999999999</v>
      </c>
      <c r="W84" s="75">
        <v>67.962999999999994</v>
      </c>
      <c r="X84" s="75">
        <v>91.921000000000006</v>
      </c>
      <c r="Y84" s="98">
        <v>279.303</v>
      </c>
      <c r="Z84" s="54">
        <f t="shared" si="39"/>
        <v>2.0385113303815232</v>
      </c>
      <c r="AB84" s="392">
        <f t="shared" si="50"/>
        <v>6.209004311154607E-3</v>
      </c>
      <c r="AD84" s="118">
        <f t="shared" si="40"/>
        <v>2.3534626038781163</v>
      </c>
      <c r="AE84" s="89">
        <f t="shared" si="41"/>
        <v>3.1718395155185464</v>
      </c>
      <c r="AF84" s="89">
        <f t="shared" si="42"/>
        <v>3.1663217796171756</v>
      </c>
      <c r="AG84" s="89">
        <f t="shared" si="43"/>
        <v>3.6230494872938031</v>
      </c>
      <c r="AH84" s="89">
        <f t="shared" si="44"/>
        <v>2.7508901490175393</v>
      </c>
      <c r="AI84" s="89">
        <f t="shared" si="45"/>
        <v>2.7944895651279946</v>
      </c>
      <c r="AJ84" s="89">
        <f t="shared" si="46"/>
        <v>2.1441045124308471</v>
      </c>
      <c r="AK84" s="89">
        <f t="shared" si="46"/>
        <v>1.8950200758420699</v>
      </c>
      <c r="AL84" s="89">
        <f t="shared" si="47"/>
        <v>2.2222463978338656</v>
      </c>
      <c r="AM84" s="119">
        <f t="shared" si="48"/>
        <v>1.9466608121105675</v>
      </c>
      <c r="AN84" s="54">
        <f t="shared" si="51"/>
        <v>-0.12401216444401714</v>
      </c>
    </row>
    <row r="85" spans="1:40" ht="20.100000000000001" customHeight="1" x14ac:dyDescent="0.25">
      <c r="A85" s="104" t="s">
        <v>116</v>
      </c>
      <c r="B85" s="106">
        <v>1240.97</v>
      </c>
      <c r="C85" s="75">
        <v>1196.42</v>
      </c>
      <c r="D85" s="75">
        <v>1066.74</v>
      </c>
      <c r="E85" s="75">
        <v>1207.01</v>
      </c>
      <c r="F85" s="75">
        <v>894.31</v>
      </c>
      <c r="G85" s="75">
        <v>1311.28</v>
      </c>
      <c r="H85" s="75">
        <v>1281.08</v>
      </c>
      <c r="I85" s="75">
        <v>1100.68</v>
      </c>
      <c r="J85" s="75">
        <v>1032.57</v>
      </c>
      <c r="K85" s="158">
        <v>1134.8499999999999</v>
      </c>
      <c r="L85" s="54">
        <f t="shared" si="38"/>
        <v>9.9053817174622527E-2</v>
      </c>
      <c r="N85" s="392">
        <f t="shared" si="49"/>
        <v>7.2427907793660264E-3</v>
      </c>
      <c r="P85" s="106">
        <v>358.85</v>
      </c>
      <c r="Q85" s="75">
        <v>318.88200000000001</v>
      </c>
      <c r="R85" s="75">
        <v>253.791</v>
      </c>
      <c r="S85" s="75">
        <v>300.92200000000003</v>
      </c>
      <c r="T85" s="75">
        <v>212.148</v>
      </c>
      <c r="U85" s="75">
        <v>312.70800000000003</v>
      </c>
      <c r="V85" s="75">
        <v>302.38099999999997</v>
      </c>
      <c r="W85" s="75">
        <v>237.34399999999999</v>
      </c>
      <c r="X85" s="75">
        <v>221.34700000000001</v>
      </c>
      <c r="Y85" s="98">
        <v>224.63499999999999</v>
      </c>
      <c r="Z85" s="54">
        <f t="shared" si="39"/>
        <v>1.4854504465838626E-2</v>
      </c>
      <c r="AB85" s="392">
        <f t="shared" si="50"/>
        <v>4.9937153680276085E-3</v>
      </c>
      <c r="AD85" s="118">
        <f t="shared" si="40"/>
        <v>2.8916895654205987</v>
      </c>
      <c r="AE85" s="89">
        <f t="shared" si="41"/>
        <v>2.6653014827568908</v>
      </c>
      <c r="AF85" s="89">
        <f t="shared" si="42"/>
        <v>2.3791270600146239</v>
      </c>
      <c r="AG85" s="89">
        <f t="shared" si="43"/>
        <v>2.4931193610657743</v>
      </c>
      <c r="AH85" s="89">
        <f t="shared" si="44"/>
        <v>2.3721975601301564</v>
      </c>
      <c r="AI85" s="89">
        <f t="shared" si="45"/>
        <v>2.3847538283204202</v>
      </c>
      <c r="AJ85" s="89">
        <f t="shared" si="46"/>
        <v>2.3603600087426231</v>
      </c>
      <c r="AK85" s="89">
        <f t="shared" si="46"/>
        <v>2.15633971726569</v>
      </c>
      <c r="AL85" s="89">
        <f t="shared" si="47"/>
        <v>2.1436512778794663</v>
      </c>
      <c r="AM85" s="119">
        <f t="shared" si="48"/>
        <v>1.9794245935586203</v>
      </c>
      <c r="AN85" s="54">
        <f t="shared" si="51"/>
        <v>-7.6610727694152572E-2</v>
      </c>
    </row>
    <row r="86" spans="1:40" ht="20.100000000000001" customHeight="1" x14ac:dyDescent="0.25">
      <c r="A86" s="104" t="s">
        <v>121</v>
      </c>
      <c r="B86" s="106">
        <v>159.97999999999999</v>
      </c>
      <c r="C86" s="75">
        <v>327.47000000000003</v>
      </c>
      <c r="D86" s="75">
        <v>171.34</v>
      </c>
      <c r="E86" s="75">
        <v>108.99</v>
      </c>
      <c r="F86" s="75">
        <v>173.09</v>
      </c>
      <c r="G86" s="75">
        <v>230.81</v>
      </c>
      <c r="H86" s="75">
        <v>273.3</v>
      </c>
      <c r="I86" s="75">
        <v>349.92</v>
      </c>
      <c r="J86" s="75">
        <v>582.53</v>
      </c>
      <c r="K86" s="158">
        <v>675.69</v>
      </c>
      <c r="L86" s="54">
        <f t="shared" si="38"/>
        <v>0.15992309408957495</v>
      </c>
      <c r="N86" s="392">
        <f t="shared" si="49"/>
        <v>4.3123596085031775E-3</v>
      </c>
      <c r="P86" s="106">
        <v>48.825000000000003</v>
      </c>
      <c r="Q86" s="75">
        <v>89.218000000000004</v>
      </c>
      <c r="R86" s="75">
        <v>47.500999999999998</v>
      </c>
      <c r="S86" s="75">
        <v>38.11</v>
      </c>
      <c r="T86" s="75">
        <v>50.927999999999997</v>
      </c>
      <c r="U86" s="75">
        <v>82.283000000000001</v>
      </c>
      <c r="V86" s="75">
        <v>90.344999999999999</v>
      </c>
      <c r="W86" s="75">
        <v>109.22499999999999</v>
      </c>
      <c r="X86" s="75">
        <v>180.81200000000001</v>
      </c>
      <c r="Y86" s="98">
        <v>222.303</v>
      </c>
      <c r="Z86" s="54">
        <f t="shared" si="39"/>
        <v>0.22947038913346449</v>
      </c>
      <c r="AB86" s="392">
        <f t="shared" si="50"/>
        <v>4.9418741846045423E-3</v>
      </c>
      <c r="AD86" s="118">
        <f t="shared" si="40"/>
        <v>3.0519439929991252</v>
      </c>
      <c r="AE86" s="89">
        <f t="shared" si="41"/>
        <v>2.7244633096161479</v>
      </c>
      <c r="AF86" s="89">
        <f t="shared" si="42"/>
        <v>2.7723240340842765</v>
      </c>
      <c r="AG86" s="89">
        <f t="shared" si="43"/>
        <v>3.496651068905404</v>
      </c>
      <c r="AH86" s="89">
        <f t="shared" si="44"/>
        <v>2.9422843607371885</v>
      </c>
      <c r="AI86" s="89">
        <f t="shared" si="45"/>
        <v>3.5649668558554652</v>
      </c>
      <c r="AJ86" s="89">
        <f t="shared" si="46"/>
        <v>3.3057080131723375</v>
      </c>
      <c r="AK86" s="89">
        <f t="shared" si="46"/>
        <v>3.121427754915409</v>
      </c>
      <c r="AL86" s="89">
        <f t="shared" si="47"/>
        <v>3.1039088115633535</v>
      </c>
      <c r="AM86" s="119">
        <f t="shared" si="48"/>
        <v>3.290014651689384</v>
      </c>
      <c r="AN86" s="54">
        <f t="shared" si="51"/>
        <v>5.9958539836192579E-2</v>
      </c>
    </row>
    <row r="87" spans="1:40" ht="20.100000000000001" customHeight="1" x14ac:dyDescent="0.25">
      <c r="A87" s="104" t="s">
        <v>112</v>
      </c>
      <c r="B87" s="106">
        <v>662.73</v>
      </c>
      <c r="C87" s="75">
        <v>1571.94</v>
      </c>
      <c r="D87" s="75">
        <v>1222.81</v>
      </c>
      <c r="E87" s="75">
        <v>2128.33</v>
      </c>
      <c r="F87" s="75">
        <v>3334.87</v>
      </c>
      <c r="G87" s="75">
        <v>2807.78</v>
      </c>
      <c r="H87" s="75">
        <v>2447.66</v>
      </c>
      <c r="I87" s="75">
        <v>1226.08</v>
      </c>
      <c r="J87" s="75">
        <v>749.78</v>
      </c>
      <c r="K87" s="158">
        <v>539.04999999999995</v>
      </c>
      <c r="L87" s="54">
        <f t="shared" si="38"/>
        <v>-0.28105577636106593</v>
      </c>
      <c r="N87" s="392">
        <f t="shared" si="49"/>
        <v>3.440301687110417E-3</v>
      </c>
      <c r="P87" s="106">
        <v>184.267</v>
      </c>
      <c r="Q87" s="75">
        <v>400.75900000000001</v>
      </c>
      <c r="R87" s="75">
        <v>317.37200000000001</v>
      </c>
      <c r="S87" s="75">
        <v>563.94500000000005</v>
      </c>
      <c r="T87" s="75">
        <v>915.13400000000001</v>
      </c>
      <c r="U87" s="75">
        <v>775.93</v>
      </c>
      <c r="V87" s="75">
        <v>668.673</v>
      </c>
      <c r="W87" s="75">
        <v>354.35399999999998</v>
      </c>
      <c r="X87" s="75">
        <v>249.50800000000001</v>
      </c>
      <c r="Y87" s="98">
        <v>172.22</v>
      </c>
      <c r="Z87" s="54">
        <f t="shared" si="39"/>
        <v>-0.30976161085015314</v>
      </c>
      <c r="AB87" s="392">
        <f t="shared" si="50"/>
        <v>3.8285114104289835E-3</v>
      </c>
      <c r="AD87" s="118">
        <f t="shared" si="40"/>
        <v>2.7804234001780515</v>
      </c>
      <c r="AE87" s="89">
        <f t="shared" si="41"/>
        <v>2.5494548137969639</v>
      </c>
      <c r="AF87" s="89">
        <f t="shared" si="42"/>
        <v>2.5954318332365616</v>
      </c>
      <c r="AG87" s="89">
        <f t="shared" si="43"/>
        <v>2.6497065774574438</v>
      </c>
      <c r="AH87" s="89">
        <f t="shared" si="44"/>
        <v>2.7441369528647295</v>
      </c>
      <c r="AI87" s="89">
        <f t="shared" si="45"/>
        <v>2.7634999893154015</v>
      </c>
      <c r="AJ87" s="89">
        <f t="shared" si="46"/>
        <v>2.7318867816608519</v>
      </c>
      <c r="AK87" s="89">
        <f t="shared" si="46"/>
        <v>2.8901376745399974</v>
      </c>
      <c r="AL87" s="89">
        <f t="shared" si="47"/>
        <v>3.3277494731787991</v>
      </c>
      <c r="AM87" s="119">
        <f t="shared" si="48"/>
        <v>3.1948798812726094</v>
      </c>
      <c r="AN87" s="54">
        <f t="shared" si="51"/>
        <v>-3.9927762885127109E-2</v>
      </c>
    </row>
    <row r="88" spans="1:40" ht="20.100000000000001" customHeight="1" x14ac:dyDescent="0.25">
      <c r="A88" s="104" t="s">
        <v>117</v>
      </c>
      <c r="B88" s="106">
        <v>375.14</v>
      </c>
      <c r="C88" s="75">
        <v>552.44000000000005</v>
      </c>
      <c r="D88" s="75">
        <v>577.96</v>
      </c>
      <c r="E88" s="75">
        <v>799.75</v>
      </c>
      <c r="F88" s="75">
        <v>617.62</v>
      </c>
      <c r="G88" s="75">
        <v>619.4</v>
      </c>
      <c r="H88" s="75">
        <v>527.37</v>
      </c>
      <c r="I88" s="75">
        <v>381.07</v>
      </c>
      <c r="J88" s="75">
        <v>326.66000000000003</v>
      </c>
      <c r="K88" s="158">
        <v>400.24</v>
      </c>
      <c r="L88" s="54">
        <f t="shared" si="38"/>
        <v>0.2252494948876507</v>
      </c>
      <c r="N88" s="392">
        <f t="shared" si="49"/>
        <v>2.554394485203735E-3</v>
      </c>
      <c r="P88" s="106">
        <v>91.787999999999997</v>
      </c>
      <c r="Q88" s="75">
        <v>162.07499999999999</v>
      </c>
      <c r="R88" s="75">
        <v>167.93299999999999</v>
      </c>
      <c r="S88" s="75">
        <v>220.256</v>
      </c>
      <c r="T88" s="75">
        <v>178.14099999999999</v>
      </c>
      <c r="U88" s="75">
        <v>196.03800000000001</v>
      </c>
      <c r="V88" s="75">
        <v>178.25899999999999</v>
      </c>
      <c r="W88" s="75">
        <v>122.98699999999999</v>
      </c>
      <c r="X88" s="75">
        <v>119.60599999999999</v>
      </c>
      <c r="Y88" s="98">
        <v>117.751</v>
      </c>
      <c r="Z88" s="54">
        <f t="shared" si="39"/>
        <v>-1.5509255388525574E-2</v>
      </c>
      <c r="AB88" s="392">
        <f t="shared" si="50"/>
        <v>2.6176463075683618E-3</v>
      </c>
      <c r="AD88" s="118">
        <f t="shared" si="40"/>
        <v>2.44676654049155</v>
      </c>
      <c r="AE88" s="89">
        <f t="shared" si="41"/>
        <v>2.9338027659112296</v>
      </c>
      <c r="AF88" s="89">
        <f t="shared" si="42"/>
        <v>2.9056163056266864</v>
      </c>
      <c r="AG88" s="89">
        <f t="shared" si="43"/>
        <v>2.754060643951235</v>
      </c>
      <c r="AH88" s="89">
        <f t="shared" si="44"/>
        <v>2.8843139794695767</v>
      </c>
      <c r="AI88" s="89">
        <f t="shared" si="45"/>
        <v>3.1649660962221509</v>
      </c>
      <c r="AJ88" s="89">
        <f t="shared" si="46"/>
        <v>3.3801505584314615</v>
      </c>
      <c r="AK88" s="89">
        <f t="shared" si="46"/>
        <v>3.2274122864565564</v>
      </c>
      <c r="AL88" s="89">
        <f t="shared" si="47"/>
        <v>3.6614828874058651</v>
      </c>
      <c r="AM88" s="119">
        <f t="shared" si="48"/>
        <v>2.9420097941235257</v>
      </c>
      <c r="AN88" s="54">
        <f t="shared" si="51"/>
        <v>-0.19649773477217616</v>
      </c>
    </row>
    <row r="89" spans="1:40" ht="20.100000000000001" customHeight="1" x14ac:dyDescent="0.25">
      <c r="A89" s="104" t="s">
        <v>128</v>
      </c>
      <c r="B89" s="106">
        <v>352.24</v>
      </c>
      <c r="C89" s="75">
        <v>335.38</v>
      </c>
      <c r="D89" s="75">
        <v>524.79999999999995</v>
      </c>
      <c r="E89" s="75">
        <v>267.56</v>
      </c>
      <c r="F89" s="75">
        <v>293.22000000000003</v>
      </c>
      <c r="G89" s="75">
        <v>385.47</v>
      </c>
      <c r="H89" s="75">
        <v>425.75</v>
      </c>
      <c r="I89" s="75">
        <v>450.55</v>
      </c>
      <c r="J89" s="75">
        <v>458.82</v>
      </c>
      <c r="K89" s="158">
        <v>488.44</v>
      </c>
      <c r="L89" s="54">
        <f t="shared" si="38"/>
        <v>6.4556906848001402E-2</v>
      </c>
      <c r="N89" s="392">
        <f t="shared" si="49"/>
        <v>3.1173007254470127E-3</v>
      </c>
      <c r="P89" s="106">
        <v>76.887</v>
      </c>
      <c r="Q89" s="75">
        <v>83.548000000000002</v>
      </c>
      <c r="R89" s="75">
        <v>99.962000000000003</v>
      </c>
      <c r="S89" s="75">
        <v>61.055999999999997</v>
      </c>
      <c r="T89" s="75">
        <v>67.736000000000004</v>
      </c>
      <c r="U89" s="75">
        <v>82.257999999999996</v>
      </c>
      <c r="V89" s="75">
        <v>92.921999999999997</v>
      </c>
      <c r="W89" s="75">
        <v>99.555999999999997</v>
      </c>
      <c r="X89" s="75">
        <v>108.26600000000001</v>
      </c>
      <c r="Y89" s="98">
        <v>115.25700000000001</v>
      </c>
      <c r="Z89" s="54">
        <f t="shared" si="39"/>
        <v>6.4572441948534162E-2</v>
      </c>
      <c r="AB89" s="392">
        <f t="shared" si="50"/>
        <v>2.5622038069435223E-3</v>
      </c>
      <c r="AD89" s="118">
        <f t="shared" si="40"/>
        <v>2.1828014989779696</v>
      </c>
      <c r="AE89" s="89">
        <f t="shared" si="41"/>
        <v>2.4911443735464252</v>
      </c>
      <c r="AF89" s="89">
        <f t="shared" si="42"/>
        <v>1.9047637195121951</v>
      </c>
      <c r="AG89" s="89">
        <f t="shared" si="43"/>
        <v>2.2819554492450287</v>
      </c>
      <c r="AH89" s="89">
        <f t="shared" si="44"/>
        <v>2.3100743469067595</v>
      </c>
      <c r="AI89" s="89">
        <f t="shared" si="45"/>
        <v>2.1339663268218017</v>
      </c>
      <c r="AJ89" s="89">
        <f t="shared" si="46"/>
        <v>2.1825484439224896</v>
      </c>
      <c r="AK89" s="89">
        <f t="shared" si="46"/>
        <v>2.2096548662745534</v>
      </c>
      <c r="AL89" s="89">
        <f t="shared" si="47"/>
        <v>2.3596617409877512</v>
      </c>
      <c r="AM89" s="119">
        <f t="shared" si="48"/>
        <v>2.3596961755793959</v>
      </c>
      <c r="AN89" s="54">
        <f t="shared" si="51"/>
        <v>1.4593020281943692E-5</v>
      </c>
    </row>
    <row r="90" spans="1:40" ht="20.100000000000001" customHeight="1" x14ac:dyDescent="0.25">
      <c r="A90" s="104" t="s">
        <v>118</v>
      </c>
      <c r="B90" s="106">
        <v>127.94</v>
      </c>
      <c r="C90" s="75">
        <v>107.04</v>
      </c>
      <c r="D90" s="75">
        <v>126.6</v>
      </c>
      <c r="E90" s="75">
        <v>168.68</v>
      </c>
      <c r="F90" s="75">
        <v>118.11</v>
      </c>
      <c r="G90" s="75">
        <v>209.09</v>
      </c>
      <c r="H90" s="75">
        <v>190.38</v>
      </c>
      <c r="I90" s="75">
        <v>100.2</v>
      </c>
      <c r="J90" s="75">
        <v>77.599999999999994</v>
      </c>
      <c r="K90" s="158">
        <v>198.09</v>
      </c>
      <c r="L90" s="54">
        <f t="shared" si="38"/>
        <v>1.5527061855670106</v>
      </c>
      <c r="N90" s="392">
        <f t="shared" si="49"/>
        <v>1.2642414640565858E-3</v>
      </c>
      <c r="P90" s="106">
        <v>40.539000000000001</v>
      </c>
      <c r="Q90" s="75">
        <v>45.753999999999998</v>
      </c>
      <c r="R90" s="75">
        <v>85.228999999999999</v>
      </c>
      <c r="S90" s="75">
        <v>73.537999999999997</v>
      </c>
      <c r="T90" s="75">
        <v>48.155000000000001</v>
      </c>
      <c r="U90" s="75">
        <v>69.194000000000003</v>
      </c>
      <c r="V90" s="75">
        <v>161.93799999999999</v>
      </c>
      <c r="W90" s="75">
        <v>71.873999999999995</v>
      </c>
      <c r="X90" s="75">
        <v>50.463000000000001</v>
      </c>
      <c r="Y90" s="98">
        <v>93.403999999999996</v>
      </c>
      <c r="Z90" s="54">
        <f t="shared" si="39"/>
        <v>0.85094029288785833</v>
      </c>
      <c r="AB90" s="392">
        <f t="shared" si="50"/>
        <v>2.0764039007067051E-3</v>
      </c>
      <c r="AD90" s="118">
        <f t="shared" si="40"/>
        <v>3.1685946537439422</v>
      </c>
      <c r="AE90" s="89">
        <f t="shared" si="41"/>
        <v>4.2744768310911798</v>
      </c>
      <c r="AF90" s="89">
        <f t="shared" si="42"/>
        <v>6.732148499210111</v>
      </c>
      <c r="AG90" s="89">
        <f t="shared" si="43"/>
        <v>4.3596158406450076</v>
      </c>
      <c r="AH90" s="89">
        <f t="shared" si="44"/>
        <v>4.0771314875963087</v>
      </c>
      <c r="AI90" s="89">
        <f t="shared" si="45"/>
        <v>3.3092926490984742</v>
      </c>
      <c r="AJ90" s="89">
        <f t="shared" si="46"/>
        <v>8.5060405504779908</v>
      </c>
      <c r="AK90" s="89">
        <f t="shared" si="46"/>
        <v>7.1730538922155684</v>
      </c>
      <c r="AL90" s="89">
        <f t="shared" si="47"/>
        <v>6.5029639175257739</v>
      </c>
      <c r="AM90" s="119">
        <f t="shared" si="48"/>
        <v>4.7152304508051897</v>
      </c>
      <c r="AN90" s="54">
        <f t="shared" si="51"/>
        <v>-0.27491056222879601</v>
      </c>
    </row>
    <row r="91" spans="1:40" ht="20.100000000000001" customHeight="1" x14ac:dyDescent="0.25">
      <c r="A91" s="104" t="s">
        <v>140</v>
      </c>
      <c r="B91" s="106"/>
      <c r="C91" s="75">
        <v>10.84</v>
      </c>
      <c r="D91" s="75">
        <v>0.09</v>
      </c>
      <c r="E91" s="75">
        <v>8.33</v>
      </c>
      <c r="F91" s="75">
        <v>6.62</v>
      </c>
      <c r="G91" s="75">
        <v>6.08</v>
      </c>
      <c r="H91" s="75">
        <v>64.8</v>
      </c>
      <c r="I91" s="75">
        <v>87.3</v>
      </c>
      <c r="J91" s="75">
        <v>65.930000000000007</v>
      </c>
      <c r="K91" s="158">
        <v>419.87</v>
      </c>
      <c r="L91" s="54">
        <f t="shared" si="38"/>
        <v>5.3684210526315788</v>
      </c>
      <c r="N91" s="392">
        <f t="shared" si="49"/>
        <v>2.6796762255209181E-3</v>
      </c>
      <c r="P91" s="106"/>
      <c r="Q91" s="75">
        <v>2.9020000000000001</v>
      </c>
      <c r="R91" s="75">
        <v>6.0999999999999999E-2</v>
      </c>
      <c r="S91" s="75">
        <v>2.637</v>
      </c>
      <c r="T91" s="75">
        <v>1.91</v>
      </c>
      <c r="U91" s="75">
        <v>2</v>
      </c>
      <c r="V91" s="75">
        <v>16.602</v>
      </c>
      <c r="W91" s="75">
        <v>20.114000000000001</v>
      </c>
      <c r="X91" s="75">
        <v>16.524000000000001</v>
      </c>
      <c r="Y91" s="98">
        <v>85.174999999999997</v>
      </c>
      <c r="Z91" s="54">
        <f t="shared" si="39"/>
        <v>4.1546235778261922</v>
      </c>
      <c r="AB91" s="392">
        <f t="shared" si="50"/>
        <v>1.8934703250684513E-3</v>
      </c>
      <c r="AD91" s="118"/>
      <c r="AE91" s="89">
        <f t="shared" si="41"/>
        <v>2.6771217712177124</v>
      </c>
      <c r="AF91" s="89">
        <f t="shared" si="42"/>
        <v>6.7777777777777786</v>
      </c>
      <c r="AG91" s="89">
        <f t="shared" si="43"/>
        <v>3.1656662665066024</v>
      </c>
      <c r="AH91" s="89">
        <f t="shared" si="44"/>
        <v>2.8851963746223563</v>
      </c>
      <c r="AI91" s="89">
        <f t="shared" si="45"/>
        <v>3.2894736842105265</v>
      </c>
      <c r="AJ91" s="89">
        <f t="shared" si="46"/>
        <v>2.5620370370370371</v>
      </c>
      <c r="AK91" s="89">
        <f t="shared" si="46"/>
        <v>2.3040091638029785</v>
      </c>
      <c r="AL91" s="89">
        <f t="shared" si="47"/>
        <v>2.5062945548308813</v>
      </c>
      <c r="AM91" s="119">
        <f t="shared" si="48"/>
        <v>2.0286040917426824</v>
      </c>
      <c r="AN91" s="54">
        <f t="shared" si="51"/>
        <v>-0.19059629769671357</v>
      </c>
    </row>
    <row r="92" spans="1:40" ht="20.100000000000001" customHeight="1" x14ac:dyDescent="0.25">
      <c r="A92" s="104" t="s">
        <v>158</v>
      </c>
      <c r="B92" s="106">
        <v>8.56</v>
      </c>
      <c r="C92" s="75">
        <v>11.41</v>
      </c>
      <c r="D92" s="75">
        <v>205.24</v>
      </c>
      <c r="E92" s="75">
        <v>210.49</v>
      </c>
      <c r="F92" s="75">
        <v>44.23</v>
      </c>
      <c r="G92" s="75">
        <v>136.81</v>
      </c>
      <c r="H92" s="75">
        <v>112.46</v>
      </c>
      <c r="I92" s="75">
        <v>71.64</v>
      </c>
      <c r="J92" s="75">
        <v>145.85</v>
      </c>
      <c r="K92" s="158">
        <v>200.02</v>
      </c>
      <c r="L92" s="54">
        <f t="shared" si="38"/>
        <v>0.37140898183064808</v>
      </c>
      <c r="N92" s="392">
        <f t="shared" si="49"/>
        <v>1.2765590269099819E-3</v>
      </c>
      <c r="P92" s="106">
        <v>2.9470000000000001</v>
      </c>
      <c r="Q92" s="75">
        <v>3.21</v>
      </c>
      <c r="R92" s="75">
        <v>42.021000000000001</v>
      </c>
      <c r="S92" s="75">
        <v>48.673000000000002</v>
      </c>
      <c r="T92" s="75">
        <v>16.817</v>
      </c>
      <c r="U92" s="75">
        <v>45.600999999999999</v>
      </c>
      <c r="V92" s="75">
        <v>37.247</v>
      </c>
      <c r="W92" s="75">
        <v>30.128</v>
      </c>
      <c r="X92" s="75">
        <v>54.034999999999997</v>
      </c>
      <c r="Y92" s="98">
        <v>82.664000000000001</v>
      </c>
      <c r="Z92" s="54">
        <f t="shared" si="39"/>
        <v>0.52982326270010194</v>
      </c>
      <c r="AB92" s="392">
        <f t="shared" si="50"/>
        <v>1.8376499084409564E-3</v>
      </c>
      <c r="AD92" s="118">
        <f t="shared" si="40"/>
        <v>3.4427570093457942</v>
      </c>
      <c r="AE92" s="89">
        <f t="shared" si="41"/>
        <v>2.8133216476774758</v>
      </c>
      <c r="AF92" s="89">
        <f t="shared" si="42"/>
        <v>2.0474079126875853</v>
      </c>
      <c r="AG92" s="89">
        <f t="shared" si="43"/>
        <v>2.3123663832011019</v>
      </c>
      <c r="AH92" s="89">
        <f t="shared" si="44"/>
        <v>3.8021704725299572</v>
      </c>
      <c r="AI92" s="89">
        <f t="shared" si="45"/>
        <v>3.3331627804985016</v>
      </c>
      <c r="AJ92" s="89">
        <f t="shared" si="46"/>
        <v>3.3120220522852573</v>
      </c>
      <c r="AK92" s="89">
        <f t="shared" si="46"/>
        <v>4.2054718034617533</v>
      </c>
      <c r="AL92" s="89">
        <f t="shared" si="47"/>
        <v>3.7048337332876242</v>
      </c>
      <c r="AM92" s="119">
        <f t="shared" si="48"/>
        <v>4.1327867213278671</v>
      </c>
      <c r="AN92" s="54">
        <f t="shared" si="51"/>
        <v>0.11551206311773743</v>
      </c>
    </row>
    <row r="93" spans="1:40" ht="20.100000000000001" customHeight="1" x14ac:dyDescent="0.25">
      <c r="A93" s="104" t="s">
        <v>137</v>
      </c>
      <c r="B93" s="106">
        <v>19.11</v>
      </c>
      <c r="C93" s="75">
        <v>7.29</v>
      </c>
      <c r="D93" s="75">
        <v>51.75</v>
      </c>
      <c r="E93" s="75">
        <v>119.48</v>
      </c>
      <c r="F93" s="75">
        <v>64.819999999999993</v>
      </c>
      <c r="G93" s="75">
        <v>26.33</v>
      </c>
      <c r="H93" s="75">
        <v>52.31</v>
      </c>
      <c r="I93" s="75">
        <v>262.87</v>
      </c>
      <c r="J93" s="75">
        <v>144.66999999999999</v>
      </c>
      <c r="K93" s="158">
        <v>228.56</v>
      </c>
      <c r="L93" s="54">
        <f t="shared" si="38"/>
        <v>0.5798714315338358</v>
      </c>
      <c r="N93" s="392">
        <f t="shared" si="49"/>
        <v>1.4587057853741898E-3</v>
      </c>
      <c r="P93" s="106">
        <v>5.7380000000000004</v>
      </c>
      <c r="Q93" s="75">
        <v>2.4159999999999999</v>
      </c>
      <c r="R93" s="75">
        <v>14.385999999999999</v>
      </c>
      <c r="S93" s="75">
        <v>32.392000000000003</v>
      </c>
      <c r="T93" s="75">
        <v>19.852</v>
      </c>
      <c r="U93" s="75">
        <v>6.1559999999999997</v>
      </c>
      <c r="V93" s="75">
        <v>15.243</v>
      </c>
      <c r="W93" s="75">
        <v>73.37</v>
      </c>
      <c r="X93" s="75">
        <v>45.85</v>
      </c>
      <c r="Y93" s="98">
        <v>71.248999999999995</v>
      </c>
      <c r="Z93" s="54">
        <f t="shared" si="39"/>
        <v>0.55395856052344583</v>
      </c>
      <c r="AB93" s="392">
        <f t="shared" si="50"/>
        <v>1.5838904278344828E-3</v>
      </c>
      <c r="AD93" s="118">
        <f t="shared" si="40"/>
        <v>3.0026164311878603</v>
      </c>
      <c r="AE93" s="89">
        <f t="shared" si="41"/>
        <v>3.3141289437585728</v>
      </c>
      <c r="AF93" s="89">
        <f t="shared" si="42"/>
        <v>2.7799033816425118</v>
      </c>
      <c r="AG93" s="89">
        <f t="shared" si="43"/>
        <v>2.7110813525276201</v>
      </c>
      <c r="AH93" s="89">
        <f t="shared" si="44"/>
        <v>3.0626349892008644</v>
      </c>
      <c r="AI93" s="89">
        <f t="shared" si="45"/>
        <v>2.3380174705658945</v>
      </c>
      <c r="AJ93" s="89">
        <f t="shared" si="46"/>
        <v>2.9139743834830818</v>
      </c>
      <c r="AK93" s="89">
        <f t="shared" si="46"/>
        <v>2.7911134781450908</v>
      </c>
      <c r="AL93" s="89">
        <f t="shared" si="47"/>
        <v>3.1692818137830931</v>
      </c>
      <c r="AM93" s="119">
        <f t="shared" si="48"/>
        <v>3.1172996149807486</v>
      </c>
      <c r="AN93" s="54">
        <f t="shared" si="51"/>
        <v>-1.6401885933991681E-2</v>
      </c>
    </row>
    <row r="94" spans="1:40" ht="20.100000000000001" customHeight="1" x14ac:dyDescent="0.25">
      <c r="A94" s="104" t="s">
        <v>113</v>
      </c>
      <c r="B94" s="106">
        <v>450.41</v>
      </c>
      <c r="C94" s="75">
        <v>136.01</v>
      </c>
      <c r="D94" s="75">
        <v>105.5</v>
      </c>
      <c r="E94" s="75">
        <v>409.04</v>
      </c>
      <c r="F94" s="75">
        <v>167.15</v>
      </c>
      <c r="G94" s="75">
        <v>184.26</v>
      </c>
      <c r="H94" s="75">
        <v>375.2</v>
      </c>
      <c r="I94" s="75">
        <v>879.03</v>
      </c>
      <c r="J94" s="75">
        <v>387.76</v>
      </c>
      <c r="K94" s="158">
        <v>248.38</v>
      </c>
      <c r="L94" s="54">
        <f t="shared" si="38"/>
        <v>-0.35944914380028886</v>
      </c>
      <c r="N94" s="392">
        <f t="shared" si="49"/>
        <v>1.5852001355059558E-3</v>
      </c>
      <c r="P94" s="106">
        <v>58.837000000000003</v>
      </c>
      <c r="Q94" s="75">
        <v>34.784999999999997</v>
      </c>
      <c r="R94" s="75">
        <v>25.544</v>
      </c>
      <c r="S94" s="75">
        <v>65.147000000000006</v>
      </c>
      <c r="T94" s="75">
        <v>45.125</v>
      </c>
      <c r="U94" s="75">
        <v>47.859000000000002</v>
      </c>
      <c r="V94" s="75">
        <v>81.492999999999995</v>
      </c>
      <c r="W94" s="75">
        <v>117.822</v>
      </c>
      <c r="X94" s="75">
        <v>74.451999999999998</v>
      </c>
      <c r="Y94" s="98">
        <v>70.823999999999998</v>
      </c>
      <c r="Z94" s="54">
        <f t="shared" si="39"/>
        <v>-4.8729382689518083E-2</v>
      </c>
      <c r="AB94" s="392">
        <f t="shared" si="50"/>
        <v>1.5744425277681008E-3</v>
      </c>
      <c r="AD94" s="118">
        <f t="shared" si="40"/>
        <v>1.3062987056237649</v>
      </c>
      <c r="AE94" s="89">
        <f t="shared" si="41"/>
        <v>2.5575325343724726</v>
      </c>
      <c r="AF94" s="89">
        <f t="shared" si="42"/>
        <v>2.4212322274881517</v>
      </c>
      <c r="AG94" s="89">
        <f t="shared" si="43"/>
        <v>1.5926804224525721</v>
      </c>
      <c r="AH94" s="89">
        <f t="shared" si="44"/>
        <v>2.6996709542327251</v>
      </c>
      <c r="AI94" s="89">
        <f t="shared" si="45"/>
        <v>2.5973624226636276</v>
      </c>
      <c r="AJ94" s="89">
        <f t="shared" si="46"/>
        <v>2.1719882729211086</v>
      </c>
      <c r="AK94" s="89">
        <f t="shared" si="46"/>
        <v>1.34036381010887</v>
      </c>
      <c r="AL94" s="89">
        <f t="shared" si="47"/>
        <v>1.9200536414276872</v>
      </c>
      <c r="AM94" s="119">
        <f t="shared" si="48"/>
        <v>2.8514373137933813</v>
      </c>
      <c r="AN94" s="54">
        <f t="shared" si="51"/>
        <v>0.48508211034830701</v>
      </c>
    </row>
    <row r="95" spans="1:40" ht="20.100000000000001" customHeight="1" x14ac:dyDescent="0.25">
      <c r="A95" s="104" t="s">
        <v>127</v>
      </c>
      <c r="B95" s="106"/>
      <c r="C95" s="75">
        <v>0.1</v>
      </c>
      <c r="D95" s="75">
        <v>9.9</v>
      </c>
      <c r="E95" s="75">
        <v>4.57</v>
      </c>
      <c r="F95" s="75">
        <v>20.399999999999999</v>
      </c>
      <c r="G95" s="75">
        <v>19.149999999999999</v>
      </c>
      <c r="H95" s="75">
        <v>21.23</v>
      </c>
      <c r="I95" s="75">
        <v>71.23</v>
      </c>
      <c r="J95" s="75">
        <v>116.81</v>
      </c>
      <c r="K95" s="158">
        <v>164.28</v>
      </c>
      <c r="L95" s="54">
        <f t="shared" si="38"/>
        <v>0.40638643951716463</v>
      </c>
      <c r="N95" s="392">
        <f t="shared" si="49"/>
        <v>1.0484607386299961E-3</v>
      </c>
      <c r="P95" s="106"/>
      <c r="Q95" s="75">
        <v>0.02</v>
      </c>
      <c r="R95" s="75">
        <v>2.3610000000000002</v>
      </c>
      <c r="S95" s="75">
        <v>4.3230000000000004</v>
      </c>
      <c r="T95" s="75">
        <v>4.5</v>
      </c>
      <c r="U95" s="75">
        <v>5.1740000000000004</v>
      </c>
      <c r="V95" s="75">
        <v>13.363</v>
      </c>
      <c r="W95" s="75">
        <v>30.986999999999998</v>
      </c>
      <c r="X95" s="75">
        <v>42.24</v>
      </c>
      <c r="Y95" s="98">
        <v>63.082999999999998</v>
      </c>
      <c r="Z95" s="54">
        <f t="shared" si="39"/>
        <v>0.49344223484848476</v>
      </c>
      <c r="AB95" s="392">
        <f t="shared" si="50"/>
        <v>1.4023573644413631E-3</v>
      </c>
      <c r="AD95" s="118"/>
      <c r="AE95" s="89">
        <f t="shared" si="41"/>
        <v>1.9999999999999998</v>
      </c>
      <c r="AF95" s="89">
        <f t="shared" si="42"/>
        <v>2.3848484848484848</v>
      </c>
      <c r="AG95" s="89">
        <f t="shared" si="43"/>
        <v>9.4595185995623634</v>
      </c>
      <c r="AH95" s="89">
        <f t="shared" si="44"/>
        <v>2.2058823529411766</v>
      </c>
      <c r="AI95" s="89">
        <f t="shared" si="45"/>
        <v>2.7018276762402094</v>
      </c>
      <c r="AJ95" s="89">
        <f t="shared" si="46"/>
        <v>6.294394724446537</v>
      </c>
      <c r="AK95" s="89">
        <f t="shared" si="46"/>
        <v>4.3502737610557345</v>
      </c>
      <c r="AL95" s="89">
        <f t="shared" si="47"/>
        <v>3.6161287560996493</v>
      </c>
      <c r="AM95" s="119">
        <f t="shared" si="48"/>
        <v>3.8399683467251036</v>
      </c>
      <c r="AN95" s="54">
        <f t="shared" si="51"/>
        <v>6.1900337549619565E-2</v>
      </c>
    </row>
    <row r="96" spans="1:40" ht="20.100000000000001" customHeight="1" x14ac:dyDescent="0.25">
      <c r="A96" s="104" t="s">
        <v>120</v>
      </c>
      <c r="B96" s="106">
        <v>30.82</v>
      </c>
      <c r="C96" s="75">
        <v>17.010000000000002</v>
      </c>
      <c r="D96" s="75">
        <v>26.82</v>
      </c>
      <c r="E96" s="75">
        <v>54.91</v>
      </c>
      <c r="F96" s="75">
        <v>43.25</v>
      </c>
      <c r="G96" s="75">
        <v>85.98</v>
      </c>
      <c r="H96" s="75">
        <v>19.41</v>
      </c>
      <c r="I96" s="75">
        <v>81.3</v>
      </c>
      <c r="J96" s="75">
        <v>52.35</v>
      </c>
      <c r="K96" s="158">
        <v>159.61000000000001</v>
      </c>
      <c r="L96" s="54">
        <f t="shared" si="38"/>
        <v>2.0489016236867243</v>
      </c>
      <c r="N96" s="392">
        <f t="shared" si="49"/>
        <v>1.018656065818929E-3</v>
      </c>
      <c r="P96" s="106">
        <v>7.39</v>
      </c>
      <c r="Q96" s="75">
        <v>6.3819999999999997</v>
      </c>
      <c r="R96" s="75">
        <v>11.926</v>
      </c>
      <c r="S96" s="75">
        <v>18.145</v>
      </c>
      <c r="T96" s="75">
        <v>15.702999999999999</v>
      </c>
      <c r="U96" s="75">
        <v>30.09</v>
      </c>
      <c r="V96" s="75">
        <v>7.7359999999999998</v>
      </c>
      <c r="W96" s="75">
        <v>29.38</v>
      </c>
      <c r="X96" s="75">
        <v>21.326000000000001</v>
      </c>
      <c r="Y96" s="98">
        <v>61.542999999999999</v>
      </c>
      <c r="Z96" s="54">
        <f t="shared" si="39"/>
        <v>1.8858201256681983</v>
      </c>
      <c r="AB96" s="392">
        <f t="shared" si="50"/>
        <v>1.368122620671414E-3</v>
      </c>
      <c r="AD96" s="118">
        <f t="shared" si="40"/>
        <v>2.3977936404931861</v>
      </c>
      <c r="AE96" s="89">
        <f t="shared" si="41"/>
        <v>3.7519106407995291</v>
      </c>
      <c r="AF96" s="89">
        <f t="shared" si="42"/>
        <v>4.4466815809097691</v>
      </c>
      <c r="AG96" s="89">
        <f t="shared" si="43"/>
        <v>3.304498269896194</v>
      </c>
      <c r="AH96" s="89">
        <f t="shared" si="44"/>
        <v>3.6307514450867053</v>
      </c>
      <c r="AI96" s="89">
        <f t="shared" si="45"/>
        <v>3.4996510816468946</v>
      </c>
      <c r="AJ96" s="89">
        <f t="shared" si="46"/>
        <v>3.9855744461617721</v>
      </c>
      <c r="AK96" s="89">
        <f t="shared" si="46"/>
        <v>3.6137761377613775</v>
      </c>
      <c r="AL96" s="89">
        <f t="shared" si="47"/>
        <v>4.0737344794651387</v>
      </c>
      <c r="AM96" s="119">
        <f t="shared" si="48"/>
        <v>3.855836100494956</v>
      </c>
      <c r="AN96" s="54">
        <f t="shared" si="51"/>
        <v>-5.3488606110330419E-2</v>
      </c>
    </row>
    <row r="97" spans="1:40" ht="20.100000000000001" customHeight="1" thickBot="1" x14ac:dyDescent="0.3">
      <c r="A97" s="59" t="s">
        <v>33</v>
      </c>
      <c r="B97" s="106">
        <f>B98-SUM(B70:B96)</f>
        <v>2053.6100000000006</v>
      </c>
      <c r="C97" s="75">
        <f>C98-SUM(C70:C96)</f>
        <v>2493.7100000000064</v>
      </c>
      <c r="D97" s="75">
        <f>D98-SUM(D70:D96)</f>
        <v>2890.4600000000064</v>
      </c>
      <c r="E97" s="75">
        <f>E98-SUM(E70:E96)</f>
        <v>2646.7100000000064</v>
      </c>
      <c r="F97" s="75">
        <f t="shared" ref="F97:G97" si="52">F98-SUM(F70:F96)</f>
        <v>2465.4700000000303</v>
      </c>
      <c r="G97" s="75">
        <f t="shared" si="52"/>
        <v>2156.7200000000448</v>
      </c>
      <c r="H97" s="75">
        <f t="shared" ref="H97:J97" si="53">H98-SUM(H70:H96)</f>
        <v>1930.9699999999866</v>
      </c>
      <c r="I97" s="75">
        <f t="shared" si="53"/>
        <v>2325.8800000000047</v>
      </c>
      <c r="J97" s="75">
        <f t="shared" si="53"/>
        <v>1936.3399999999674</v>
      </c>
      <c r="K97" s="123">
        <f t="shared" ref="K97" si="54">K98-SUM(K70:K96)</f>
        <v>1776.5300000000279</v>
      </c>
      <c r="L97" s="160">
        <f t="shared" si="38"/>
        <v>-8.2531993348245736E-2</v>
      </c>
      <c r="N97" s="392">
        <f t="shared" si="49"/>
        <v>1.1338093231059021E-2</v>
      </c>
      <c r="P97" s="106">
        <f t="shared" ref="P97:W97" si="55">P98-SUM(P70:P96)</f>
        <v>453.85700000000361</v>
      </c>
      <c r="Q97" s="75">
        <f t="shared" si="55"/>
        <v>588.97799999999552</v>
      </c>
      <c r="R97" s="75">
        <f t="shared" si="55"/>
        <v>673.11999999999898</v>
      </c>
      <c r="S97" s="75">
        <f t="shared" si="55"/>
        <v>669.09900000000198</v>
      </c>
      <c r="T97" s="75">
        <f t="shared" si="55"/>
        <v>607.63299999999799</v>
      </c>
      <c r="U97" s="75">
        <f t="shared" si="55"/>
        <v>601.7219999999943</v>
      </c>
      <c r="V97" s="75">
        <f t="shared" si="55"/>
        <v>558.33599999999569</v>
      </c>
      <c r="W97" s="75">
        <f t="shared" si="55"/>
        <v>733.97299999999814</v>
      </c>
      <c r="X97" s="75">
        <f t="shared" ref="X97:Y97" si="56">X98-SUM(X70:X96)</f>
        <v>584.48599999998987</v>
      </c>
      <c r="Y97" s="98">
        <f t="shared" si="56"/>
        <v>549.43499999999767</v>
      </c>
      <c r="Z97" s="160">
        <f t="shared" si="39"/>
        <v>-5.9968929965803816E-2</v>
      </c>
      <c r="AB97" s="392">
        <f t="shared" si="50"/>
        <v>1.2214134054053185E-2</v>
      </c>
      <c r="AD97" s="120">
        <f t="shared" si="40"/>
        <v>2.2100447504638341</v>
      </c>
      <c r="AE97" s="91">
        <f t="shared" si="41"/>
        <v>2.3618544257351255</v>
      </c>
      <c r="AF97" s="91">
        <f t="shared" si="42"/>
        <v>2.3287642797340129</v>
      </c>
      <c r="AG97" s="91">
        <f t="shared" si="43"/>
        <v>2.5280404728889843</v>
      </c>
      <c r="AH97" s="91">
        <f t="shared" si="44"/>
        <v>2.4645726778260961</v>
      </c>
      <c r="AI97" s="91">
        <f t="shared" si="45"/>
        <v>2.7899866463888765</v>
      </c>
      <c r="AJ97" s="91">
        <f t="shared" si="46"/>
        <v>2.8914794119017877</v>
      </c>
      <c r="AK97" s="91">
        <f t="shared" si="46"/>
        <v>3.155678710853512</v>
      </c>
      <c r="AL97" s="91">
        <f t="shared" si="47"/>
        <v>3.0185091461210312</v>
      </c>
      <c r="AM97" s="121">
        <f t="shared" si="48"/>
        <v>3.0927425937078974</v>
      </c>
      <c r="AN97" s="160">
        <f t="shared" si="51"/>
        <v>2.4592752247334003E-2</v>
      </c>
    </row>
    <row r="98" spans="1:40" s="7" customFormat="1" ht="26.25" customHeight="1" thickBot="1" x14ac:dyDescent="0.3">
      <c r="A98" s="69" t="s">
        <v>34</v>
      </c>
      <c r="B98" s="100">
        <v>91820.64</v>
      </c>
      <c r="C98" s="83">
        <v>95436.81</v>
      </c>
      <c r="D98" s="83">
        <v>108142.46</v>
      </c>
      <c r="E98" s="83">
        <v>115082.69</v>
      </c>
      <c r="F98" s="83">
        <v>122089.27</v>
      </c>
      <c r="G98" s="83">
        <v>129725.72</v>
      </c>
      <c r="H98" s="83">
        <v>128210.52</v>
      </c>
      <c r="I98" s="83">
        <v>135844.26999999999</v>
      </c>
      <c r="J98" s="83">
        <v>144860.82</v>
      </c>
      <c r="K98" s="101">
        <v>156686.84</v>
      </c>
      <c r="L98" s="125">
        <f t="shared" si="38"/>
        <v>8.1637118994632149E-2</v>
      </c>
      <c r="M98"/>
      <c r="N98" s="355">
        <f>SUM(N70:N97)</f>
        <v>1.0000000000000002</v>
      </c>
      <c r="P98" s="156">
        <v>22274.412</v>
      </c>
      <c r="Q98" s="111">
        <v>23058.456999999999</v>
      </c>
      <c r="R98" s="111">
        <v>27277.323</v>
      </c>
      <c r="S98" s="111">
        <v>29181.391</v>
      </c>
      <c r="T98" s="111">
        <v>31091.170999999998</v>
      </c>
      <c r="U98" s="111">
        <v>35213.673000000003</v>
      </c>
      <c r="V98" s="111">
        <v>35104.307000000001</v>
      </c>
      <c r="W98" s="111">
        <v>38106.529000000002</v>
      </c>
      <c r="X98" s="111">
        <v>40896.913</v>
      </c>
      <c r="Y98" s="112">
        <v>44983.540999999997</v>
      </c>
      <c r="Z98" s="145">
        <f t="shared" si="39"/>
        <v>9.9925097036052499E-2</v>
      </c>
      <c r="AA98"/>
      <c r="AB98" s="424">
        <f>SUM(AB70:AB97)</f>
        <v>0.99999999999999978</v>
      </c>
      <c r="AD98" s="87">
        <f t="shared" si="40"/>
        <v>2.4258611135796921</v>
      </c>
      <c r="AE98" s="92">
        <f t="shared" si="41"/>
        <v>2.4160967869734957</v>
      </c>
      <c r="AF98" s="92">
        <f t="shared" si="42"/>
        <v>2.5223508878936176</v>
      </c>
      <c r="AG98" s="92">
        <f t="shared" si="43"/>
        <v>2.5356889902382362</v>
      </c>
      <c r="AH98" s="92">
        <f t="shared" si="44"/>
        <v>2.5465932427968485</v>
      </c>
      <c r="AI98" s="92">
        <f t="shared" si="45"/>
        <v>2.7144711935304731</v>
      </c>
      <c r="AJ98" s="92">
        <f t="shared" si="46"/>
        <v>2.7380207957974116</v>
      </c>
      <c r="AK98" s="92">
        <f t="shared" si="46"/>
        <v>2.8051627794090987</v>
      </c>
      <c r="AL98" s="92">
        <f t="shared" si="47"/>
        <v>2.8231866283788811</v>
      </c>
      <c r="AM98" s="103">
        <f t="shared" si="48"/>
        <v>2.8709201742788353</v>
      </c>
      <c r="AN98" s="102">
        <f t="shared" si="51"/>
        <v>1.6907683473750199E-2</v>
      </c>
    </row>
  </sheetData>
  <mergeCells count="36">
    <mergeCell ref="AN67:AN69"/>
    <mergeCell ref="L67:L69"/>
    <mergeCell ref="N67:N69"/>
    <mergeCell ref="AB4:AB6"/>
    <mergeCell ref="AN4:AN6"/>
    <mergeCell ref="L4:L6"/>
    <mergeCell ref="N4:N6"/>
    <mergeCell ref="L37:L39"/>
    <mergeCell ref="N37:N39"/>
    <mergeCell ref="Z37:Z39"/>
    <mergeCell ref="AB37:AB39"/>
    <mergeCell ref="AN37:AN39"/>
    <mergeCell ref="AD37:AM37"/>
    <mergeCell ref="AD38:AM38"/>
    <mergeCell ref="AD4:AM4"/>
    <mergeCell ref="AD5:AM5"/>
    <mergeCell ref="AD67:AM67"/>
    <mergeCell ref="AD68:AM68"/>
    <mergeCell ref="P67:Y67"/>
    <mergeCell ref="P68:Y68"/>
    <mergeCell ref="Z67:Z69"/>
    <mergeCell ref="AB67:AB69"/>
    <mergeCell ref="A67:A69"/>
    <mergeCell ref="B67:K67"/>
    <mergeCell ref="B68:K68"/>
    <mergeCell ref="P37:Y37"/>
    <mergeCell ref="P38:Y38"/>
    <mergeCell ref="A37:A39"/>
    <mergeCell ref="B37:K37"/>
    <mergeCell ref="B38:K38"/>
    <mergeCell ref="P4:Y4"/>
    <mergeCell ref="P5:Y5"/>
    <mergeCell ref="Z4:Z6"/>
    <mergeCell ref="A4:A6"/>
    <mergeCell ref="B5:K5"/>
    <mergeCell ref="B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J32:K32 X32:Y32 J62:K62 X62:Y62 J97:K97 X97:Y97 B97:H97 B62:H62 B32:H32 P97:V97 P62:V62 P32:V32" formulaRange="1"/>
    <ignoredError sqref="AD40:AN57 AD60:AN63 AE59:AN59 AD70:AN90 L29:L32 AE58:AN58 L70:N96 AD92:AN94 AE91:AN91 AD96:AN98 AE95:AN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" id="{EF19CCC5-4523-415E-9995-C50F1BF6A3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9" id="{87621AFD-3DE9-4D60-9174-DC9342DBA3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8" id="{9FEBA3FF-AC35-49FE-B2B8-1051E94058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7" id="{28A80131-79AD-4F0C-9576-AEEE0A438D2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6" id="{9271E7BD-7D8E-4178-8DFF-7AB1B4051A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5" id="{CE638DA7-C65C-4DCF-88BC-CD490B5DA86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4" id="{5E35CB5F-7007-4ACD-8A12-4D8842473F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AN63</xm:sqref>
        </x14:conditionalFormatting>
        <x14:conditionalFormatting xmlns:xm="http://schemas.microsoft.com/office/excel/2006/main">
          <x14:cfRule type="iconSet" priority="13" id="{D7BAC9E0-958D-47CD-B77F-AFFD029CB08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L63</xm:sqref>
        </x14:conditionalFormatting>
        <x14:conditionalFormatting xmlns:xm="http://schemas.microsoft.com/office/excel/2006/main">
          <x14:cfRule type="iconSet" priority="12" id="{A4FD3421-6F27-420D-B594-E322EF76A7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Z63</xm:sqref>
        </x14:conditionalFormatting>
        <x14:conditionalFormatting xmlns:xm="http://schemas.microsoft.com/office/excel/2006/main">
          <x14:cfRule type="iconSet" priority="9" id="{6A479BD1-5A34-404E-86A0-4477AE05A2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L70:L97</xm:sqref>
        </x14:conditionalFormatting>
        <x14:conditionalFormatting xmlns:xm="http://schemas.microsoft.com/office/excel/2006/main">
          <x14:cfRule type="iconSet" priority="8" id="{AE0231F8-6C2A-4C3F-AE97-197C63AB2A3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Z70:Z97</xm:sqref>
        </x14:conditionalFormatting>
        <x14:conditionalFormatting xmlns:xm="http://schemas.microsoft.com/office/excel/2006/main">
          <x14:cfRule type="iconSet" priority="7" id="{FAB429FB-2CDD-47F8-AEB3-4BD156FED5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AN70:AN97</xm:sqref>
        </x14:conditionalFormatting>
        <x14:conditionalFormatting xmlns:xm="http://schemas.microsoft.com/office/excel/2006/main">
          <x14:cfRule type="iconSet" priority="6" id="{DBA2C5E2-4E0B-4A1E-A0FF-207A72BAFA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AN98</xm:sqref>
        </x14:conditionalFormatting>
        <x14:conditionalFormatting xmlns:xm="http://schemas.microsoft.com/office/excel/2006/main">
          <x14:cfRule type="iconSet" priority="5" id="{2CD859A8-C653-4E17-86A9-CD6E6DDB5B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L98</xm:sqref>
        </x14:conditionalFormatting>
        <x14:conditionalFormatting xmlns:xm="http://schemas.microsoft.com/office/excel/2006/main">
          <x14:cfRule type="iconSet" priority="4" id="{A3B5DA66-E3A9-455A-ADB6-92E20F1F12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Z98</xm:sqref>
        </x14:conditionalFormatting>
        <x14:conditionalFormatting xmlns:xm="http://schemas.microsoft.com/office/excel/2006/main">
          <x14:cfRule type="iconSet" priority="3" id="{32888E22-FC81-4641-8C9B-E683CD59D5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L40:L62</xm:sqref>
        </x14:conditionalFormatting>
        <x14:conditionalFormatting xmlns:xm="http://schemas.microsoft.com/office/excel/2006/main">
          <x14:cfRule type="iconSet" priority="2" id="{8990F16F-1025-4767-B275-07BAEB6E72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Z40:Z62</xm:sqref>
        </x14:conditionalFormatting>
        <x14:conditionalFormatting xmlns:xm="http://schemas.microsoft.com/office/excel/2006/main">
          <x14:cfRule type="iconSet" priority="1" id="{9452A09C-3446-456D-8D0E-D315844CA62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AN40:AN62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AN96"/>
  <sheetViews>
    <sheetView showGridLines="0" topLeftCell="R33" workbookViewId="0">
      <selection activeCell="V93" sqref="V93"/>
    </sheetView>
  </sheetViews>
  <sheetFormatPr defaultRowHeight="15" x14ac:dyDescent="0.25"/>
  <cols>
    <col min="1" max="1" width="26.7109375" customWidth="1"/>
    <col min="2" max="2" width="9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20" t="s">
        <v>149</v>
      </c>
      <c r="B1" s="20"/>
    </row>
    <row r="3" spans="1:40" ht="8.25" customHeight="1" thickBot="1" x14ac:dyDescent="0.3"/>
    <row r="4" spans="1:40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512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513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4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63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514"/>
      <c r="AB6" s="494"/>
      <c r="AD6" s="146">
        <v>2010</v>
      </c>
      <c r="AE6" s="84">
        <v>2011</v>
      </c>
      <c r="AF6" s="84">
        <v>2012</v>
      </c>
      <c r="AG6" s="84">
        <v>2013</v>
      </c>
      <c r="AH6" s="84">
        <v>2014</v>
      </c>
      <c r="AI6" s="84">
        <v>2015</v>
      </c>
      <c r="AJ6" s="84">
        <v>2016</v>
      </c>
      <c r="AK6" s="84">
        <v>2017</v>
      </c>
      <c r="AL6" s="84">
        <v>2018</v>
      </c>
      <c r="AM6" s="147">
        <v>2019</v>
      </c>
      <c r="AN6" s="497"/>
    </row>
    <row r="7" spans="1:40" ht="20.100000000000001" customHeight="1" x14ac:dyDescent="0.25">
      <c r="A7" s="5" t="s">
        <v>99</v>
      </c>
      <c r="B7" s="95">
        <v>20689.78</v>
      </c>
      <c r="C7" s="73">
        <v>25715.919999999998</v>
      </c>
      <c r="D7" s="73">
        <v>24103.919999999998</v>
      </c>
      <c r="E7" s="73">
        <v>22000.69</v>
      </c>
      <c r="F7" s="73">
        <v>21573.29</v>
      </c>
      <c r="G7" s="73">
        <v>21962.400000000001</v>
      </c>
      <c r="H7" s="73">
        <v>26438.44</v>
      </c>
      <c r="I7" s="73">
        <v>36306.49</v>
      </c>
      <c r="J7" s="73">
        <v>33938.5</v>
      </c>
      <c r="K7" s="96">
        <v>37113.07</v>
      </c>
      <c r="L7" s="54">
        <f t="shared" ref="L7:L33" si="0">(K7-J7)/J7</f>
        <v>9.3538901247845363E-2</v>
      </c>
      <c r="N7" s="391">
        <f>K7/$K$33</f>
        <v>0.13475639468048567</v>
      </c>
      <c r="P7" s="95">
        <v>7165.36</v>
      </c>
      <c r="Q7" s="73">
        <v>9048.232</v>
      </c>
      <c r="R7" s="73">
        <v>8744.5759999999991</v>
      </c>
      <c r="S7" s="73">
        <v>8044.3270000000002</v>
      </c>
      <c r="T7" s="73">
        <v>8003.2449999999999</v>
      </c>
      <c r="U7" s="73">
        <v>8263.4480000000003</v>
      </c>
      <c r="V7" s="73">
        <v>8536.2029999999995</v>
      </c>
      <c r="W7" s="73">
        <v>13067.941999999999</v>
      </c>
      <c r="X7" s="73">
        <v>14306.487999999999</v>
      </c>
      <c r="Y7" s="157">
        <v>15001.021000000001</v>
      </c>
      <c r="Z7" s="54">
        <f t="shared" ref="Z7:Z33" si="1">(Y7-X7)/X7</f>
        <v>4.8546715308467131E-2</v>
      </c>
      <c r="AB7" s="391">
        <f>Y7/$Y$33</f>
        <v>0.1369309478944653</v>
      </c>
      <c r="AD7" s="64">
        <f t="shared" ref="AD7:AD33" si="2">(P7/B7)*10</f>
        <v>3.4632364384734879</v>
      </c>
      <c r="AE7" s="88">
        <f t="shared" ref="AE7:AE33" si="3">(Q7/C7)*10</f>
        <v>3.5185332665523927</v>
      </c>
      <c r="AF7" s="88">
        <f t="shared" ref="AF7:AF33" si="4">(R7/D7)*10</f>
        <v>3.6278646792720854</v>
      </c>
      <c r="AG7" s="88">
        <f t="shared" ref="AG7:AG33" si="5">(S7/E7)*10</f>
        <v>3.656397594802709</v>
      </c>
      <c r="AH7" s="88">
        <f t="shared" ref="AH7:AH33" si="6">(T7/F7)*10</f>
        <v>3.7097934529225722</v>
      </c>
      <c r="AI7" s="88">
        <f t="shared" ref="AI7:AI33" si="7">(U7/G7)*10</f>
        <v>3.7625432557461842</v>
      </c>
      <c r="AJ7" s="88">
        <f t="shared" ref="AJ7:AK33" si="8">(V7/H7)*10</f>
        <v>3.2287090312439011</v>
      </c>
      <c r="AK7" s="88">
        <f t="shared" si="8"/>
        <v>3.5993405035848962</v>
      </c>
      <c r="AL7" s="88">
        <f t="shared" ref="AL7:AL33" si="9">(X7/J7)*10</f>
        <v>4.2154155310340764</v>
      </c>
      <c r="AM7" s="19">
        <f t="shared" ref="AM7:AM33" si="10">(Y7/K7)*10</f>
        <v>4.0419779339192372</v>
      </c>
      <c r="AN7" s="54">
        <f>(AM7-AL7)/AL7</f>
        <v>-4.11436537722044E-2</v>
      </c>
    </row>
    <row r="8" spans="1:40" ht="20.100000000000001" customHeight="1" x14ac:dyDescent="0.25">
      <c r="A8" s="5" t="s">
        <v>97</v>
      </c>
      <c r="B8" s="97">
        <v>20171.52</v>
      </c>
      <c r="C8" s="75">
        <v>23169.22</v>
      </c>
      <c r="D8" s="75">
        <v>23706.12</v>
      </c>
      <c r="E8" s="75">
        <v>26822.83</v>
      </c>
      <c r="F8" s="75">
        <v>28330.78</v>
      </c>
      <c r="G8" s="75">
        <v>30966.45</v>
      </c>
      <c r="H8" s="75">
        <v>32384.799999999999</v>
      </c>
      <c r="I8" s="75">
        <v>35334.99</v>
      </c>
      <c r="J8" s="75">
        <v>36747.57</v>
      </c>
      <c r="K8" s="98">
        <v>36598.06</v>
      </c>
      <c r="L8" s="54">
        <f t="shared" si="0"/>
        <v>-4.0685683434306553E-3</v>
      </c>
      <c r="N8" s="392">
        <f t="shared" ref="N8:N32" si="11">K8/$K$33</f>
        <v>0.13288640950209979</v>
      </c>
      <c r="P8" s="97">
        <v>7366.8559999999998</v>
      </c>
      <c r="Q8" s="75">
        <v>8565.6209999999992</v>
      </c>
      <c r="R8" s="75">
        <v>9346.0280000000002</v>
      </c>
      <c r="S8" s="75">
        <v>10124.377</v>
      </c>
      <c r="T8" s="75">
        <v>9773.991</v>
      </c>
      <c r="U8" s="75">
        <v>10994.175999999999</v>
      </c>
      <c r="V8" s="75">
        <v>12052.896000000001</v>
      </c>
      <c r="W8" s="75">
        <v>13590.671</v>
      </c>
      <c r="X8" s="75">
        <v>13894.989</v>
      </c>
      <c r="Y8" s="158">
        <v>14313.662</v>
      </c>
      <c r="Z8" s="54">
        <f t="shared" si="1"/>
        <v>3.0131222126192448E-2</v>
      </c>
      <c r="AB8" s="392">
        <f t="shared" ref="AB8:AB32" si="12">Y8/$Y$33</f>
        <v>0.13065666033671894</v>
      </c>
      <c r="AD8" s="64">
        <f t="shared" si="2"/>
        <v>3.6521075258582396</v>
      </c>
      <c r="AE8" s="89">
        <f t="shared" si="3"/>
        <v>3.6969828936839471</v>
      </c>
      <c r="AF8" s="89">
        <f t="shared" si="4"/>
        <v>3.942453678628135</v>
      </c>
      <c r="AG8" s="89">
        <f t="shared" si="5"/>
        <v>3.7745372132619859</v>
      </c>
      <c r="AH8" s="89">
        <f t="shared" si="6"/>
        <v>3.4499547841605493</v>
      </c>
      <c r="AI8" s="89">
        <f t="shared" si="7"/>
        <v>3.5503507828633891</v>
      </c>
      <c r="AJ8" s="89">
        <f t="shared" si="8"/>
        <v>3.7217756478347868</v>
      </c>
      <c r="AK8" s="89">
        <f t="shared" si="8"/>
        <v>3.8462359830864532</v>
      </c>
      <c r="AL8" s="89">
        <f t="shared" si="9"/>
        <v>3.7811994099201662</v>
      </c>
      <c r="AM8" s="19">
        <f t="shared" si="10"/>
        <v>3.9110439187213752</v>
      </c>
      <c r="AN8" s="54">
        <f t="shared" ref="AN8:AN33" si="13">(AM8-AL8)/AL8</f>
        <v>3.4339503084803047E-2</v>
      </c>
    </row>
    <row r="9" spans="1:40" ht="20.100000000000001" customHeight="1" x14ac:dyDescent="0.25">
      <c r="A9" s="5" t="s">
        <v>93</v>
      </c>
      <c r="B9" s="97">
        <v>15004.29</v>
      </c>
      <c r="C9" s="75">
        <v>16394.060000000001</v>
      </c>
      <c r="D9" s="75">
        <v>16889.990000000002</v>
      </c>
      <c r="E9" s="75">
        <v>17838.87</v>
      </c>
      <c r="F9" s="75">
        <v>25676.01</v>
      </c>
      <c r="G9" s="75">
        <v>24135.37</v>
      </c>
      <c r="H9" s="75">
        <v>26344.43</v>
      </c>
      <c r="I9" s="75">
        <v>29471.7</v>
      </c>
      <c r="J9" s="75">
        <v>28186.799999999999</v>
      </c>
      <c r="K9" s="98">
        <v>28251.17</v>
      </c>
      <c r="L9" s="54">
        <f t="shared" si="0"/>
        <v>2.2836930761916566E-3</v>
      </c>
      <c r="N9" s="392">
        <f t="shared" si="11"/>
        <v>0.10257911336102069</v>
      </c>
      <c r="P9" s="97">
        <v>4924.2579999999998</v>
      </c>
      <c r="Q9" s="75">
        <v>5576.9870000000001</v>
      </c>
      <c r="R9" s="75">
        <v>6016.2619999999997</v>
      </c>
      <c r="S9" s="75">
        <v>6444.2420000000002</v>
      </c>
      <c r="T9" s="75">
        <v>8810.1370000000006</v>
      </c>
      <c r="U9" s="75">
        <v>9820.5059999999994</v>
      </c>
      <c r="V9" s="75">
        <v>10569.217000000001</v>
      </c>
      <c r="W9" s="75">
        <v>11078.456</v>
      </c>
      <c r="X9" s="75">
        <v>10529.012000000001</v>
      </c>
      <c r="Y9" s="158">
        <v>11708.218999999999</v>
      </c>
      <c r="Z9" s="54">
        <f t="shared" si="1"/>
        <v>0.11199597835010526</v>
      </c>
      <c r="AB9" s="392">
        <f t="shared" si="12"/>
        <v>0.10687389383869195</v>
      </c>
      <c r="AD9" s="64">
        <f t="shared" si="2"/>
        <v>3.2819000432542955</v>
      </c>
      <c r="AE9" s="89">
        <f t="shared" si="3"/>
        <v>3.4018339569331819</v>
      </c>
      <c r="AF9" s="89">
        <f t="shared" si="4"/>
        <v>3.5620281598745764</v>
      </c>
      <c r="AG9" s="89">
        <f t="shared" si="5"/>
        <v>3.6124720904407064</v>
      </c>
      <c r="AH9" s="89">
        <f t="shared" si="6"/>
        <v>3.4312718370182909</v>
      </c>
      <c r="AI9" s="89">
        <f t="shared" si="7"/>
        <v>4.0689270560177864</v>
      </c>
      <c r="AJ9" s="89">
        <f t="shared" si="8"/>
        <v>4.011936109454636</v>
      </c>
      <c r="AK9" s="89">
        <f t="shared" si="8"/>
        <v>3.7590149193972522</v>
      </c>
      <c r="AL9" s="89">
        <f t="shared" si="9"/>
        <v>3.7354407027402905</v>
      </c>
      <c r="AM9" s="19">
        <f t="shared" si="10"/>
        <v>4.1443306595797624</v>
      </c>
      <c r="AN9" s="54">
        <f t="shared" si="13"/>
        <v>0.10946230696140175</v>
      </c>
    </row>
    <row r="10" spans="1:40" ht="20.100000000000001" customHeight="1" x14ac:dyDescent="0.25">
      <c r="A10" s="5" t="s">
        <v>100</v>
      </c>
      <c r="B10" s="97">
        <v>13535.65</v>
      </c>
      <c r="C10" s="75">
        <v>15166.27</v>
      </c>
      <c r="D10" s="75">
        <v>16112.7</v>
      </c>
      <c r="E10" s="75">
        <v>16144.84</v>
      </c>
      <c r="F10" s="75">
        <v>19799.169999999998</v>
      </c>
      <c r="G10" s="75">
        <v>20769.060000000001</v>
      </c>
      <c r="H10" s="75">
        <v>22702.91</v>
      </c>
      <c r="I10" s="75">
        <v>20674.48</v>
      </c>
      <c r="J10" s="75">
        <v>22550.13</v>
      </c>
      <c r="K10" s="98">
        <v>23086.05</v>
      </c>
      <c r="L10" s="54">
        <f t="shared" si="0"/>
        <v>2.3765716649970455E-2</v>
      </c>
      <c r="N10" s="392">
        <f t="shared" si="11"/>
        <v>8.3824724427632252E-2</v>
      </c>
      <c r="P10" s="97">
        <v>5188.4849999999997</v>
      </c>
      <c r="Q10" s="75">
        <v>5450.3209999999999</v>
      </c>
      <c r="R10" s="75">
        <v>6033.1019999999999</v>
      </c>
      <c r="S10" s="75">
        <v>6794.59</v>
      </c>
      <c r="T10" s="75">
        <v>7535.223</v>
      </c>
      <c r="U10" s="75">
        <v>8371.8189999999995</v>
      </c>
      <c r="V10" s="75">
        <v>9312.7260000000006</v>
      </c>
      <c r="W10" s="75">
        <v>8850.3739999999998</v>
      </c>
      <c r="X10" s="75">
        <v>9466.848</v>
      </c>
      <c r="Y10" s="158">
        <v>10212.036</v>
      </c>
      <c r="Z10" s="54">
        <f t="shared" si="1"/>
        <v>7.8715534463001849E-2</v>
      </c>
      <c r="AB10" s="392">
        <f t="shared" si="12"/>
        <v>9.321657301942339E-2</v>
      </c>
      <c r="AD10" s="64">
        <f t="shared" si="2"/>
        <v>3.8331997355132557</v>
      </c>
      <c r="AE10" s="89">
        <f t="shared" si="3"/>
        <v>3.593712231155056</v>
      </c>
      <c r="AF10" s="89">
        <f t="shared" si="4"/>
        <v>3.7443147330987352</v>
      </c>
      <c r="AG10" s="89">
        <f t="shared" si="5"/>
        <v>4.2085211126279356</v>
      </c>
      <c r="AH10" s="89">
        <f t="shared" si="6"/>
        <v>3.8058277190407481</v>
      </c>
      <c r="AI10" s="89">
        <f t="shared" si="7"/>
        <v>4.0309089578440229</v>
      </c>
      <c r="AJ10" s="89">
        <f t="shared" si="8"/>
        <v>4.1019966162928014</v>
      </c>
      <c r="AK10" s="89">
        <f t="shared" si="8"/>
        <v>4.2808206058870644</v>
      </c>
      <c r="AL10" s="89">
        <f t="shared" si="9"/>
        <v>4.1981345562087666</v>
      </c>
      <c r="AM10" s="19">
        <f t="shared" si="10"/>
        <v>4.4234661191498761</v>
      </c>
      <c r="AN10" s="54">
        <f t="shared" si="13"/>
        <v>5.3674211706210985E-2</v>
      </c>
    </row>
    <row r="11" spans="1:40" ht="20.100000000000001" customHeight="1" x14ac:dyDescent="0.25">
      <c r="A11" s="5" t="s">
        <v>96</v>
      </c>
      <c r="B11" s="97">
        <v>16660.099999999999</v>
      </c>
      <c r="C11" s="75">
        <v>16059.46</v>
      </c>
      <c r="D11" s="75">
        <v>15953.68</v>
      </c>
      <c r="E11" s="75">
        <v>16439.560000000001</v>
      </c>
      <c r="F11" s="75">
        <v>21385.18</v>
      </c>
      <c r="G11" s="75">
        <v>23025.21</v>
      </c>
      <c r="H11" s="75">
        <v>23374.02</v>
      </c>
      <c r="I11" s="75">
        <v>25848.55</v>
      </c>
      <c r="J11" s="75">
        <v>23028.74</v>
      </c>
      <c r="K11" s="98">
        <v>24698.639999999999</v>
      </c>
      <c r="L11" s="54">
        <f t="shared" si="0"/>
        <v>7.2513737182320778E-2</v>
      </c>
      <c r="N11" s="392">
        <f t="shared" si="11"/>
        <v>8.9679988206613742E-2</v>
      </c>
      <c r="P11" s="97">
        <v>4947.8950000000004</v>
      </c>
      <c r="Q11" s="75">
        <v>5099.05</v>
      </c>
      <c r="R11" s="75">
        <v>4977.1620000000003</v>
      </c>
      <c r="S11" s="75">
        <v>5311.1679999999997</v>
      </c>
      <c r="T11" s="75">
        <v>6718.1130000000003</v>
      </c>
      <c r="U11" s="75">
        <v>7449.1379999999999</v>
      </c>
      <c r="V11" s="75">
        <v>7800.616</v>
      </c>
      <c r="W11" s="75">
        <v>8344.116</v>
      </c>
      <c r="X11" s="75">
        <v>8170.35</v>
      </c>
      <c r="Y11" s="158">
        <v>8834.4030000000002</v>
      </c>
      <c r="Z11" s="54">
        <f t="shared" si="1"/>
        <v>8.1275955130441155E-2</v>
      </c>
      <c r="AB11" s="392">
        <f t="shared" si="12"/>
        <v>8.0641389467537433E-2</v>
      </c>
      <c r="AD11" s="64">
        <f t="shared" si="2"/>
        <v>2.9699071434145057</v>
      </c>
      <c r="AE11" s="89">
        <f t="shared" si="3"/>
        <v>3.17510675950499</v>
      </c>
      <c r="AF11" s="89">
        <f t="shared" si="4"/>
        <v>3.1197579492631169</v>
      </c>
      <c r="AG11" s="89">
        <f t="shared" si="5"/>
        <v>3.2307239366503722</v>
      </c>
      <c r="AH11" s="89">
        <f t="shared" si="6"/>
        <v>3.141480688963104</v>
      </c>
      <c r="AI11" s="89">
        <f t="shared" si="7"/>
        <v>3.2352095811504</v>
      </c>
      <c r="AJ11" s="89">
        <f t="shared" si="8"/>
        <v>3.3373018419595772</v>
      </c>
      <c r="AK11" s="89">
        <f t="shared" si="8"/>
        <v>3.2280789444669047</v>
      </c>
      <c r="AL11" s="89">
        <f t="shared" si="9"/>
        <v>3.5478927635641377</v>
      </c>
      <c r="AM11" s="19">
        <f t="shared" si="10"/>
        <v>3.5768783220452627</v>
      </c>
      <c r="AN11" s="54">
        <f t="shared" si="13"/>
        <v>8.1697955413981178E-3</v>
      </c>
    </row>
    <row r="12" spans="1:40" ht="20.100000000000001" customHeight="1" x14ac:dyDescent="0.25">
      <c r="A12" s="5" t="s">
        <v>104</v>
      </c>
      <c r="B12" s="97">
        <v>3367.66</v>
      </c>
      <c r="C12" s="75">
        <v>6182.37</v>
      </c>
      <c r="D12" s="75">
        <v>6346.17</v>
      </c>
      <c r="E12" s="75">
        <v>6729.3</v>
      </c>
      <c r="F12" s="75">
        <v>8130.41</v>
      </c>
      <c r="G12" s="75">
        <v>10275.540000000001</v>
      </c>
      <c r="H12" s="75">
        <v>12726.84</v>
      </c>
      <c r="I12" s="75">
        <v>14754.78</v>
      </c>
      <c r="J12" s="75">
        <v>14861.4</v>
      </c>
      <c r="K12" s="98">
        <v>12890.96</v>
      </c>
      <c r="L12" s="54">
        <f t="shared" si="0"/>
        <v>-0.13258777773291888</v>
      </c>
      <c r="N12" s="392">
        <f t="shared" si="11"/>
        <v>4.6806671977563517E-2</v>
      </c>
      <c r="P12" s="97">
        <v>1266.029</v>
      </c>
      <c r="Q12" s="75">
        <v>2307.98</v>
      </c>
      <c r="R12" s="75">
        <v>2637.8560000000002</v>
      </c>
      <c r="S12" s="75">
        <v>2496.9479999999999</v>
      </c>
      <c r="T12" s="75">
        <v>2817.8449999999998</v>
      </c>
      <c r="U12" s="75">
        <v>3574.279</v>
      </c>
      <c r="V12" s="75">
        <v>4444.2089999999998</v>
      </c>
      <c r="W12" s="75">
        <v>5999.34</v>
      </c>
      <c r="X12" s="75">
        <v>6229.54</v>
      </c>
      <c r="Y12" s="158">
        <v>6202.1409999999996</v>
      </c>
      <c r="Z12" s="54">
        <f t="shared" si="1"/>
        <v>-4.3982380721530549E-3</v>
      </c>
      <c r="AB12" s="392">
        <f t="shared" si="12"/>
        <v>5.6613816226583964E-2</v>
      </c>
      <c r="AD12" s="64">
        <f t="shared" si="2"/>
        <v>3.7593729770820095</v>
      </c>
      <c r="AE12" s="89">
        <f t="shared" si="3"/>
        <v>3.7331638190532113</v>
      </c>
      <c r="AF12" s="89">
        <f t="shared" si="4"/>
        <v>4.1566109952932244</v>
      </c>
      <c r="AG12" s="89">
        <f t="shared" si="5"/>
        <v>3.7105612768044223</v>
      </c>
      <c r="AH12" s="89">
        <f t="shared" si="6"/>
        <v>3.4658092273329388</v>
      </c>
      <c r="AI12" s="89">
        <f t="shared" si="7"/>
        <v>3.4784342234082102</v>
      </c>
      <c r="AJ12" s="89">
        <f t="shared" si="8"/>
        <v>3.491997227905749</v>
      </c>
      <c r="AK12" s="89">
        <f t="shared" si="8"/>
        <v>4.0660314826788335</v>
      </c>
      <c r="AL12" s="89">
        <f t="shared" si="9"/>
        <v>4.1917585153484866</v>
      </c>
      <c r="AM12" s="19">
        <f t="shared" si="10"/>
        <v>4.8112328329309841</v>
      </c>
      <c r="AN12" s="54">
        <f t="shared" si="13"/>
        <v>0.14778387526720316</v>
      </c>
    </row>
    <row r="13" spans="1:40" ht="20.100000000000001" customHeight="1" x14ac:dyDescent="0.25">
      <c r="A13" s="5" t="s">
        <v>92</v>
      </c>
      <c r="B13" s="97">
        <v>8468.7000000000007</v>
      </c>
      <c r="C13" s="75">
        <v>10973.08</v>
      </c>
      <c r="D13" s="75">
        <v>7623</v>
      </c>
      <c r="E13" s="75">
        <v>7804.78</v>
      </c>
      <c r="F13" s="75">
        <v>11030.73</v>
      </c>
      <c r="G13" s="75">
        <v>11539.41</v>
      </c>
      <c r="H13" s="75">
        <v>11713.99</v>
      </c>
      <c r="I13" s="75">
        <v>20678.439999999999</v>
      </c>
      <c r="J13" s="75">
        <v>30255.71</v>
      </c>
      <c r="K13" s="98">
        <v>17010.02</v>
      </c>
      <c r="L13" s="54">
        <f t="shared" si="0"/>
        <v>-0.43779141193513554</v>
      </c>
      <c r="N13" s="392">
        <f t="shared" si="11"/>
        <v>6.1762849816599776E-2</v>
      </c>
      <c r="P13" s="97">
        <v>2386.471</v>
      </c>
      <c r="Q13" s="75">
        <v>3187.183</v>
      </c>
      <c r="R13" s="75">
        <v>2388.1770000000001</v>
      </c>
      <c r="S13" s="75">
        <v>2529.4920000000002</v>
      </c>
      <c r="T13" s="75">
        <v>3592.788</v>
      </c>
      <c r="U13" s="75">
        <v>3959.7939999999999</v>
      </c>
      <c r="V13" s="75">
        <v>3961.337</v>
      </c>
      <c r="W13" s="75">
        <v>6449.8029999999999</v>
      </c>
      <c r="X13" s="75">
        <v>9031.6790000000001</v>
      </c>
      <c r="Y13" s="158">
        <v>6160.3680000000004</v>
      </c>
      <c r="Z13" s="54">
        <f t="shared" si="1"/>
        <v>-0.31791552822016811</v>
      </c>
      <c r="AB13" s="392">
        <f t="shared" si="12"/>
        <v>5.6232507748554678E-2</v>
      </c>
      <c r="AD13" s="64">
        <f t="shared" si="2"/>
        <v>2.8179897741093676</v>
      </c>
      <c r="AE13" s="89">
        <f t="shared" si="3"/>
        <v>2.9045473103267265</v>
      </c>
      <c r="AF13" s="89">
        <f t="shared" si="4"/>
        <v>3.1328571428571426</v>
      </c>
      <c r="AG13" s="89">
        <f t="shared" si="5"/>
        <v>3.2409523394637647</v>
      </c>
      <c r="AH13" s="89">
        <f t="shared" si="6"/>
        <v>3.2570718347743077</v>
      </c>
      <c r="AI13" s="89">
        <f t="shared" si="7"/>
        <v>3.4315393941284693</v>
      </c>
      <c r="AJ13" s="89">
        <f t="shared" si="8"/>
        <v>3.381714514012732</v>
      </c>
      <c r="AK13" s="89">
        <f t="shared" si="8"/>
        <v>3.1190955410562888</v>
      </c>
      <c r="AL13" s="89">
        <f t="shared" si="9"/>
        <v>2.9851155368689088</v>
      </c>
      <c r="AM13" s="19">
        <f t="shared" si="10"/>
        <v>3.6216112620678871</v>
      </c>
      <c r="AN13" s="54">
        <f t="shared" si="13"/>
        <v>0.21322314575019743</v>
      </c>
    </row>
    <row r="14" spans="1:40" ht="20.100000000000001" customHeight="1" x14ac:dyDescent="0.25">
      <c r="A14" s="5" t="s">
        <v>98</v>
      </c>
      <c r="B14" s="97">
        <v>28893.4</v>
      </c>
      <c r="C14" s="75">
        <v>33886.04</v>
      </c>
      <c r="D14" s="75">
        <v>35850.300000000003</v>
      </c>
      <c r="E14" s="75">
        <v>34195.870000000003</v>
      </c>
      <c r="F14" s="75">
        <v>36577.69</v>
      </c>
      <c r="G14" s="75">
        <v>27319.74</v>
      </c>
      <c r="H14" s="75">
        <v>14414.32</v>
      </c>
      <c r="I14" s="75">
        <v>19639.099999999999</v>
      </c>
      <c r="J14" s="75">
        <v>16408.599999999999</v>
      </c>
      <c r="K14" s="98">
        <v>11428.91</v>
      </c>
      <c r="L14" s="54">
        <f t="shared" si="0"/>
        <v>-0.30348049193715487</v>
      </c>
      <c r="N14" s="392">
        <f t="shared" si="11"/>
        <v>4.1498014223230503E-2</v>
      </c>
      <c r="P14" s="97">
        <v>9931.32</v>
      </c>
      <c r="Q14" s="75">
        <v>11282.277</v>
      </c>
      <c r="R14" s="75">
        <v>12316.382</v>
      </c>
      <c r="S14" s="75">
        <v>14831.42</v>
      </c>
      <c r="T14" s="75">
        <v>16350.323</v>
      </c>
      <c r="U14" s="75">
        <v>12572.365</v>
      </c>
      <c r="V14" s="75">
        <v>7341.4390000000003</v>
      </c>
      <c r="W14" s="75">
        <v>9123.6</v>
      </c>
      <c r="X14" s="75">
        <v>8387.0640000000003</v>
      </c>
      <c r="Y14" s="158">
        <v>5378.8109999999997</v>
      </c>
      <c r="Z14" s="54">
        <f t="shared" si="1"/>
        <v>-0.35867772083293992</v>
      </c>
      <c r="AB14" s="392">
        <f t="shared" si="12"/>
        <v>4.9098370622584736E-2</v>
      </c>
      <c r="AD14" s="64">
        <f t="shared" si="2"/>
        <v>3.4372278790311972</v>
      </c>
      <c r="AE14" s="89">
        <f t="shared" si="3"/>
        <v>3.3294763861460352</v>
      </c>
      <c r="AF14" s="89">
        <f t="shared" si="4"/>
        <v>3.4355031896525268</v>
      </c>
      <c r="AG14" s="89">
        <f t="shared" si="5"/>
        <v>4.3371962754566553</v>
      </c>
      <c r="AH14" s="89">
        <f t="shared" si="6"/>
        <v>4.4700261279484845</v>
      </c>
      <c r="AI14" s="89">
        <f t="shared" si="7"/>
        <v>4.601934352230292</v>
      </c>
      <c r="AJ14" s="89">
        <f t="shared" si="8"/>
        <v>5.0931566664261654</v>
      </c>
      <c r="AK14" s="89">
        <f t="shared" si="8"/>
        <v>4.6456304005784386</v>
      </c>
      <c r="AL14" s="89">
        <f t="shared" si="9"/>
        <v>5.1113830552271375</v>
      </c>
      <c r="AM14" s="19">
        <f t="shared" si="10"/>
        <v>4.7063202002640665</v>
      </c>
      <c r="AN14" s="54">
        <f t="shared" si="13"/>
        <v>-7.9247211681549662E-2</v>
      </c>
    </row>
    <row r="15" spans="1:40" ht="20.100000000000001" customHeight="1" x14ac:dyDescent="0.25">
      <c r="A15" s="5" t="s">
        <v>91</v>
      </c>
      <c r="B15" s="97">
        <v>13889.59</v>
      </c>
      <c r="C15" s="75">
        <v>11660.02</v>
      </c>
      <c r="D15" s="75">
        <v>13268.79</v>
      </c>
      <c r="E15" s="75">
        <v>24392.86</v>
      </c>
      <c r="F15" s="75">
        <v>14872.04</v>
      </c>
      <c r="G15" s="75">
        <v>16899.61</v>
      </c>
      <c r="H15" s="75">
        <v>17258.439999999999</v>
      </c>
      <c r="I15" s="75">
        <v>20546.669999999998</v>
      </c>
      <c r="J15" s="75">
        <v>16075.56</v>
      </c>
      <c r="K15" s="98">
        <v>14292.06</v>
      </c>
      <c r="L15" s="54">
        <f t="shared" si="0"/>
        <v>-0.11094481312004061</v>
      </c>
      <c r="N15" s="392">
        <f t="shared" si="11"/>
        <v>5.189402219102817E-2</v>
      </c>
      <c r="P15" s="97">
        <v>3506.9549999999999</v>
      </c>
      <c r="Q15" s="75">
        <v>3016.4090000000001</v>
      </c>
      <c r="R15" s="75">
        <v>3410.913</v>
      </c>
      <c r="S15" s="75">
        <v>4417.3379999999997</v>
      </c>
      <c r="T15" s="75">
        <v>4371.5590000000002</v>
      </c>
      <c r="U15" s="75">
        <v>4825.9650000000001</v>
      </c>
      <c r="V15" s="75">
        <v>4718.3869999999997</v>
      </c>
      <c r="W15" s="75">
        <v>6521.0519999999997</v>
      </c>
      <c r="X15" s="75">
        <v>4491.9589999999998</v>
      </c>
      <c r="Y15" s="158">
        <v>4201.902</v>
      </c>
      <c r="Z15" s="54">
        <f t="shared" si="1"/>
        <v>-6.4572494984927467E-2</v>
      </c>
      <c r="AB15" s="392">
        <f t="shared" si="12"/>
        <v>3.835541752922348E-2</v>
      </c>
      <c r="AD15" s="64">
        <f t="shared" si="2"/>
        <v>2.5248801440503281</v>
      </c>
      <c r="AE15" s="89">
        <f t="shared" si="3"/>
        <v>2.5869672607765679</v>
      </c>
      <c r="AF15" s="89">
        <f t="shared" si="4"/>
        <v>2.5706285200082295</v>
      </c>
      <c r="AG15" s="89">
        <f t="shared" si="5"/>
        <v>1.8109143413277491</v>
      </c>
      <c r="AH15" s="89">
        <f t="shared" si="6"/>
        <v>2.9394481187516979</v>
      </c>
      <c r="AI15" s="89">
        <f t="shared" si="7"/>
        <v>2.855666491711939</v>
      </c>
      <c r="AJ15" s="89">
        <f t="shared" si="8"/>
        <v>2.7339591527391818</v>
      </c>
      <c r="AK15" s="89">
        <f t="shared" si="8"/>
        <v>3.1737756045140166</v>
      </c>
      <c r="AL15" s="89">
        <f t="shared" si="9"/>
        <v>2.7942783952782984</v>
      </c>
      <c r="AM15" s="19">
        <f t="shared" si="10"/>
        <v>2.9400254406992414</v>
      </c>
      <c r="AN15" s="54">
        <f t="shared" si="13"/>
        <v>5.2159099704318215E-2</v>
      </c>
    </row>
    <row r="16" spans="1:40" ht="20.100000000000001" customHeight="1" x14ac:dyDescent="0.25">
      <c r="A16" s="5" t="s">
        <v>95</v>
      </c>
      <c r="B16" s="97">
        <v>13279.18</v>
      </c>
      <c r="C16" s="75">
        <v>11401.32</v>
      </c>
      <c r="D16" s="75">
        <v>4218.9799999999996</v>
      </c>
      <c r="E16" s="75">
        <v>3671.18</v>
      </c>
      <c r="F16" s="75">
        <v>5947.14</v>
      </c>
      <c r="G16" s="75">
        <v>6592.24</v>
      </c>
      <c r="H16" s="75">
        <v>8829.9500000000007</v>
      </c>
      <c r="I16" s="75">
        <v>10700.77</v>
      </c>
      <c r="J16" s="75">
        <v>10645.87</v>
      </c>
      <c r="K16" s="98">
        <v>10527.31</v>
      </c>
      <c r="L16" s="54">
        <f t="shared" si="0"/>
        <v>-1.1136713110342443E-2</v>
      </c>
      <c r="N16" s="392">
        <f t="shared" si="11"/>
        <v>3.8224332863970117E-2</v>
      </c>
      <c r="P16" s="97">
        <v>2882.1460000000002</v>
      </c>
      <c r="Q16" s="75">
        <v>2632.3</v>
      </c>
      <c r="R16" s="75">
        <v>1436.7529999999999</v>
      </c>
      <c r="S16" s="75">
        <v>1213.1130000000001</v>
      </c>
      <c r="T16" s="75">
        <v>2177.1579999999999</v>
      </c>
      <c r="U16" s="75">
        <v>2362.17</v>
      </c>
      <c r="V16" s="75">
        <v>3170.82</v>
      </c>
      <c r="W16" s="75">
        <v>3795.34</v>
      </c>
      <c r="X16" s="75">
        <v>3601.663</v>
      </c>
      <c r="Y16" s="158">
        <v>3648.64</v>
      </c>
      <c r="Z16" s="54">
        <f t="shared" si="1"/>
        <v>1.304314145993111E-2</v>
      </c>
      <c r="AB16" s="392">
        <f t="shared" si="12"/>
        <v>3.3305181942326581E-2</v>
      </c>
      <c r="AD16" s="64">
        <f t="shared" si="2"/>
        <v>2.1704246798371587</v>
      </c>
      <c r="AE16" s="89">
        <f t="shared" si="3"/>
        <v>2.3087677567158895</v>
      </c>
      <c r="AF16" s="89">
        <f t="shared" si="4"/>
        <v>3.4054510805929397</v>
      </c>
      <c r="AG16" s="89">
        <f t="shared" si="5"/>
        <v>3.3044225562353251</v>
      </c>
      <c r="AH16" s="89">
        <f t="shared" si="6"/>
        <v>3.6608487441022071</v>
      </c>
      <c r="AI16" s="89">
        <f t="shared" si="7"/>
        <v>3.5832584978702235</v>
      </c>
      <c r="AJ16" s="89">
        <f t="shared" si="8"/>
        <v>3.5909829613984225</v>
      </c>
      <c r="AK16" s="89">
        <f t="shared" si="8"/>
        <v>3.5467914925748332</v>
      </c>
      <c r="AL16" s="89">
        <f t="shared" si="9"/>
        <v>3.3831551578217658</v>
      </c>
      <c r="AM16" s="19">
        <f t="shared" si="10"/>
        <v>3.4658806475728365</v>
      </c>
      <c r="AN16" s="54">
        <f t="shared" si="13"/>
        <v>2.4452171387945833E-2</v>
      </c>
    </row>
    <row r="17" spans="1:40" ht="20.100000000000001" customHeight="1" x14ac:dyDescent="0.25">
      <c r="A17" s="5" t="s">
        <v>102</v>
      </c>
      <c r="B17" s="97">
        <v>4035.34</v>
      </c>
      <c r="C17" s="75">
        <v>5376.83</v>
      </c>
      <c r="D17" s="75">
        <v>5141.67</v>
      </c>
      <c r="E17" s="75">
        <v>7496.11</v>
      </c>
      <c r="F17" s="75">
        <v>6670.9</v>
      </c>
      <c r="G17" s="75">
        <v>6777.53</v>
      </c>
      <c r="H17" s="75">
        <v>5775.97</v>
      </c>
      <c r="I17" s="75">
        <v>9414.4</v>
      </c>
      <c r="J17" s="75">
        <v>12035.09</v>
      </c>
      <c r="K17" s="98">
        <v>8870.4699999999993</v>
      </c>
      <c r="L17" s="54">
        <f t="shared" si="0"/>
        <v>-0.26294942538859289</v>
      </c>
      <c r="N17" s="392">
        <f t="shared" si="11"/>
        <v>3.2208398721027591E-2</v>
      </c>
      <c r="P17" s="97">
        <v>1034.5809999999999</v>
      </c>
      <c r="Q17" s="75">
        <v>1661.5889999999999</v>
      </c>
      <c r="R17" s="75">
        <v>1504.0930000000001</v>
      </c>
      <c r="S17" s="75">
        <v>2233.9250000000002</v>
      </c>
      <c r="T17" s="75">
        <v>1833.6990000000001</v>
      </c>
      <c r="U17" s="75">
        <v>1885.796</v>
      </c>
      <c r="V17" s="75">
        <v>1599.4010000000001</v>
      </c>
      <c r="W17" s="75">
        <v>2779.172</v>
      </c>
      <c r="X17" s="75">
        <v>3604.69</v>
      </c>
      <c r="Y17" s="158">
        <v>2725.346</v>
      </c>
      <c r="Z17" s="54">
        <f t="shared" si="1"/>
        <v>-0.24394441685692808</v>
      </c>
      <c r="AB17" s="392">
        <f t="shared" si="12"/>
        <v>2.4877254096263807E-2</v>
      </c>
      <c r="AD17" s="64">
        <f t="shared" si="2"/>
        <v>2.5638013153786292</v>
      </c>
      <c r="AE17" s="89">
        <f t="shared" si="3"/>
        <v>3.0902762408333535</v>
      </c>
      <c r="AF17" s="89">
        <f t="shared" si="4"/>
        <v>2.9253005346511936</v>
      </c>
      <c r="AG17" s="89">
        <f t="shared" si="5"/>
        <v>2.9801123516063672</v>
      </c>
      <c r="AH17" s="89">
        <f t="shared" si="6"/>
        <v>2.7488030100885941</v>
      </c>
      <c r="AI17" s="89">
        <f t="shared" si="7"/>
        <v>2.7824236853248903</v>
      </c>
      <c r="AJ17" s="89">
        <f t="shared" si="8"/>
        <v>2.76906043487068</v>
      </c>
      <c r="AK17" s="89">
        <f t="shared" si="8"/>
        <v>2.9520436777702246</v>
      </c>
      <c r="AL17" s="89">
        <f t="shared" si="9"/>
        <v>2.9951500154963528</v>
      </c>
      <c r="AM17" s="19">
        <f t="shared" si="10"/>
        <v>3.0723806066645851</v>
      </c>
      <c r="AN17" s="54">
        <f t="shared" si="13"/>
        <v>2.5785216355994012E-2</v>
      </c>
    </row>
    <row r="18" spans="1:40" ht="20.100000000000001" customHeight="1" x14ac:dyDescent="0.25">
      <c r="A18" s="5" t="s">
        <v>106</v>
      </c>
      <c r="B18" s="97">
        <v>4832.13</v>
      </c>
      <c r="C18" s="75">
        <v>4435.82</v>
      </c>
      <c r="D18" s="75">
        <v>5152.84</v>
      </c>
      <c r="E18" s="75">
        <v>3681.93</v>
      </c>
      <c r="F18" s="75">
        <v>4446.6499999999996</v>
      </c>
      <c r="G18" s="75">
        <v>4582.3100000000004</v>
      </c>
      <c r="H18" s="75">
        <v>5140.3500000000004</v>
      </c>
      <c r="I18" s="75">
        <v>5758.01</v>
      </c>
      <c r="J18" s="75">
        <v>5409.22</v>
      </c>
      <c r="K18" s="98">
        <v>6190.93</v>
      </c>
      <c r="L18" s="54">
        <f t="shared" si="0"/>
        <v>0.14451436621176436</v>
      </c>
      <c r="N18" s="392">
        <f t="shared" si="11"/>
        <v>2.2479072912029621E-2</v>
      </c>
      <c r="P18" s="97">
        <v>1339.415</v>
      </c>
      <c r="Q18" s="75">
        <v>1307.0909999999999</v>
      </c>
      <c r="R18" s="75">
        <v>1581.903</v>
      </c>
      <c r="S18" s="75">
        <v>1208.021</v>
      </c>
      <c r="T18" s="75">
        <v>1592.57</v>
      </c>
      <c r="U18" s="75">
        <v>1534.5050000000001</v>
      </c>
      <c r="V18" s="75">
        <v>1822.0509999999999</v>
      </c>
      <c r="W18" s="75">
        <v>2213.5830000000001</v>
      </c>
      <c r="X18" s="75">
        <v>2062.9679999999998</v>
      </c>
      <c r="Y18" s="158">
        <v>2420.567</v>
      </c>
      <c r="Z18" s="54">
        <f t="shared" si="1"/>
        <v>0.17334200045759324</v>
      </c>
      <c r="AB18" s="392">
        <f t="shared" si="12"/>
        <v>2.209519830363961E-2</v>
      </c>
      <c r="AD18" s="64">
        <f t="shared" si="2"/>
        <v>2.7718935541883183</v>
      </c>
      <c r="AE18" s="89">
        <f t="shared" si="3"/>
        <v>2.9466727685072884</v>
      </c>
      <c r="AF18" s="89">
        <f t="shared" si="4"/>
        <v>3.0699633600111782</v>
      </c>
      <c r="AG18" s="89">
        <f t="shared" si="5"/>
        <v>3.2809450478417568</v>
      </c>
      <c r="AH18" s="89">
        <f t="shared" si="6"/>
        <v>3.5815051780553904</v>
      </c>
      <c r="AI18" s="89">
        <f t="shared" si="7"/>
        <v>3.3487585955555166</v>
      </c>
      <c r="AJ18" s="89">
        <f t="shared" si="8"/>
        <v>3.5446049393523782</v>
      </c>
      <c r="AK18" s="89">
        <f t="shared" si="8"/>
        <v>3.8443542126533297</v>
      </c>
      <c r="AL18" s="89">
        <f t="shared" si="9"/>
        <v>3.8137994017621764</v>
      </c>
      <c r="AM18" s="19">
        <f t="shared" si="10"/>
        <v>3.9098600694887518</v>
      </c>
      <c r="AN18" s="54">
        <f t="shared" si="13"/>
        <v>2.5187656089670135E-2</v>
      </c>
    </row>
    <row r="19" spans="1:40" ht="20.100000000000001" customHeight="1" x14ac:dyDescent="0.25">
      <c r="A19" s="5" t="s">
        <v>105</v>
      </c>
      <c r="B19" s="97">
        <v>4972.6000000000004</v>
      </c>
      <c r="C19" s="75">
        <v>3059.12</v>
      </c>
      <c r="D19" s="75">
        <v>2604.81</v>
      </c>
      <c r="E19" s="75">
        <v>3567.88</v>
      </c>
      <c r="F19" s="75">
        <v>1979.05</v>
      </c>
      <c r="G19" s="75">
        <v>2578.52</v>
      </c>
      <c r="H19" s="75">
        <v>3395.11</v>
      </c>
      <c r="I19" s="75">
        <v>4211.6400000000003</v>
      </c>
      <c r="J19" s="75">
        <v>3687.32</v>
      </c>
      <c r="K19" s="98">
        <v>8900</v>
      </c>
      <c r="L19" s="54">
        <f t="shared" si="0"/>
        <v>1.4136771422062637</v>
      </c>
      <c r="N19" s="392">
        <f t="shared" si="11"/>
        <v>3.2315621226061936E-2</v>
      </c>
      <c r="P19" s="97">
        <v>1567.4010000000001</v>
      </c>
      <c r="Q19" s="75">
        <v>773.99099999999999</v>
      </c>
      <c r="R19" s="75">
        <v>725.18700000000001</v>
      </c>
      <c r="S19" s="75">
        <v>1066.3820000000001</v>
      </c>
      <c r="T19" s="75">
        <v>685.86400000000003</v>
      </c>
      <c r="U19" s="75">
        <v>815.22799999999995</v>
      </c>
      <c r="V19" s="75">
        <v>1112.3209999999999</v>
      </c>
      <c r="W19" s="75">
        <v>1340.941</v>
      </c>
      <c r="X19" s="75">
        <v>1139.164</v>
      </c>
      <c r="Y19" s="158">
        <v>2330.4290000000001</v>
      </c>
      <c r="Z19" s="54">
        <f t="shared" si="1"/>
        <v>1.045736171438002</v>
      </c>
      <c r="AB19" s="392">
        <f t="shared" si="12"/>
        <v>2.1272408856087253E-2</v>
      </c>
      <c r="AD19" s="64">
        <f t="shared" si="2"/>
        <v>3.1520753730442825</v>
      </c>
      <c r="AE19" s="89">
        <f t="shared" si="3"/>
        <v>2.5301099662648081</v>
      </c>
      <c r="AF19" s="89">
        <f t="shared" si="4"/>
        <v>2.7840303131514395</v>
      </c>
      <c r="AG19" s="89">
        <f t="shared" si="5"/>
        <v>2.9888393107391504</v>
      </c>
      <c r="AH19" s="89">
        <f t="shared" si="6"/>
        <v>3.46562239458326</v>
      </c>
      <c r="AI19" s="89">
        <f t="shared" si="7"/>
        <v>3.1616120875541003</v>
      </c>
      <c r="AJ19" s="89">
        <f t="shared" si="8"/>
        <v>3.2762443632165077</v>
      </c>
      <c r="AK19" s="89">
        <f t="shared" si="8"/>
        <v>3.1838927353714941</v>
      </c>
      <c r="AL19" s="89">
        <f t="shared" si="9"/>
        <v>3.0894091101396133</v>
      </c>
      <c r="AM19" s="19">
        <f t="shared" si="10"/>
        <v>2.618459550561798</v>
      </c>
      <c r="AN19" s="54">
        <f t="shared" si="13"/>
        <v>-0.1524400112733961</v>
      </c>
    </row>
    <row r="20" spans="1:40" ht="20.100000000000001" customHeight="1" x14ac:dyDescent="0.25">
      <c r="A20" s="5" t="s">
        <v>109</v>
      </c>
      <c r="B20" s="97">
        <v>3456.2</v>
      </c>
      <c r="C20" s="75">
        <v>4482.3</v>
      </c>
      <c r="D20" s="75">
        <v>4165.37</v>
      </c>
      <c r="E20" s="75">
        <v>3183.82</v>
      </c>
      <c r="F20" s="75">
        <v>3456.08</v>
      </c>
      <c r="G20" s="75">
        <v>3585.69</v>
      </c>
      <c r="H20" s="75">
        <v>3372.92</v>
      </c>
      <c r="I20" s="75">
        <v>3569.28</v>
      </c>
      <c r="J20" s="75">
        <v>3062.08</v>
      </c>
      <c r="K20" s="98">
        <v>2781.23</v>
      </c>
      <c r="L20" s="54">
        <f t="shared" si="0"/>
        <v>-9.1718701013690007E-2</v>
      </c>
      <c r="N20" s="392">
        <f t="shared" si="11"/>
        <v>1.0098559013770813E-2</v>
      </c>
      <c r="P20" s="97">
        <v>1739.2070000000001</v>
      </c>
      <c r="Q20" s="75">
        <v>2435.6889999999999</v>
      </c>
      <c r="R20" s="75">
        <v>2309.6060000000002</v>
      </c>
      <c r="S20" s="75">
        <v>1743.6510000000001</v>
      </c>
      <c r="T20" s="75">
        <v>2047.973</v>
      </c>
      <c r="U20" s="75">
        <v>2035.5440000000001</v>
      </c>
      <c r="V20" s="75">
        <v>2286.8119999999999</v>
      </c>
      <c r="W20" s="75">
        <v>2254.8710000000001</v>
      </c>
      <c r="X20" s="75">
        <v>2106.4250000000002</v>
      </c>
      <c r="Y20" s="158">
        <v>1961.4939999999999</v>
      </c>
      <c r="Z20" s="54">
        <f t="shared" si="1"/>
        <v>-6.8804253652515635E-2</v>
      </c>
      <c r="AB20" s="392">
        <f t="shared" si="12"/>
        <v>1.7904730131989434E-2</v>
      </c>
      <c r="AD20" s="64">
        <f t="shared" si="2"/>
        <v>5.0321364504368971</v>
      </c>
      <c r="AE20" s="89">
        <f t="shared" si="3"/>
        <v>5.4340160185618984</v>
      </c>
      <c r="AF20" s="89">
        <f t="shared" si="4"/>
        <v>5.5447799355159333</v>
      </c>
      <c r="AG20" s="89">
        <f t="shared" si="5"/>
        <v>5.4766004359542944</v>
      </c>
      <c r="AH20" s="89">
        <f t="shared" si="6"/>
        <v>5.9257106316983403</v>
      </c>
      <c r="AI20" s="89">
        <f t="shared" si="7"/>
        <v>5.6768543850695412</v>
      </c>
      <c r="AJ20" s="89">
        <f t="shared" si="8"/>
        <v>6.7799176974253763</v>
      </c>
      <c r="AK20" s="89">
        <f t="shared" si="8"/>
        <v>6.3174393715259107</v>
      </c>
      <c r="AL20" s="89">
        <f t="shared" si="9"/>
        <v>6.879065863726618</v>
      </c>
      <c r="AM20" s="19">
        <f t="shared" si="10"/>
        <v>7.0526134120515014</v>
      </c>
      <c r="AN20" s="54">
        <f t="shared" si="13"/>
        <v>2.5228359745761604E-2</v>
      </c>
    </row>
    <row r="21" spans="1:40" ht="20.100000000000001" customHeight="1" x14ac:dyDescent="0.25">
      <c r="A21" s="5" t="s">
        <v>107</v>
      </c>
      <c r="B21" s="97">
        <v>3906.58</v>
      </c>
      <c r="C21" s="75">
        <v>3338.93</v>
      </c>
      <c r="D21" s="75">
        <v>3511.52</v>
      </c>
      <c r="E21" s="75">
        <v>3251.54</v>
      </c>
      <c r="F21" s="75">
        <v>3012.72</v>
      </c>
      <c r="G21" s="75">
        <v>3412.76</v>
      </c>
      <c r="H21" s="75">
        <v>4083.06</v>
      </c>
      <c r="I21" s="75">
        <v>4826.7</v>
      </c>
      <c r="J21" s="75">
        <v>6217.4</v>
      </c>
      <c r="K21" s="98">
        <v>4599.16</v>
      </c>
      <c r="L21" s="54">
        <f t="shared" si="0"/>
        <v>-0.26027599961398651</v>
      </c>
      <c r="N21" s="392">
        <f t="shared" si="11"/>
        <v>1.6699405900905056E-2</v>
      </c>
      <c r="P21" s="97">
        <v>1000.09</v>
      </c>
      <c r="Q21" s="75">
        <v>902.11800000000005</v>
      </c>
      <c r="R21" s="75">
        <v>1125.5609999999999</v>
      </c>
      <c r="S21" s="75">
        <v>998.62</v>
      </c>
      <c r="T21" s="75">
        <v>1142.94</v>
      </c>
      <c r="U21" s="75">
        <v>1088.375</v>
      </c>
      <c r="V21" s="75">
        <v>1277.1420000000001</v>
      </c>
      <c r="W21" s="75">
        <v>1581.825</v>
      </c>
      <c r="X21" s="75">
        <v>2035.31</v>
      </c>
      <c r="Y21" s="158">
        <v>1676.402</v>
      </c>
      <c r="Z21" s="54">
        <f t="shared" si="1"/>
        <v>-0.1763407048557713</v>
      </c>
      <c r="AB21" s="392">
        <f t="shared" si="12"/>
        <v>1.5302379412186505E-2</v>
      </c>
      <c r="AD21" s="64">
        <f t="shared" si="2"/>
        <v>2.5600141300062971</v>
      </c>
      <c r="AE21" s="89">
        <f t="shared" si="3"/>
        <v>2.7018176481687251</v>
      </c>
      <c r="AF21" s="89">
        <f t="shared" si="4"/>
        <v>3.205338428942452</v>
      </c>
      <c r="AG21" s="89">
        <f t="shared" si="5"/>
        <v>3.0712216365168503</v>
      </c>
      <c r="AH21" s="89">
        <f t="shared" si="6"/>
        <v>3.7937146498844903</v>
      </c>
      <c r="AI21" s="89">
        <f t="shared" si="7"/>
        <v>3.189134307715749</v>
      </c>
      <c r="AJ21" s="89">
        <f t="shared" si="8"/>
        <v>3.1279040719460403</v>
      </c>
      <c r="AK21" s="89">
        <f t="shared" si="8"/>
        <v>3.2772391074647276</v>
      </c>
      <c r="AL21" s="89">
        <f t="shared" si="9"/>
        <v>3.2735709460546207</v>
      </c>
      <c r="AM21" s="19">
        <f t="shared" si="10"/>
        <v>3.645017785856548</v>
      </c>
      <c r="AN21" s="54">
        <f t="shared" si="13"/>
        <v>0.11346839458286466</v>
      </c>
    </row>
    <row r="22" spans="1:40" ht="20.100000000000001" customHeight="1" x14ac:dyDescent="0.25">
      <c r="A22" s="5" t="s">
        <v>94</v>
      </c>
      <c r="B22" s="97">
        <v>6300.46</v>
      </c>
      <c r="C22" s="75">
        <v>4254.17</v>
      </c>
      <c r="D22" s="75">
        <v>3452.02</v>
      </c>
      <c r="E22" s="75">
        <v>4258.38</v>
      </c>
      <c r="F22" s="75">
        <v>2910.08</v>
      </c>
      <c r="G22" s="75">
        <v>3949.66</v>
      </c>
      <c r="H22" s="75">
        <v>3955.5</v>
      </c>
      <c r="I22" s="75">
        <v>3646.33</v>
      </c>
      <c r="J22" s="75">
        <v>4789.57</v>
      </c>
      <c r="K22" s="98">
        <v>4268.78</v>
      </c>
      <c r="L22" s="54">
        <f t="shared" si="0"/>
        <v>-0.10873418699382199</v>
      </c>
      <c r="N22" s="392">
        <f t="shared" si="11"/>
        <v>1.5499806469369512E-2</v>
      </c>
      <c r="P22" s="97">
        <v>1704.5709999999999</v>
      </c>
      <c r="Q22" s="75">
        <v>1274.9849999999999</v>
      </c>
      <c r="R22" s="75">
        <v>1054.6289999999999</v>
      </c>
      <c r="S22" s="75">
        <v>1295.1099999999999</v>
      </c>
      <c r="T22" s="75">
        <v>1009.451</v>
      </c>
      <c r="U22" s="75">
        <v>1402.789</v>
      </c>
      <c r="V22" s="75">
        <v>1470.751</v>
      </c>
      <c r="W22" s="75">
        <v>1516.6369999999999</v>
      </c>
      <c r="X22" s="75">
        <v>1718.1369999999999</v>
      </c>
      <c r="Y22" s="158">
        <v>1639.136</v>
      </c>
      <c r="Z22" s="54">
        <f t="shared" si="1"/>
        <v>-4.5980617378008841E-2</v>
      </c>
      <c r="AB22" s="392">
        <f t="shared" si="12"/>
        <v>1.496221131934568E-2</v>
      </c>
      <c r="AD22" s="64">
        <f t="shared" si="2"/>
        <v>2.7054707116623229</v>
      </c>
      <c r="AE22" s="89">
        <f t="shared" si="3"/>
        <v>2.997024096357221</v>
      </c>
      <c r="AF22" s="89">
        <f t="shared" si="4"/>
        <v>3.0551068649660196</v>
      </c>
      <c r="AG22" s="89">
        <f t="shared" si="5"/>
        <v>3.0413208778925318</v>
      </c>
      <c r="AH22" s="89">
        <f t="shared" si="6"/>
        <v>3.4688084176380034</v>
      </c>
      <c r="AI22" s="89">
        <f t="shared" si="7"/>
        <v>3.551670270352385</v>
      </c>
      <c r="AJ22" s="89">
        <f t="shared" si="8"/>
        <v>3.7182429528504612</v>
      </c>
      <c r="AK22" s="89">
        <f t="shared" si="8"/>
        <v>4.1593520059895841</v>
      </c>
      <c r="AL22" s="89">
        <f t="shared" si="9"/>
        <v>3.5872468718486212</v>
      </c>
      <c r="AM22" s="19">
        <f t="shared" si="10"/>
        <v>3.8398230876269102</v>
      </c>
      <c r="AN22" s="54">
        <f t="shared" si="13"/>
        <v>7.0409488056262057E-2</v>
      </c>
    </row>
    <row r="23" spans="1:40" ht="20.100000000000001" customHeight="1" x14ac:dyDescent="0.25">
      <c r="A23" s="5" t="s">
        <v>111</v>
      </c>
      <c r="B23" s="97">
        <v>160.68</v>
      </c>
      <c r="C23" s="75">
        <v>207.48</v>
      </c>
      <c r="D23" s="75">
        <v>234.39</v>
      </c>
      <c r="E23" s="75">
        <v>285.45999999999998</v>
      </c>
      <c r="F23" s="75">
        <v>304.25</v>
      </c>
      <c r="G23" s="75">
        <v>314.10000000000002</v>
      </c>
      <c r="H23" s="75">
        <v>387.09</v>
      </c>
      <c r="I23" s="75">
        <v>560.35</v>
      </c>
      <c r="J23" s="75">
        <v>578.6</v>
      </c>
      <c r="K23" s="98">
        <v>680.7</v>
      </c>
      <c r="L23" s="54">
        <f t="shared" si="0"/>
        <v>0.17646042170757004</v>
      </c>
      <c r="N23" s="392">
        <f t="shared" si="11"/>
        <v>2.4716003784921751E-3</v>
      </c>
      <c r="P23" s="97">
        <v>294.90300000000002</v>
      </c>
      <c r="Q23" s="75">
        <v>454.96100000000001</v>
      </c>
      <c r="R23" s="75">
        <v>516.024</v>
      </c>
      <c r="S23" s="75">
        <v>657.53099999999995</v>
      </c>
      <c r="T23" s="75">
        <v>676.33699999999999</v>
      </c>
      <c r="U23" s="75">
        <v>892.91300000000001</v>
      </c>
      <c r="V23" s="75">
        <v>843.62199999999996</v>
      </c>
      <c r="W23" s="75">
        <v>1324.951</v>
      </c>
      <c r="X23" s="75">
        <v>1390.518</v>
      </c>
      <c r="Y23" s="158">
        <v>1556.58</v>
      </c>
      <c r="Z23" s="54">
        <f t="shared" si="1"/>
        <v>0.11942455976837402</v>
      </c>
      <c r="AB23" s="392">
        <f t="shared" si="12"/>
        <v>1.4208631190741401E-2</v>
      </c>
      <c r="AD23" s="64">
        <f t="shared" si="2"/>
        <v>18.353435399551906</v>
      </c>
      <c r="AE23" s="89">
        <f t="shared" si="3"/>
        <v>21.927944862155393</v>
      </c>
      <c r="AF23" s="89">
        <f t="shared" si="4"/>
        <v>22.015615000639958</v>
      </c>
      <c r="AG23" s="89">
        <f t="shared" si="5"/>
        <v>23.034085335948994</v>
      </c>
      <c r="AH23" s="89">
        <f t="shared" si="6"/>
        <v>22.229646672144618</v>
      </c>
      <c r="AI23" s="89">
        <f t="shared" si="7"/>
        <v>28.427666348296722</v>
      </c>
      <c r="AJ23" s="89">
        <f t="shared" si="8"/>
        <v>21.793949727453565</v>
      </c>
      <c r="AK23" s="89">
        <f t="shared" si="8"/>
        <v>23.645061122512715</v>
      </c>
      <c r="AL23" s="89">
        <f t="shared" si="9"/>
        <v>24.032457656412028</v>
      </c>
      <c r="AM23" s="19">
        <f t="shared" si="10"/>
        <v>22.867342441604229</v>
      </c>
      <c r="AN23" s="54">
        <f t="shared" si="13"/>
        <v>-4.8480901598382198E-2</v>
      </c>
    </row>
    <row r="24" spans="1:40" ht="20.100000000000001" customHeight="1" x14ac:dyDescent="0.25">
      <c r="A24" s="5" t="s">
        <v>103</v>
      </c>
      <c r="B24" s="97">
        <v>4062.88</v>
      </c>
      <c r="C24" s="75">
        <v>3701.83</v>
      </c>
      <c r="D24" s="75">
        <v>2391.7199999999998</v>
      </c>
      <c r="E24" s="75">
        <v>2012.71</v>
      </c>
      <c r="F24" s="75">
        <v>4475.6400000000003</v>
      </c>
      <c r="G24" s="75">
        <v>2872.69</v>
      </c>
      <c r="H24" s="75">
        <v>2369.4299999999998</v>
      </c>
      <c r="I24" s="75">
        <v>2336.62</v>
      </c>
      <c r="J24" s="75">
        <v>2439.2800000000002</v>
      </c>
      <c r="K24" s="98">
        <v>2269.1</v>
      </c>
      <c r="L24" s="54">
        <f t="shared" si="0"/>
        <v>-6.9766488472008253E-2</v>
      </c>
      <c r="N24" s="392">
        <f t="shared" si="11"/>
        <v>8.2390310251749584E-3</v>
      </c>
      <c r="P24" s="97">
        <v>1082.05</v>
      </c>
      <c r="Q24" s="75">
        <v>990.44799999999998</v>
      </c>
      <c r="R24" s="75">
        <v>878.28899999999999</v>
      </c>
      <c r="S24" s="75">
        <v>710.35799999999995</v>
      </c>
      <c r="T24" s="75">
        <v>1314.357</v>
      </c>
      <c r="U24" s="75">
        <v>1117.4580000000001</v>
      </c>
      <c r="V24" s="75">
        <v>1091.088</v>
      </c>
      <c r="W24" s="75">
        <v>1113.819</v>
      </c>
      <c r="X24" s="75">
        <v>1248.3610000000001</v>
      </c>
      <c r="Y24" s="158">
        <v>1241.3779999999999</v>
      </c>
      <c r="Z24" s="54">
        <f t="shared" si="1"/>
        <v>-5.5937345046826788E-3</v>
      </c>
      <c r="AB24" s="392">
        <f t="shared" si="12"/>
        <v>1.1331433122807809E-2</v>
      </c>
      <c r="AD24" s="64">
        <f t="shared" si="2"/>
        <v>2.6632585751978888</v>
      </c>
      <c r="AE24" s="89">
        <f t="shared" si="3"/>
        <v>2.6755631674063904</v>
      </c>
      <c r="AF24" s="89">
        <f t="shared" si="4"/>
        <v>3.6722066128142092</v>
      </c>
      <c r="AG24" s="89">
        <f t="shared" si="5"/>
        <v>3.5293609114080016</v>
      </c>
      <c r="AH24" s="89">
        <f t="shared" si="6"/>
        <v>2.9366906185484081</v>
      </c>
      <c r="AI24" s="89">
        <f t="shared" si="7"/>
        <v>3.8899359137254628</v>
      </c>
      <c r="AJ24" s="89">
        <f t="shared" si="8"/>
        <v>4.6048543320545452</v>
      </c>
      <c r="AK24" s="89">
        <f t="shared" si="8"/>
        <v>4.7667956278727388</v>
      </c>
      <c r="AL24" s="89">
        <f t="shared" si="9"/>
        <v>5.1177437604539042</v>
      </c>
      <c r="AM24" s="19">
        <f t="shared" si="10"/>
        <v>5.4707945881627076</v>
      </c>
      <c r="AN24" s="54">
        <f t="shared" si="13"/>
        <v>6.8985639812003896E-2</v>
      </c>
    </row>
    <row r="25" spans="1:40" ht="20.100000000000001" customHeight="1" x14ac:dyDescent="0.25">
      <c r="A25" s="5" t="s">
        <v>114</v>
      </c>
      <c r="B25" s="97">
        <v>8.33</v>
      </c>
      <c r="C25" s="75">
        <v>214.86</v>
      </c>
      <c r="D25" s="75">
        <v>366.42</v>
      </c>
      <c r="E25" s="75">
        <v>573.54999999999995</v>
      </c>
      <c r="F25" s="75">
        <v>546.89</v>
      </c>
      <c r="G25" s="75">
        <v>412.64</v>
      </c>
      <c r="H25" s="75">
        <v>727.49</v>
      </c>
      <c r="I25" s="75">
        <v>1624.22</v>
      </c>
      <c r="J25" s="75">
        <v>1489.31</v>
      </c>
      <c r="K25" s="98">
        <v>2819.42</v>
      </c>
      <c r="L25" s="54">
        <f t="shared" si="0"/>
        <v>0.89310486064016237</v>
      </c>
      <c r="N25" s="392">
        <f t="shared" si="11"/>
        <v>1.0237225707548713E-2</v>
      </c>
      <c r="P25" s="97">
        <v>4.45</v>
      </c>
      <c r="Q25" s="75">
        <v>87.213999999999999</v>
      </c>
      <c r="R25" s="75">
        <v>175.91</v>
      </c>
      <c r="S25" s="75">
        <v>140.37899999999999</v>
      </c>
      <c r="T25" s="75">
        <v>147.57900000000001</v>
      </c>
      <c r="U25" s="75">
        <v>173.47900000000001</v>
      </c>
      <c r="V25" s="75">
        <v>287.63299999999998</v>
      </c>
      <c r="W25" s="75">
        <v>563.63099999999997</v>
      </c>
      <c r="X25" s="75">
        <v>371.80799999999999</v>
      </c>
      <c r="Y25" s="158">
        <v>795.45699999999999</v>
      </c>
      <c r="Z25" s="54">
        <f t="shared" si="1"/>
        <v>1.1394294904897151</v>
      </c>
      <c r="AB25" s="392">
        <f t="shared" si="12"/>
        <v>7.2610178346718983E-3</v>
      </c>
      <c r="AD25" s="64">
        <f t="shared" si="2"/>
        <v>5.3421368547418968</v>
      </c>
      <c r="AE25" s="89">
        <f t="shared" si="3"/>
        <v>4.0591082565391412</v>
      </c>
      <c r="AF25" s="89">
        <f t="shared" si="4"/>
        <v>4.8007750668631619</v>
      </c>
      <c r="AG25" s="89">
        <f t="shared" si="5"/>
        <v>2.4475459855287247</v>
      </c>
      <c r="AH25" s="89">
        <f t="shared" si="6"/>
        <v>2.6985134122035515</v>
      </c>
      <c r="AI25" s="89">
        <f t="shared" si="7"/>
        <v>4.2041246607212104</v>
      </c>
      <c r="AJ25" s="89">
        <f t="shared" si="8"/>
        <v>3.953772560447566</v>
      </c>
      <c r="AK25" s="89">
        <f t="shared" si="8"/>
        <v>3.4701641403258177</v>
      </c>
      <c r="AL25" s="89">
        <f t="shared" si="9"/>
        <v>2.4965118074813168</v>
      </c>
      <c r="AM25" s="19">
        <f t="shared" si="10"/>
        <v>2.8213497811606643</v>
      </c>
      <c r="AN25" s="54">
        <f t="shared" si="13"/>
        <v>0.13011673836506715</v>
      </c>
    </row>
    <row r="26" spans="1:40" ht="20.100000000000001" customHeight="1" x14ac:dyDescent="0.25">
      <c r="A26" s="5" t="s">
        <v>112</v>
      </c>
      <c r="B26" s="97">
        <v>1416.85</v>
      </c>
      <c r="C26" s="75">
        <v>2156.38</v>
      </c>
      <c r="D26" s="75">
        <v>2840.63</v>
      </c>
      <c r="E26" s="75">
        <v>3656.16</v>
      </c>
      <c r="F26" s="75">
        <v>4401.16</v>
      </c>
      <c r="G26" s="75">
        <v>3113.63</v>
      </c>
      <c r="H26" s="75">
        <v>3240.27</v>
      </c>
      <c r="I26" s="75">
        <v>1656.5</v>
      </c>
      <c r="J26" s="75">
        <v>2806.88</v>
      </c>
      <c r="K26" s="98">
        <v>1743.17</v>
      </c>
      <c r="L26" s="54">
        <f t="shared" si="0"/>
        <v>-0.37896525679758308</v>
      </c>
      <c r="N26" s="392">
        <f t="shared" si="11"/>
        <v>6.3293956688353237E-3</v>
      </c>
      <c r="P26" s="97">
        <v>426.69600000000003</v>
      </c>
      <c r="Q26" s="75">
        <v>670.60500000000002</v>
      </c>
      <c r="R26" s="75">
        <v>844.77200000000005</v>
      </c>
      <c r="S26" s="75">
        <v>1213.5409999999999</v>
      </c>
      <c r="T26" s="75">
        <v>1567.2429999999999</v>
      </c>
      <c r="U26" s="75">
        <v>1221.9469999999999</v>
      </c>
      <c r="V26" s="75">
        <v>1174.249</v>
      </c>
      <c r="W26" s="75">
        <v>567.95399999999995</v>
      </c>
      <c r="X26" s="75">
        <v>1090.6079999999999</v>
      </c>
      <c r="Y26" s="158">
        <v>704.20399999999995</v>
      </c>
      <c r="Z26" s="54">
        <f t="shared" si="1"/>
        <v>-0.35430145386793421</v>
      </c>
      <c r="AB26" s="392">
        <f t="shared" si="12"/>
        <v>6.4280505460977645E-3</v>
      </c>
      <c r="AD26" s="64">
        <f t="shared" si="2"/>
        <v>3.0115820305607515</v>
      </c>
      <c r="AE26" s="89">
        <f t="shared" si="3"/>
        <v>3.1098646806221537</v>
      </c>
      <c r="AF26" s="89">
        <f t="shared" si="4"/>
        <v>2.9738895949138042</v>
      </c>
      <c r="AG26" s="89">
        <f t="shared" si="5"/>
        <v>3.3191681983283008</v>
      </c>
      <c r="AH26" s="89">
        <f t="shared" si="6"/>
        <v>3.5609771060356814</v>
      </c>
      <c r="AI26" s="89">
        <f t="shared" si="7"/>
        <v>3.9245093347636035</v>
      </c>
      <c r="AJ26" s="89">
        <f t="shared" si="8"/>
        <v>3.6239233150323895</v>
      </c>
      <c r="AK26" s="89">
        <f t="shared" si="8"/>
        <v>3.4286386960458799</v>
      </c>
      <c r="AL26" s="89">
        <f t="shared" si="9"/>
        <v>3.8854813885880408</v>
      </c>
      <c r="AM26" s="19">
        <f t="shared" si="10"/>
        <v>4.0397895787559444</v>
      </c>
      <c r="AN26" s="54">
        <f t="shared" si="13"/>
        <v>3.9714046918644011E-2</v>
      </c>
    </row>
    <row r="27" spans="1:40" ht="20.100000000000001" customHeight="1" x14ac:dyDescent="0.25">
      <c r="A27" s="5" t="s">
        <v>101</v>
      </c>
      <c r="B27" s="97">
        <v>1571.05</v>
      </c>
      <c r="C27" s="75">
        <v>2074.85</v>
      </c>
      <c r="D27" s="75">
        <v>2131.04</v>
      </c>
      <c r="E27" s="75">
        <v>1168.04</v>
      </c>
      <c r="F27" s="75">
        <v>1678.01</v>
      </c>
      <c r="G27" s="75">
        <v>1476.7</v>
      </c>
      <c r="H27" s="75">
        <v>2261.31</v>
      </c>
      <c r="I27" s="75">
        <v>3853.61</v>
      </c>
      <c r="J27" s="75">
        <v>2628.19</v>
      </c>
      <c r="K27" s="98">
        <v>1094.73</v>
      </c>
      <c r="L27" s="54">
        <f t="shared" si="0"/>
        <v>-0.58346618775659298</v>
      </c>
      <c r="N27" s="392">
        <f t="shared" si="11"/>
        <v>3.9749303398659303E-3</v>
      </c>
      <c r="P27" s="97">
        <v>509.488</v>
      </c>
      <c r="Q27" s="75">
        <v>664.70500000000004</v>
      </c>
      <c r="R27" s="75">
        <v>688.27200000000005</v>
      </c>
      <c r="S27" s="75">
        <v>530.09299999999996</v>
      </c>
      <c r="T27" s="75">
        <v>920.38599999999997</v>
      </c>
      <c r="U27" s="75">
        <v>917.89</v>
      </c>
      <c r="V27" s="75">
        <v>1293.8209999999999</v>
      </c>
      <c r="W27" s="75">
        <v>1460.6469999999999</v>
      </c>
      <c r="X27" s="75">
        <v>1256.4590000000001</v>
      </c>
      <c r="Y27" s="158">
        <v>626.19500000000005</v>
      </c>
      <c r="Z27" s="54">
        <f t="shared" si="1"/>
        <v>-0.50161923309873224</v>
      </c>
      <c r="AB27" s="392">
        <f t="shared" si="12"/>
        <v>5.7159759270235472E-3</v>
      </c>
      <c r="AD27" s="64">
        <f t="shared" si="2"/>
        <v>3.2429776264281851</v>
      </c>
      <c r="AE27" s="89">
        <f t="shared" si="3"/>
        <v>3.2036291780128687</v>
      </c>
      <c r="AF27" s="89">
        <f t="shared" si="4"/>
        <v>3.2297469780013515</v>
      </c>
      <c r="AG27" s="89">
        <f t="shared" si="5"/>
        <v>4.5383120441080784</v>
      </c>
      <c r="AH27" s="89">
        <f t="shared" si="6"/>
        <v>5.4849851907914724</v>
      </c>
      <c r="AI27" s="89">
        <f t="shared" si="7"/>
        <v>6.2158190560032498</v>
      </c>
      <c r="AJ27" s="89">
        <f t="shared" si="8"/>
        <v>5.7215552047264637</v>
      </c>
      <c r="AK27" s="89">
        <f t="shared" si="8"/>
        <v>3.7903342580074266</v>
      </c>
      <c r="AL27" s="89">
        <f t="shared" si="9"/>
        <v>4.7807007864728197</v>
      </c>
      <c r="AM27" s="19">
        <f t="shared" si="10"/>
        <v>5.7200862313081764</v>
      </c>
      <c r="AN27" s="54">
        <f t="shared" si="13"/>
        <v>0.19649534384025552</v>
      </c>
    </row>
    <row r="28" spans="1:40" ht="20.100000000000001" customHeight="1" x14ac:dyDescent="0.25">
      <c r="A28" s="5" t="s">
        <v>148</v>
      </c>
      <c r="B28" s="97">
        <v>5345.01</v>
      </c>
      <c r="C28" s="75">
        <v>3046.94</v>
      </c>
      <c r="D28" s="75">
        <v>1131.69</v>
      </c>
      <c r="E28" s="75">
        <v>1196.07</v>
      </c>
      <c r="F28" s="75">
        <v>612.54999999999995</v>
      </c>
      <c r="G28" s="75">
        <v>1109.4100000000001</v>
      </c>
      <c r="H28" s="75">
        <v>1250.97</v>
      </c>
      <c r="I28" s="75">
        <v>2017.36</v>
      </c>
      <c r="J28" s="75">
        <v>1251.25</v>
      </c>
      <c r="K28" s="98">
        <v>1673.29</v>
      </c>
      <c r="L28" s="54">
        <f t="shared" si="0"/>
        <v>0.33729470529470529</v>
      </c>
      <c r="N28" s="392">
        <f t="shared" si="11"/>
        <v>6.0756635776805816E-3</v>
      </c>
      <c r="P28" s="97">
        <v>1144.3150000000001</v>
      </c>
      <c r="Q28" s="75">
        <v>736.56899999999996</v>
      </c>
      <c r="R28" s="75">
        <v>529.78099999999995</v>
      </c>
      <c r="S28" s="75">
        <v>403.779</v>
      </c>
      <c r="T28" s="75">
        <v>228.63900000000001</v>
      </c>
      <c r="U28" s="75">
        <v>401.363</v>
      </c>
      <c r="V28" s="75">
        <v>558.31299999999999</v>
      </c>
      <c r="W28" s="75">
        <v>812.59799999999996</v>
      </c>
      <c r="X28" s="75">
        <v>506.61599999999999</v>
      </c>
      <c r="Y28" s="158">
        <v>584.92999999999995</v>
      </c>
      <c r="Z28" s="54">
        <f t="shared" si="1"/>
        <v>0.15458256351950977</v>
      </c>
      <c r="AB28" s="392">
        <f t="shared" si="12"/>
        <v>5.3393045281324237E-3</v>
      </c>
      <c r="AD28" s="64">
        <f t="shared" si="2"/>
        <v>2.1409033846522272</v>
      </c>
      <c r="AE28" s="89">
        <f t="shared" si="3"/>
        <v>2.4174056594484958</v>
      </c>
      <c r="AF28" s="89">
        <f t="shared" si="4"/>
        <v>4.6813261582235413</v>
      </c>
      <c r="AG28" s="89">
        <f t="shared" si="5"/>
        <v>3.3758810103087611</v>
      </c>
      <c r="AH28" s="89">
        <f t="shared" si="6"/>
        <v>3.7325769324953066</v>
      </c>
      <c r="AI28" s="89">
        <f t="shared" si="7"/>
        <v>3.6178058607728429</v>
      </c>
      <c r="AJ28" s="89">
        <f t="shared" si="8"/>
        <v>4.463040680431984</v>
      </c>
      <c r="AK28" s="89">
        <f t="shared" si="8"/>
        <v>4.0280267280009516</v>
      </c>
      <c r="AL28" s="89">
        <f t="shared" si="9"/>
        <v>4.0488791208791213</v>
      </c>
      <c r="AM28" s="19">
        <f t="shared" si="10"/>
        <v>3.4956881353501186</v>
      </c>
      <c r="AN28" s="54">
        <f t="shared" si="13"/>
        <v>-0.13662818005020855</v>
      </c>
    </row>
    <row r="29" spans="1:40" ht="20.100000000000001" customHeight="1" x14ac:dyDescent="0.25">
      <c r="A29" s="5" t="s">
        <v>119</v>
      </c>
      <c r="B29" s="97">
        <v>301.10000000000002</v>
      </c>
      <c r="C29" s="75">
        <v>272.94</v>
      </c>
      <c r="D29" s="75">
        <v>270.63</v>
      </c>
      <c r="E29" s="75">
        <v>115.88</v>
      </c>
      <c r="F29" s="75">
        <v>795.42</v>
      </c>
      <c r="G29" s="75">
        <v>892.69</v>
      </c>
      <c r="H29" s="75">
        <v>1005.91</v>
      </c>
      <c r="I29" s="75">
        <v>933.54</v>
      </c>
      <c r="J29" s="75">
        <v>1953.79</v>
      </c>
      <c r="K29" s="98">
        <v>1564.6</v>
      </c>
      <c r="L29" s="54">
        <f t="shared" si="0"/>
        <v>-0.19919745724975563</v>
      </c>
      <c r="N29" s="392">
        <f t="shared" si="11"/>
        <v>5.6810135921681456E-3</v>
      </c>
      <c r="P29" s="97">
        <v>79.674000000000007</v>
      </c>
      <c r="Q29" s="75">
        <v>73.858999999999995</v>
      </c>
      <c r="R29" s="75">
        <v>77.762</v>
      </c>
      <c r="S29" s="75">
        <v>40.659999999999997</v>
      </c>
      <c r="T29" s="75">
        <v>201.59399999999999</v>
      </c>
      <c r="U29" s="75">
        <v>216.512</v>
      </c>
      <c r="V29" s="75">
        <v>220.74799999999999</v>
      </c>
      <c r="W29" s="75">
        <v>230.643</v>
      </c>
      <c r="X29" s="75">
        <v>582.35400000000004</v>
      </c>
      <c r="Y29" s="158">
        <v>476.67500000000001</v>
      </c>
      <c r="Z29" s="54">
        <f t="shared" si="1"/>
        <v>-0.18146865995597183</v>
      </c>
      <c r="AB29" s="392">
        <f t="shared" si="12"/>
        <v>4.3511411381661454E-3</v>
      </c>
      <c r="AD29" s="64">
        <f t="shared" si="2"/>
        <v>2.6460976419794093</v>
      </c>
      <c r="AE29" s="89">
        <f t="shared" si="3"/>
        <v>2.7060526122957422</v>
      </c>
      <c r="AF29" s="89">
        <f t="shared" si="4"/>
        <v>2.8733695451354246</v>
      </c>
      <c r="AG29" s="89">
        <f t="shared" si="5"/>
        <v>3.508802209181912</v>
      </c>
      <c r="AH29" s="89">
        <f t="shared" si="6"/>
        <v>2.5344346383042922</v>
      </c>
      <c r="AI29" s="89">
        <f t="shared" si="7"/>
        <v>2.425388432714604</v>
      </c>
      <c r="AJ29" s="89">
        <f t="shared" si="8"/>
        <v>2.1945104432802141</v>
      </c>
      <c r="AK29" s="89">
        <f t="shared" si="8"/>
        <v>2.4706279323864004</v>
      </c>
      <c r="AL29" s="89">
        <f t="shared" si="9"/>
        <v>2.9806376324988868</v>
      </c>
      <c r="AM29" s="19">
        <f t="shared" si="10"/>
        <v>3.0466253355490225</v>
      </c>
      <c r="AN29" s="54">
        <f t="shared" si="13"/>
        <v>2.2138787463007827E-2</v>
      </c>
    </row>
    <row r="30" spans="1:40" ht="20.100000000000001" customHeight="1" x14ac:dyDescent="0.25">
      <c r="A30" s="5" t="s">
        <v>108</v>
      </c>
      <c r="B30" s="97">
        <v>1179.99</v>
      </c>
      <c r="C30" s="75">
        <v>1303.19</v>
      </c>
      <c r="D30" s="75">
        <v>1432.49</v>
      </c>
      <c r="E30" s="75">
        <v>1296.3499999999999</v>
      </c>
      <c r="F30" s="75">
        <v>1386.27</v>
      </c>
      <c r="G30" s="75">
        <v>1253.28</v>
      </c>
      <c r="H30" s="75">
        <v>1133.8800000000001</v>
      </c>
      <c r="I30" s="75">
        <v>1535.48</v>
      </c>
      <c r="J30" s="75">
        <v>1335.03</v>
      </c>
      <c r="K30" s="98">
        <v>1099.3</v>
      </c>
      <c r="L30" s="54">
        <f t="shared" si="0"/>
        <v>-0.17657281109787798</v>
      </c>
      <c r="N30" s="392">
        <f t="shared" si="11"/>
        <v>3.9915238667202115E-3</v>
      </c>
      <c r="P30" s="97">
        <v>388.12</v>
      </c>
      <c r="Q30" s="75">
        <v>445.51400000000001</v>
      </c>
      <c r="R30" s="75">
        <v>508.4</v>
      </c>
      <c r="S30" s="75">
        <v>394.55099999999999</v>
      </c>
      <c r="T30" s="75">
        <v>462.93200000000002</v>
      </c>
      <c r="U30" s="75">
        <v>419.87200000000001</v>
      </c>
      <c r="V30" s="75">
        <v>444.38799999999998</v>
      </c>
      <c r="W30" s="75">
        <v>625.28499999999997</v>
      </c>
      <c r="X30" s="75">
        <v>542.92200000000003</v>
      </c>
      <c r="Y30" s="158">
        <v>449.54700000000003</v>
      </c>
      <c r="Z30" s="54">
        <f t="shared" si="1"/>
        <v>-0.17198603114259506</v>
      </c>
      <c r="AB30" s="392">
        <f t="shared" si="12"/>
        <v>4.1035138097008988E-3</v>
      </c>
      <c r="AD30" s="64">
        <f t="shared" si="2"/>
        <v>3.2891804167831928</v>
      </c>
      <c r="AE30" s="89">
        <f t="shared" si="3"/>
        <v>3.4186419478356953</v>
      </c>
      <c r="AF30" s="89">
        <f t="shared" si="4"/>
        <v>3.5490649149383242</v>
      </c>
      <c r="AG30" s="89">
        <f t="shared" si="5"/>
        <v>3.043553052802098</v>
      </c>
      <c r="AH30" s="89">
        <f t="shared" si="6"/>
        <v>3.3394071861902805</v>
      </c>
      <c r="AI30" s="89">
        <f t="shared" si="7"/>
        <v>3.3501851142601815</v>
      </c>
      <c r="AJ30" s="89">
        <f t="shared" si="8"/>
        <v>3.9191801601580405</v>
      </c>
      <c r="AK30" s="89">
        <f t="shared" si="8"/>
        <v>4.0722445098601083</v>
      </c>
      <c r="AL30" s="89">
        <f t="shared" si="9"/>
        <v>4.0667400732567813</v>
      </c>
      <c r="AM30" s="19">
        <f t="shared" si="10"/>
        <v>4.0893932502501595</v>
      </c>
      <c r="AN30" s="54">
        <f t="shared" si="13"/>
        <v>5.5703528096982084E-3</v>
      </c>
    </row>
    <row r="31" spans="1:40" ht="20.100000000000001" customHeight="1" x14ac:dyDescent="0.25">
      <c r="A31" s="5" t="s">
        <v>226</v>
      </c>
      <c r="B31" s="97">
        <v>876.85</v>
      </c>
      <c r="C31" s="75">
        <v>545.80999999999995</v>
      </c>
      <c r="D31" s="75">
        <v>511.91</v>
      </c>
      <c r="E31" s="75">
        <v>327.44</v>
      </c>
      <c r="F31" s="75">
        <v>448.42</v>
      </c>
      <c r="G31" s="75">
        <v>1202.1600000000001</v>
      </c>
      <c r="H31" s="75">
        <v>681.91</v>
      </c>
      <c r="I31" s="75">
        <v>1670.24</v>
      </c>
      <c r="J31" s="75">
        <v>2816</v>
      </c>
      <c r="K31" s="98">
        <v>851.51</v>
      </c>
      <c r="L31" s="54">
        <f t="shared" si="0"/>
        <v>-0.69761718750000001</v>
      </c>
      <c r="N31" s="392">
        <f t="shared" si="11"/>
        <v>3.0918061382251682E-3</v>
      </c>
      <c r="P31" s="97">
        <v>269.52800000000002</v>
      </c>
      <c r="Q31" s="75">
        <v>197.13800000000001</v>
      </c>
      <c r="R31" s="75">
        <v>196.893</v>
      </c>
      <c r="S31" s="75">
        <v>120.467</v>
      </c>
      <c r="T31" s="75">
        <v>173.101</v>
      </c>
      <c r="U31" s="75">
        <v>378.66300000000001</v>
      </c>
      <c r="V31" s="75">
        <v>259.23399999999998</v>
      </c>
      <c r="W31" s="75">
        <v>489.923</v>
      </c>
      <c r="X31" s="75">
        <v>902.11199999999997</v>
      </c>
      <c r="Y31" s="158">
        <v>390.916</v>
      </c>
      <c r="Z31" s="54">
        <f t="shared" si="1"/>
        <v>-0.56666577985882016</v>
      </c>
      <c r="AB31" s="392">
        <f t="shared" si="12"/>
        <v>3.5683236779091767E-3</v>
      </c>
      <c r="AD31" s="64">
        <f t="shared" si="2"/>
        <v>3.0738210640360379</v>
      </c>
      <c r="AE31" s="89">
        <f t="shared" si="3"/>
        <v>3.6118429490115611</v>
      </c>
      <c r="AF31" s="89">
        <f t="shared" si="4"/>
        <v>3.8462425035650796</v>
      </c>
      <c r="AG31" s="89">
        <f t="shared" si="5"/>
        <v>3.6790557048619594</v>
      </c>
      <c r="AH31" s="89">
        <f t="shared" si="6"/>
        <v>3.8602426296775345</v>
      </c>
      <c r="AI31" s="89">
        <f t="shared" si="7"/>
        <v>3.1498552605310444</v>
      </c>
      <c r="AJ31" s="89">
        <f t="shared" si="8"/>
        <v>3.8015867196550861</v>
      </c>
      <c r="AK31" s="89">
        <f t="shared" si="8"/>
        <v>2.9332491138997989</v>
      </c>
      <c r="AL31" s="89">
        <f t="shared" si="9"/>
        <v>3.2035227272727274</v>
      </c>
      <c r="AM31" s="19">
        <f t="shared" si="10"/>
        <v>4.5908562436142848</v>
      </c>
      <c r="AN31" s="54">
        <f t="shared" si="13"/>
        <v>0.43306498328564808</v>
      </c>
    </row>
    <row r="32" spans="1:40" ht="20.100000000000001" customHeight="1" thickBot="1" x14ac:dyDescent="0.3">
      <c r="A32" s="5" t="s">
        <v>33</v>
      </c>
      <c r="B32" s="148">
        <f>B33-SUM(B7:B31)</f>
        <v>8280.2800000000279</v>
      </c>
      <c r="C32" s="81">
        <f>C33-SUM(C7:C31)</f>
        <v>10476.350000000035</v>
      </c>
      <c r="D32" s="81">
        <f>D33-SUM(D7:D31)</f>
        <v>9382.5799999999581</v>
      </c>
      <c r="E32" s="81">
        <f t="shared" ref="E32:I32" si="14">E33-SUM(E7:E31)</f>
        <v>12061.72000000003</v>
      </c>
      <c r="F32" s="81">
        <f t="shared" si="14"/>
        <v>11716.329999999958</v>
      </c>
      <c r="G32" s="81">
        <f t="shared" si="14"/>
        <v>10249.659999999974</v>
      </c>
      <c r="H32" s="81">
        <f t="shared" si="14"/>
        <v>10588.350000000006</v>
      </c>
      <c r="I32" s="81">
        <f t="shared" si="14"/>
        <v>12098.280000000144</v>
      </c>
      <c r="J32" s="81">
        <f t="shared" ref="J32:K32" si="15">J33-SUM(J7:J31)</f>
        <v>10877.709999999963</v>
      </c>
      <c r="K32" s="123">
        <f t="shared" si="15"/>
        <v>10105.959999999963</v>
      </c>
      <c r="L32" s="54">
        <f t="shared" si="0"/>
        <v>-7.0947837366504771E-2</v>
      </c>
      <c r="N32" s="392">
        <f t="shared" si="11"/>
        <v>3.6694424211879961E-2</v>
      </c>
      <c r="P32" s="148">
        <f>P33-SUM(P7:P31)</f>
        <v>2779.6840000000011</v>
      </c>
      <c r="Q32" s="81">
        <f>Q33-SUM(Q7:Q31)</f>
        <v>3486.6399999999703</v>
      </c>
      <c r="R32" s="81">
        <f>R33-SUM(R7:R31)</f>
        <v>3016.794000000009</v>
      </c>
      <c r="S32" s="81">
        <f t="shared" ref="S32:X32" si="16">S33-SUM(S7:S31)</f>
        <v>3651.0450000000128</v>
      </c>
      <c r="T32" s="81">
        <f t="shared" si="16"/>
        <v>3913.7160000000295</v>
      </c>
      <c r="U32" s="81">
        <f t="shared" si="16"/>
        <v>4332.6309999999939</v>
      </c>
      <c r="V32" s="81">
        <f t="shared" si="16"/>
        <v>4481.4879999999685</v>
      </c>
      <c r="W32" s="81">
        <f t="shared" si="16"/>
        <v>5040.5109999999986</v>
      </c>
      <c r="X32" s="81">
        <f t="shared" si="16"/>
        <v>4297.9259999999922</v>
      </c>
      <c r="Y32" s="426">
        <f t="shared" ref="Y32" si="17">Y33-SUM(Y7:Y31)</f>
        <v>4311.2619999999879</v>
      </c>
      <c r="Z32" s="54">
        <f t="shared" si="1"/>
        <v>3.1028919530014516E-3</v>
      </c>
      <c r="AB32" s="392">
        <f t="shared" si="12"/>
        <v>3.9353667479126025E-2</v>
      </c>
      <c r="AD32" s="64">
        <f t="shared" si="2"/>
        <v>3.3569927586989712</v>
      </c>
      <c r="AE32" s="91">
        <f t="shared" si="3"/>
        <v>3.3281056856633833</v>
      </c>
      <c r="AF32" s="91">
        <f t="shared" si="4"/>
        <v>3.2153139115254254</v>
      </c>
      <c r="AG32" s="91">
        <f t="shared" si="5"/>
        <v>3.0269687905207583</v>
      </c>
      <c r="AH32" s="91">
        <f t="shared" si="6"/>
        <v>3.3403941336579317</v>
      </c>
      <c r="AI32" s="91">
        <f t="shared" si="7"/>
        <v>4.2270972890808132</v>
      </c>
      <c r="AJ32" s="91">
        <f t="shared" si="8"/>
        <v>4.2324705926796584</v>
      </c>
      <c r="AK32" s="91">
        <f t="shared" si="8"/>
        <v>4.1663038051689485</v>
      </c>
      <c r="AL32" s="91">
        <f t="shared" si="9"/>
        <v>3.951131258325518</v>
      </c>
      <c r="AM32" s="19">
        <f t="shared" si="10"/>
        <v>4.2660588405257922</v>
      </c>
      <c r="AN32" s="54">
        <f t="shared" si="13"/>
        <v>7.970567455502349E-2</v>
      </c>
    </row>
    <row r="33" spans="1:40" s="7" customFormat="1" ht="26.25" customHeight="1" thickBot="1" x14ac:dyDescent="0.3">
      <c r="A33" s="69" t="s">
        <v>34</v>
      </c>
      <c r="B33" s="100">
        <v>204666.2</v>
      </c>
      <c r="C33" s="83">
        <v>219555.56</v>
      </c>
      <c r="D33" s="83">
        <v>208795.38</v>
      </c>
      <c r="E33" s="83">
        <v>224173.82</v>
      </c>
      <c r="F33" s="83">
        <v>242162.86</v>
      </c>
      <c r="G33" s="83">
        <v>241268.46</v>
      </c>
      <c r="H33" s="83">
        <v>245557.66</v>
      </c>
      <c r="I33" s="83">
        <v>293668.53000000003</v>
      </c>
      <c r="J33" s="83">
        <v>296075.59999999998</v>
      </c>
      <c r="K33" s="101">
        <v>275408.59999999998</v>
      </c>
      <c r="L33" s="102">
        <f t="shared" si="0"/>
        <v>-6.9803117852332314E-2</v>
      </c>
      <c r="M33"/>
      <c r="N33" s="395">
        <f>SUM(N7:N32)</f>
        <v>0.99999999999999956</v>
      </c>
      <c r="P33" s="115">
        <v>64929.947999999997</v>
      </c>
      <c r="Q33" s="83">
        <v>72329.475999999995</v>
      </c>
      <c r="R33" s="83">
        <v>73041.087</v>
      </c>
      <c r="S33" s="83">
        <v>78615.127999999997</v>
      </c>
      <c r="T33" s="83">
        <v>88068.763000000006</v>
      </c>
      <c r="U33" s="83">
        <v>91028.625</v>
      </c>
      <c r="V33" s="83">
        <v>92130.911999999997</v>
      </c>
      <c r="W33" s="83">
        <v>110737.685</v>
      </c>
      <c r="X33" s="83">
        <v>112965.97</v>
      </c>
      <c r="Y33" s="101">
        <v>109551.72100000001</v>
      </c>
      <c r="Z33" s="102">
        <f t="shared" si="1"/>
        <v>-3.0223694799416109E-2</v>
      </c>
      <c r="AA33"/>
      <c r="AB33" s="395">
        <f>SUM(AB7:AB32)</f>
        <v>1</v>
      </c>
      <c r="AD33" s="87">
        <f t="shared" si="2"/>
        <v>3.1724802629843123</v>
      </c>
      <c r="AE33" s="92">
        <f t="shared" si="3"/>
        <v>3.2943586580089339</v>
      </c>
      <c r="AF33" s="92">
        <f t="shared" si="4"/>
        <v>3.4982137535801798</v>
      </c>
      <c r="AG33" s="92">
        <f t="shared" si="5"/>
        <v>3.5068826502577326</v>
      </c>
      <c r="AH33" s="92">
        <f t="shared" si="6"/>
        <v>3.6367576349238693</v>
      </c>
      <c r="AI33" s="92">
        <f t="shared" si="7"/>
        <v>3.7729185571955819</v>
      </c>
      <c r="AJ33" s="92">
        <f t="shared" si="8"/>
        <v>3.7519054384212653</v>
      </c>
      <c r="AK33" s="92">
        <f t="shared" si="8"/>
        <v>3.7708393541521112</v>
      </c>
      <c r="AL33" s="92">
        <f t="shared" si="9"/>
        <v>3.8154434205317833</v>
      </c>
      <c r="AM33" s="103">
        <f t="shared" si="10"/>
        <v>3.977788674718219</v>
      </c>
      <c r="AN33" s="102">
        <f t="shared" si="13"/>
        <v>4.2549511627617984E-2</v>
      </c>
    </row>
    <row r="35" spans="1:40" ht="15.75" thickBot="1" x14ac:dyDescent="0.3"/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19.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93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94">
        <v>2012</v>
      </c>
      <c r="AG38" s="94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96</v>
      </c>
      <c r="B39" s="105">
        <v>16660.099999999999</v>
      </c>
      <c r="C39" s="73">
        <v>16059.46</v>
      </c>
      <c r="D39" s="73">
        <v>15953.68</v>
      </c>
      <c r="E39" s="73">
        <v>16439.560000000001</v>
      </c>
      <c r="F39" s="73">
        <v>21385.18</v>
      </c>
      <c r="G39" s="73">
        <v>23025.21</v>
      </c>
      <c r="H39" s="73">
        <v>23374.02</v>
      </c>
      <c r="I39" s="73">
        <v>25848.55</v>
      </c>
      <c r="J39" s="73">
        <v>23028.74</v>
      </c>
      <c r="K39" s="96">
        <v>24698.639999999999</v>
      </c>
      <c r="L39" s="133">
        <f t="shared" ref="L39:L62" si="18">(K39-J39)/J39</f>
        <v>7.2513737182320778E-2</v>
      </c>
      <c r="N39" s="391">
        <f>K39/$K$62</f>
        <v>0.23956178148725621</v>
      </c>
      <c r="P39" s="105">
        <v>4947.8950000000004</v>
      </c>
      <c r="Q39" s="73">
        <v>5099.05</v>
      </c>
      <c r="R39" s="73">
        <v>4977.1620000000003</v>
      </c>
      <c r="S39" s="73">
        <v>5311.1679999999997</v>
      </c>
      <c r="T39" s="73">
        <v>6718.1130000000003</v>
      </c>
      <c r="U39" s="73">
        <v>7449.1379999999999</v>
      </c>
      <c r="V39" s="73">
        <v>7800.616</v>
      </c>
      <c r="W39" s="73">
        <v>8344.116</v>
      </c>
      <c r="X39" s="73">
        <v>8170.35</v>
      </c>
      <c r="Y39" s="96">
        <v>8834.4030000000002</v>
      </c>
      <c r="Z39" s="133">
        <f t="shared" ref="Z39:Z62" si="19">(Y39-X39)/X39</f>
        <v>8.1275955130441155E-2</v>
      </c>
      <c r="AB39" s="391">
        <f>Y39/$Y$62</f>
        <v>0.24619158929291005</v>
      </c>
      <c r="AD39" s="116">
        <f t="shared" ref="AD39:AD54" si="20">(P39/B39)*10</f>
        <v>2.9699071434145057</v>
      </c>
      <c r="AE39" s="88">
        <f t="shared" ref="AE39:AE54" si="21">(Q39/C39)*10</f>
        <v>3.17510675950499</v>
      </c>
      <c r="AF39" s="88">
        <f t="shared" ref="AF39:AF54" si="22">(R39/D39)*10</f>
        <v>3.1197579492631169</v>
      </c>
      <c r="AG39" s="88">
        <f t="shared" ref="AG39:AG57" si="23">(S39/E39)*10</f>
        <v>3.2307239366503722</v>
      </c>
      <c r="AH39" s="88">
        <f t="shared" ref="AH39:AH62" si="24">(T39/F39)*10</f>
        <v>3.141480688963104</v>
      </c>
      <c r="AI39" s="88">
        <f t="shared" ref="AI39:AI62" si="25">(U39/G39)*10</f>
        <v>3.2352095811504</v>
      </c>
      <c r="AJ39" s="88">
        <f t="shared" ref="AJ39:AK62" si="26">(V39/H39)*10</f>
        <v>3.3373018419595772</v>
      </c>
      <c r="AK39" s="88">
        <f t="shared" si="26"/>
        <v>3.2280789444669047</v>
      </c>
      <c r="AL39" s="88">
        <f t="shared" ref="AL39:AL62" si="27">(X39/J39)*10</f>
        <v>3.5478927635641377</v>
      </c>
      <c r="AM39" s="117">
        <f t="shared" ref="AM39:AM62" si="28">(Y39/K39)*10</f>
        <v>3.5768783220452627</v>
      </c>
      <c r="AN39" s="54">
        <f>(AM39-AL39)/AL39</f>
        <v>8.1697955413981178E-3</v>
      </c>
    </row>
    <row r="40" spans="1:40" ht="20.100000000000001" customHeight="1" x14ac:dyDescent="0.25">
      <c r="A40" s="104" t="s">
        <v>92</v>
      </c>
      <c r="B40" s="106">
        <v>8468.7000000000007</v>
      </c>
      <c r="C40" s="75">
        <v>10973.08</v>
      </c>
      <c r="D40" s="75">
        <v>7623</v>
      </c>
      <c r="E40" s="75">
        <v>7804.78</v>
      </c>
      <c r="F40" s="75">
        <v>11030.73</v>
      </c>
      <c r="G40" s="75">
        <v>11539.41</v>
      </c>
      <c r="H40" s="75">
        <v>11713.99</v>
      </c>
      <c r="I40" s="75">
        <v>20678.439999999999</v>
      </c>
      <c r="J40" s="75">
        <v>30255.71</v>
      </c>
      <c r="K40" s="98">
        <v>17010.02</v>
      </c>
      <c r="L40" s="54">
        <f t="shared" si="18"/>
        <v>-0.43779141193513554</v>
      </c>
      <c r="N40" s="392">
        <f t="shared" ref="N40:N61" si="29">K40/$K$62</f>
        <v>0.16498684520013482</v>
      </c>
      <c r="P40" s="106">
        <v>2386.471</v>
      </c>
      <c r="Q40" s="75">
        <v>3187.183</v>
      </c>
      <c r="R40" s="75">
        <v>2388.1770000000001</v>
      </c>
      <c r="S40" s="75">
        <v>2529.4920000000002</v>
      </c>
      <c r="T40" s="75">
        <v>3592.788</v>
      </c>
      <c r="U40" s="75">
        <v>3959.7939999999999</v>
      </c>
      <c r="V40" s="75">
        <v>3961.337</v>
      </c>
      <c r="W40" s="75">
        <v>6449.8029999999999</v>
      </c>
      <c r="X40" s="75">
        <v>9031.6790000000001</v>
      </c>
      <c r="Y40" s="98">
        <v>6160.3680000000004</v>
      </c>
      <c r="Z40" s="54">
        <f t="shared" si="19"/>
        <v>-0.31791552822016811</v>
      </c>
      <c r="AB40" s="392">
        <f t="shared" ref="AB40:AB61" si="30">Y40/$Y$62</f>
        <v>0.17167326287347154</v>
      </c>
      <c r="AD40" s="118">
        <f t="shared" si="20"/>
        <v>2.8179897741093676</v>
      </c>
      <c r="AE40" s="89">
        <f t="shared" si="21"/>
        <v>2.9045473103267265</v>
      </c>
      <c r="AF40" s="89">
        <f t="shared" si="22"/>
        <v>3.1328571428571426</v>
      </c>
      <c r="AG40" s="89">
        <f t="shared" si="23"/>
        <v>3.2409523394637647</v>
      </c>
      <c r="AH40" s="89">
        <f t="shared" si="24"/>
        <v>3.2570718347743077</v>
      </c>
      <c r="AI40" s="89">
        <f t="shared" si="25"/>
        <v>3.4315393941284693</v>
      </c>
      <c r="AJ40" s="89">
        <f t="shared" si="26"/>
        <v>3.381714514012732</v>
      </c>
      <c r="AK40" s="89">
        <f t="shared" si="26"/>
        <v>3.1190955410562888</v>
      </c>
      <c r="AL40" s="89">
        <f t="shared" si="27"/>
        <v>2.9851155368689088</v>
      </c>
      <c r="AM40" s="119">
        <f t="shared" si="28"/>
        <v>3.6216112620678871</v>
      </c>
      <c r="AN40" s="54">
        <f t="shared" ref="AN40:AN62" si="31">(AM40-AL40)/AL40</f>
        <v>0.21322314575019743</v>
      </c>
    </row>
    <row r="41" spans="1:40" ht="20.100000000000001" customHeight="1" x14ac:dyDescent="0.25">
      <c r="A41" s="104" t="s">
        <v>91</v>
      </c>
      <c r="B41" s="106">
        <v>13889.59</v>
      </c>
      <c r="C41" s="75">
        <v>11660.02</v>
      </c>
      <c r="D41" s="75">
        <v>13268.79</v>
      </c>
      <c r="E41" s="75">
        <v>24392.86</v>
      </c>
      <c r="F41" s="75">
        <v>14872.04</v>
      </c>
      <c r="G41" s="75">
        <v>16899.61</v>
      </c>
      <c r="H41" s="75">
        <v>17258.439999999999</v>
      </c>
      <c r="I41" s="75">
        <v>20546.669999999998</v>
      </c>
      <c r="J41" s="75">
        <v>16075.56</v>
      </c>
      <c r="K41" s="98">
        <v>14292.06</v>
      </c>
      <c r="L41" s="54">
        <f t="shared" si="18"/>
        <v>-0.11094481312004061</v>
      </c>
      <c r="N41" s="392">
        <f t="shared" si="29"/>
        <v>0.13862428679161098</v>
      </c>
      <c r="P41" s="106">
        <v>3506.9549999999999</v>
      </c>
      <c r="Q41" s="75">
        <v>3016.4090000000001</v>
      </c>
      <c r="R41" s="75">
        <v>3410.913</v>
      </c>
      <c r="S41" s="75">
        <v>4417.3379999999997</v>
      </c>
      <c r="T41" s="75">
        <v>4371.5590000000002</v>
      </c>
      <c r="U41" s="75">
        <v>4825.9650000000001</v>
      </c>
      <c r="V41" s="75">
        <v>4718.3869999999997</v>
      </c>
      <c r="W41" s="75">
        <v>6521.0519999999997</v>
      </c>
      <c r="X41" s="75">
        <v>4491.9589999999998</v>
      </c>
      <c r="Y41" s="98">
        <v>4201.902</v>
      </c>
      <c r="Z41" s="54">
        <f t="shared" si="19"/>
        <v>-6.4572494984927467E-2</v>
      </c>
      <c r="AB41" s="392">
        <f t="shared" si="30"/>
        <v>0.11709596352272555</v>
      </c>
      <c r="AD41" s="118">
        <f t="shared" si="20"/>
        <v>2.5248801440503281</v>
      </c>
      <c r="AE41" s="89">
        <f t="shared" si="21"/>
        <v>2.5869672607765679</v>
      </c>
      <c r="AF41" s="89">
        <f t="shared" si="22"/>
        <v>2.5706285200082295</v>
      </c>
      <c r="AG41" s="89">
        <f t="shared" si="23"/>
        <v>1.8109143413277491</v>
      </c>
      <c r="AH41" s="89">
        <f t="shared" si="24"/>
        <v>2.9394481187516979</v>
      </c>
      <c r="AI41" s="89">
        <f t="shared" si="25"/>
        <v>2.855666491711939</v>
      </c>
      <c r="AJ41" s="89">
        <f t="shared" si="26"/>
        <v>2.7339591527391818</v>
      </c>
      <c r="AK41" s="89">
        <f t="shared" si="26"/>
        <v>3.1737756045140166</v>
      </c>
      <c r="AL41" s="89">
        <f t="shared" si="27"/>
        <v>2.7942783952782984</v>
      </c>
      <c r="AM41" s="119">
        <f t="shared" si="28"/>
        <v>2.9400254406992414</v>
      </c>
      <c r="AN41" s="54">
        <f t="shared" si="31"/>
        <v>5.2159099704318215E-2</v>
      </c>
    </row>
    <row r="42" spans="1:40" ht="20.100000000000001" customHeight="1" x14ac:dyDescent="0.25">
      <c r="A42" s="104" t="s">
        <v>95</v>
      </c>
      <c r="B42" s="106">
        <v>13279.18</v>
      </c>
      <c r="C42" s="75">
        <v>11401.32</v>
      </c>
      <c r="D42" s="75">
        <v>4218.9799999999996</v>
      </c>
      <c r="E42" s="75">
        <v>3671.18</v>
      </c>
      <c r="F42" s="75">
        <v>5947.14</v>
      </c>
      <c r="G42" s="75">
        <v>6592.24</v>
      </c>
      <c r="H42" s="75">
        <v>8829.9500000000007</v>
      </c>
      <c r="I42" s="75">
        <v>10700.77</v>
      </c>
      <c r="J42" s="75">
        <v>10645.87</v>
      </c>
      <c r="K42" s="98">
        <v>10527.31</v>
      </c>
      <c r="L42" s="54">
        <f t="shared" si="18"/>
        <v>-1.1136713110342443E-2</v>
      </c>
      <c r="N42" s="392">
        <f t="shared" si="29"/>
        <v>0.10210850224419672</v>
      </c>
      <c r="P42" s="106">
        <v>2882.1460000000002</v>
      </c>
      <c r="Q42" s="75">
        <v>2632.3</v>
      </c>
      <c r="R42" s="75">
        <v>1436.7529999999999</v>
      </c>
      <c r="S42" s="75">
        <v>1213.1130000000001</v>
      </c>
      <c r="T42" s="75">
        <v>2177.1579999999999</v>
      </c>
      <c r="U42" s="75">
        <v>2362.17</v>
      </c>
      <c r="V42" s="75">
        <v>3170.82</v>
      </c>
      <c r="W42" s="75">
        <v>3795.34</v>
      </c>
      <c r="X42" s="75">
        <v>3601.663</v>
      </c>
      <c r="Y42" s="98">
        <v>3648.64</v>
      </c>
      <c r="Z42" s="54">
        <f t="shared" si="19"/>
        <v>1.304314145993111E-2</v>
      </c>
      <c r="AB42" s="392">
        <f t="shared" si="30"/>
        <v>0.10167800590007986</v>
      </c>
      <c r="AD42" s="118">
        <f t="shared" si="20"/>
        <v>2.1704246798371587</v>
      </c>
      <c r="AE42" s="89">
        <f t="shared" si="21"/>
        <v>2.3087677567158895</v>
      </c>
      <c r="AF42" s="89">
        <f t="shared" si="22"/>
        <v>3.4054510805929397</v>
      </c>
      <c r="AG42" s="89">
        <f t="shared" si="23"/>
        <v>3.3044225562353251</v>
      </c>
      <c r="AH42" s="89">
        <f t="shared" si="24"/>
        <v>3.6608487441022071</v>
      </c>
      <c r="AI42" s="89">
        <f t="shared" si="25"/>
        <v>3.5832584978702235</v>
      </c>
      <c r="AJ42" s="89">
        <f t="shared" si="26"/>
        <v>3.5909829613984225</v>
      </c>
      <c r="AK42" s="89">
        <f t="shared" si="26"/>
        <v>3.5467914925748332</v>
      </c>
      <c r="AL42" s="89">
        <f t="shared" si="27"/>
        <v>3.3831551578217658</v>
      </c>
      <c r="AM42" s="119">
        <f t="shared" si="28"/>
        <v>3.4658806475728365</v>
      </c>
      <c r="AN42" s="54">
        <f t="shared" si="31"/>
        <v>2.4452171387945833E-2</v>
      </c>
    </row>
    <row r="43" spans="1:40" ht="20.100000000000001" customHeight="1" x14ac:dyDescent="0.25">
      <c r="A43" s="104" t="s">
        <v>102</v>
      </c>
      <c r="B43" s="106">
        <v>4035.34</v>
      </c>
      <c r="C43" s="75">
        <v>5376.83</v>
      </c>
      <c r="D43" s="75">
        <v>5141.67</v>
      </c>
      <c r="E43" s="75">
        <v>7496.11</v>
      </c>
      <c r="F43" s="75">
        <v>6670.9</v>
      </c>
      <c r="G43" s="75">
        <v>6777.53</v>
      </c>
      <c r="H43" s="75">
        <v>5775.97</v>
      </c>
      <c r="I43" s="75">
        <v>9414.4</v>
      </c>
      <c r="J43" s="75">
        <v>12035.09</v>
      </c>
      <c r="K43" s="98">
        <v>8870.4699999999993</v>
      </c>
      <c r="L43" s="54">
        <f t="shared" si="18"/>
        <v>-0.26294942538859289</v>
      </c>
      <c r="N43" s="392">
        <f t="shared" si="29"/>
        <v>8.6038162256272463E-2</v>
      </c>
      <c r="P43" s="106">
        <v>1034.5809999999999</v>
      </c>
      <c r="Q43" s="75">
        <v>1661.5889999999999</v>
      </c>
      <c r="R43" s="75">
        <v>1504.0930000000001</v>
      </c>
      <c r="S43" s="75">
        <v>2233.9250000000002</v>
      </c>
      <c r="T43" s="75">
        <v>1833.6990000000001</v>
      </c>
      <c r="U43" s="75">
        <v>1885.796</v>
      </c>
      <c r="V43" s="75">
        <v>1599.4010000000001</v>
      </c>
      <c r="W43" s="75">
        <v>2779.172</v>
      </c>
      <c r="X43" s="75">
        <v>3604.69</v>
      </c>
      <c r="Y43" s="98">
        <v>2725.346</v>
      </c>
      <c r="Z43" s="54">
        <f t="shared" si="19"/>
        <v>-0.24394441685692808</v>
      </c>
      <c r="AB43" s="392">
        <f t="shared" si="30"/>
        <v>7.5948229112151114E-2</v>
      </c>
      <c r="AD43" s="118">
        <f t="shared" si="20"/>
        <v>2.5638013153786292</v>
      </c>
      <c r="AE43" s="89">
        <f t="shared" si="21"/>
        <v>3.0902762408333535</v>
      </c>
      <c r="AF43" s="89">
        <f t="shared" si="22"/>
        <v>2.9253005346511936</v>
      </c>
      <c r="AG43" s="89">
        <f t="shared" si="23"/>
        <v>2.9801123516063672</v>
      </c>
      <c r="AH43" s="89">
        <f t="shared" si="24"/>
        <v>2.7488030100885941</v>
      </c>
      <c r="AI43" s="89">
        <f t="shared" si="25"/>
        <v>2.7824236853248903</v>
      </c>
      <c r="AJ43" s="89">
        <f t="shared" si="26"/>
        <v>2.76906043487068</v>
      </c>
      <c r="AK43" s="89">
        <f t="shared" si="26"/>
        <v>2.9520436777702246</v>
      </c>
      <c r="AL43" s="89">
        <f t="shared" si="27"/>
        <v>2.9951500154963528</v>
      </c>
      <c r="AM43" s="119">
        <f t="shared" si="28"/>
        <v>3.0723806066645851</v>
      </c>
      <c r="AN43" s="54">
        <f t="shared" si="31"/>
        <v>2.5785216355994012E-2</v>
      </c>
    </row>
    <row r="44" spans="1:40" ht="20.100000000000001" customHeight="1" x14ac:dyDescent="0.25">
      <c r="A44" s="104" t="s">
        <v>106</v>
      </c>
      <c r="B44" s="106">
        <v>4832.13</v>
      </c>
      <c r="C44" s="75">
        <v>4435.82</v>
      </c>
      <c r="D44" s="75">
        <v>5152.84</v>
      </c>
      <c r="E44" s="75">
        <v>3681.93</v>
      </c>
      <c r="F44" s="75">
        <v>4446.6499999999996</v>
      </c>
      <c r="G44" s="75">
        <v>4582.3100000000004</v>
      </c>
      <c r="H44" s="75">
        <v>5140.3500000000004</v>
      </c>
      <c r="I44" s="75">
        <v>5758.01</v>
      </c>
      <c r="J44" s="75">
        <v>5409.22</v>
      </c>
      <c r="K44" s="98">
        <v>6190.93</v>
      </c>
      <c r="L44" s="54">
        <f t="shared" si="18"/>
        <v>0.14451436621176436</v>
      </c>
      <c r="N44" s="392">
        <f t="shared" si="29"/>
        <v>6.0048254473238166E-2</v>
      </c>
      <c r="P44" s="106">
        <v>1339.415</v>
      </c>
      <c r="Q44" s="75">
        <v>1307.0909999999999</v>
      </c>
      <c r="R44" s="75">
        <v>1581.903</v>
      </c>
      <c r="S44" s="75">
        <v>1208.021</v>
      </c>
      <c r="T44" s="75">
        <v>1592.57</v>
      </c>
      <c r="U44" s="75">
        <v>1534.5050000000001</v>
      </c>
      <c r="V44" s="75">
        <v>1822.0509999999999</v>
      </c>
      <c r="W44" s="75">
        <v>2213.5830000000001</v>
      </c>
      <c r="X44" s="75">
        <v>2062.9679999999998</v>
      </c>
      <c r="Y44" s="98">
        <v>2420.567</v>
      </c>
      <c r="Z44" s="54">
        <f t="shared" si="19"/>
        <v>0.17334200045759324</v>
      </c>
      <c r="AB44" s="392">
        <f t="shared" si="30"/>
        <v>6.7454839531315397E-2</v>
      </c>
      <c r="AD44" s="118">
        <f t="shared" si="20"/>
        <v>2.7718935541883183</v>
      </c>
      <c r="AE44" s="89">
        <f t="shared" si="21"/>
        <v>2.9466727685072884</v>
      </c>
      <c r="AF44" s="89">
        <f t="shared" si="22"/>
        <v>3.0699633600111782</v>
      </c>
      <c r="AG44" s="89">
        <f t="shared" si="23"/>
        <v>3.2809450478417568</v>
      </c>
      <c r="AH44" s="89">
        <f t="shared" si="24"/>
        <v>3.5815051780553904</v>
      </c>
      <c r="AI44" s="89">
        <f t="shared" si="25"/>
        <v>3.3487585955555166</v>
      </c>
      <c r="AJ44" s="89">
        <f t="shared" si="26"/>
        <v>3.5446049393523782</v>
      </c>
      <c r="AK44" s="89">
        <f t="shared" si="26"/>
        <v>3.8443542126533297</v>
      </c>
      <c r="AL44" s="89">
        <f t="shared" si="27"/>
        <v>3.8137994017621764</v>
      </c>
      <c r="AM44" s="119">
        <f t="shared" si="28"/>
        <v>3.9098600694887518</v>
      </c>
      <c r="AN44" s="54">
        <f t="shared" si="31"/>
        <v>2.5187656089670135E-2</v>
      </c>
    </row>
    <row r="45" spans="1:40" ht="20.100000000000001" customHeight="1" x14ac:dyDescent="0.25">
      <c r="A45" s="104" t="s">
        <v>105</v>
      </c>
      <c r="B45" s="106">
        <v>4972.6000000000004</v>
      </c>
      <c r="C45" s="75">
        <v>3059.12</v>
      </c>
      <c r="D45" s="75">
        <v>2604.81</v>
      </c>
      <c r="E45" s="75">
        <v>3567.88</v>
      </c>
      <c r="F45" s="75">
        <v>1979.05</v>
      </c>
      <c r="G45" s="75">
        <v>2578.52</v>
      </c>
      <c r="H45" s="75">
        <v>3395.11</v>
      </c>
      <c r="I45" s="75">
        <v>4211.6400000000003</v>
      </c>
      <c r="J45" s="75">
        <v>3687.32</v>
      </c>
      <c r="K45" s="98">
        <v>8900</v>
      </c>
      <c r="L45" s="54">
        <f t="shared" si="18"/>
        <v>1.4136771422062637</v>
      </c>
      <c r="N45" s="392">
        <f t="shared" si="29"/>
        <v>8.6324585290387654E-2</v>
      </c>
      <c r="P45" s="106">
        <v>1567.4010000000001</v>
      </c>
      <c r="Q45" s="75">
        <v>773.99099999999999</v>
      </c>
      <c r="R45" s="75">
        <v>725.18700000000001</v>
      </c>
      <c r="S45" s="75">
        <v>1066.3820000000001</v>
      </c>
      <c r="T45" s="75">
        <v>685.86400000000003</v>
      </c>
      <c r="U45" s="75">
        <v>815.22799999999995</v>
      </c>
      <c r="V45" s="75">
        <v>1112.3209999999999</v>
      </c>
      <c r="W45" s="75">
        <v>1340.941</v>
      </c>
      <c r="X45" s="75">
        <v>1139.164</v>
      </c>
      <c r="Y45" s="98">
        <v>2330.4290000000001</v>
      </c>
      <c r="Z45" s="54">
        <f t="shared" si="19"/>
        <v>1.045736171438002</v>
      </c>
      <c r="AB45" s="392">
        <f t="shared" si="30"/>
        <v>6.4942930410157543E-2</v>
      </c>
      <c r="AD45" s="118">
        <f t="shared" si="20"/>
        <v>3.1520753730442825</v>
      </c>
      <c r="AE45" s="89">
        <f t="shared" si="21"/>
        <v>2.5301099662648081</v>
      </c>
      <c r="AF45" s="89">
        <f t="shared" si="22"/>
        <v>2.7840303131514395</v>
      </c>
      <c r="AG45" s="89">
        <f t="shared" si="23"/>
        <v>2.9888393107391504</v>
      </c>
      <c r="AH45" s="89">
        <f t="shared" si="24"/>
        <v>3.46562239458326</v>
      </c>
      <c r="AI45" s="89">
        <f t="shared" si="25"/>
        <v>3.1616120875541003</v>
      </c>
      <c r="AJ45" s="89">
        <f t="shared" si="26"/>
        <v>3.2762443632165077</v>
      </c>
      <c r="AK45" s="89">
        <f t="shared" si="26"/>
        <v>3.1838927353714941</v>
      </c>
      <c r="AL45" s="89">
        <f t="shared" si="27"/>
        <v>3.0894091101396133</v>
      </c>
      <c r="AM45" s="119">
        <f t="shared" si="28"/>
        <v>2.618459550561798</v>
      </c>
      <c r="AN45" s="54">
        <f t="shared" si="31"/>
        <v>-0.1524400112733961</v>
      </c>
    </row>
    <row r="46" spans="1:40" ht="20.100000000000001" customHeight="1" x14ac:dyDescent="0.25">
      <c r="A46" s="104" t="s">
        <v>94</v>
      </c>
      <c r="B46" s="106">
        <v>6300.46</v>
      </c>
      <c r="C46" s="75">
        <v>4254.17</v>
      </c>
      <c r="D46" s="75">
        <v>3452.02</v>
      </c>
      <c r="E46" s="75">
        <v>4258.38</v>
      </c>
      <c r="F46" s="75">
        <v>2910.08</v>
      </c>
      <c r="G46" s="75">
        <v>3949.66</v>
      </c>
      <c r="H46" s="75">
        <v>3955.5</v>
      </c>
      <c r="I46" s="75">
        <v>3646.33</v>
      </c>
      <c r="J46" s="75">
        <v>4789.57</v>
      </c>
      <c r="K46" s="98">
        <v>4268.78</v>
      </c>
      <c r="L46" s="54">
        <f t="shared" si="18"/>
        <v>-0.10873418699382199</v>
      </c>
      <c r="N46" s="392">
        <f t="shared" si="29"/>
        <v>4.1404568898415844E-2</v>
      </c>
      <c r="P46" s="106">
        <v>1704.5709999999999</v>
      </c>
      <c r="Q46" s="75">
        <v>1274.9849999999999</v>
      </c>
      <c r="R46" s="75">
        <v>1054.6289999999999</v>
      </c>
      <c r="S46" s="75">
        <v>1295.1099999999999</v>
      </c>
      <c r="T46" s="75">
        <v>1009.451</v>
      </c>
      <c r="U46" s="75">
        <v>1402.789</v>
      </c>
      <c r="V46" s="75">
        <v>1470.751</v>
      </c>
      <c r="W46" s="75">
        <v>1516.6369999999999</v>
      </c>
      <c r="X46" s="75">
        <v>1718.1369999999999</v>
      </c>
      <c r="Y46" s="98">
        <v>1639.136</v>
      </c>
      <c r="Z46" s="54">
        <f t="shared" si="19"/>
        <v>-4.5980617378008841E-2</v>
      </c>
      <c r="AB46" s="392">
        <f t="shared" si="30"/>
        <v>4.5678411649007107E-2</v>
      </c>
      <c r="AD46" s="118">
        <f t="shared" si="20"/>
        <v>2.7054707116623229</v>
      </c>
      <c r="AE46" s="89">
        <f t="shared" si="21"/>
        <v>2.997024096357221</v>
      </c>
      <c r="AF46" s="89">
        <f t="shared" si="22"/>
        <v>3.0551068649660196</v>
      </c>
      <c r="AG46" s="89">
        <f t="shared" si="23"/>
        <v>3.0413208778925318</v>
      </c>
      <c r="AH46" s="89">
        <f t="shared" si="24"/>
        <v>3.4688084176380034</v>
      </c>
      <c r="AI46" s="89">
        <f t="shared" si="25"/>
        <v>3.551670270352385</v>
      </c>
      <c r="AJ46" s="89">
        <f t="shared" si="26"/>
        <v>3.7182429528504612</v>
      </c>
      <c r="AK46" s="89">
        <f t="shared" si="26"/>
        <v>4.1593520059895841</v>
      </c>
      <c r="AL46" s="89">
        <f t="shared" si="27"/>
        <v>3.5872468718486212</v>
      </c>
      <c r="AM46" s="119">
        <f t="shared" si="28"/>
        <v>3.8398230876269102</v>
      </c>
      <c r="AN46" s="54">
        <f t="shared" si="31"/>
        <v>7.0409488056262057E-2</v>
      </c>
    </row>
    <row r="47" spans="1:40" ht="20.100000000000001" customHeight="1" x14ac:dyDescent="0.25">
      <c r="A47" s="104" t="s">
        <v>103</v>
      </c>
      <c r="B47" s="106">
        <v>4062.88</v>
      </c>
      <c r="C47" s="75">
        <v>3701.83</v>
      </c>
      <c r="D47" s="75">
        <v>2391.7199999999998</v>
      </c>
      <c r="E47" s="75">
        <v>2012.71</v>
      </c>
      <c r="F47" s="75">
        <v>4475.6400000000003</v>
      </c>
      <c r="G47" s="75">
        <v>2872.69</v>
      </c>
      <c r="H47" s="75">
        <v>2369.4299999999998</v>
      </c>
      <c r="I47" s="75">
        <v>2336.62</v>
      </c>
      <c r="J47" s="75">
        <v>2439.2800000000002</v>
      </c>
      <c r="K47" s="98">
        <v>2269.1</v>
      </c>
      <c r="L47" s="54">
        <f t="shared" si="18"/>
        <v>-6.9766488472008253E-2</v>
      </c>
      <c r="N47" s="392">
        <f t="shared" si="29"/>
        <v>2.2008889492406588E-2</v>
      </c>
      <c r="P47" s="106">
        <v>1082.05</v>
      </c>
      <c r="Q47" s="75">
        <v>990.44799999999998</v>
      </c>
      <c r="R47" s="75">
        <v>878.28899999999999</v>
      </c>
      <c r="S47" s="75">
        <v>710.35799999999995</v>
      </c>
      <c r="T47" s="75">
        <v>1314.357</v>
      </c>
      <c r="U47" s="75">
        <v>1117.4580000000001</v>
      </c>
      <c r="V47" s="75">
        <v>1091.088</v>
      </c>
      <c r="W47" s="75">
        <v>1113.819</v>
      </c>
      <c r="X47" s="75">
        <v>1248.3610000000001</v>
      </c>
      <c r="Y47" s="98">
        <v>1241.3779999999999</v>
      </c>
      <c r="Z47" s="54">
        <f t="shared" si="19"/>
        <v>-5.5937345046826788E-3</v>
      </c>
      <c r="AB47" s="392">
        <f t="shared" si="30"/>
        <v>3.4593941744932175E-2</v>
      </c>
      <c r="AD47" s="118">
        <f t="shared" si="20"/>
        <v>2.6632585751978888</v>
      </c>
      <c r="AE47" s="89">
        <f t="shared" si="21"/>
        <v>2.6755631674063904</v>
      </c>
      <c r="AF47" s="89">
        <f t="shared" si="22"/>
        <v>3.6722066128142092</v>
      </c>
      <c r="AG47" s="89">
        <f t="shared" si="23"/>
        <v>3.5293609114080016</v>
      </c>
      <c r="AH47" s="89">
        <f t="shared" si="24"/>
        <v>2.9366906185484081</v>
      </c>
      <c r="AI47" s="89">
        <f t="shared" si="25"/>
        <v>3.8899359137254628</v>
      </c>
      <c r="AJ47" s="89">
        <f t="shared" si="26"/>
        <v>4.6048543320545452</v>
      </c>
      <c r="AK47" s="89">
        <f t="shared" si="26"/>
        <v>4.7667956278727388</v>
      </c>
      <c r="AL47" s="89">
        <f t="shared" si="27"/>
        <v>5.1177437604539042</v>
      </c>
      <c r="AM47" s="119">
        <f t="shared" si="28"/>
        <v>5.4707945881627076</v>
      </c>
      <c r="AN47" s="54">
        <f t="shared" si="31"/>
        <v>6.8985639812003896E-2</v>
      </c>
    </row>
    <row r="48" spans="1:40" ht="20.100000000000001" customHeight="1" x14ac:dyDescent="0.25">
      <c r="A48" s="104" t="s">
        <v>101</v>
      </c>
      <c r="B48" s="106">
        <v>1571.05</v>
      </c>
      <c r="C48" s="75">
        <v>2074.85</v>
      </c>
      <c r="D48" s="75">
        <v>2131.04</v>
      </c>
      <c r="E48" s="75">
        <v>1168.04</v>
      </c>
      <c r="F48" s="75">
        <v>1678.01</v>
      </c>
      <c r="G48" s="75">
        <v>1476.7</v>
      </c>
      <c r="H48" s="75">
        <v>2261.31</v>
      </c>
      <c r="I48" s="75">
        <v>3853.61</v>
      </c>
      <c r="J48" s="75">
        <v>2628.19</v>
      </c>
      <c r="K48" s="98">
        <v>1094.73</v>
      </c>
      <c r="L48" s="54">
        <f t="shared" si="18"/>
        <v>-0.58346618775659298</v>
      </c>
      <c r="N48" s="392">
        <f t="shared" si="29"/>
        <v>1.0618214972465852E-2</v>
      </c>
      <c r="P48" s="106">
        <v>509.488</v>
      </c>
      <c r="Q48" s="75">
        <v>664.70500000000004</v>
      </c>
      <c r="R48" s="75">
        <v>688.27200000000005</v>
      </c>
      <c r="S48" s="75">
        <v>530.09299999999996</v>
      </c>
      <c r="T48" s="75">
        <v>920.38599999999997</v>
      </c>
      <c r="U48" s="75">
        <v>917.89</v>
      </c>
      <c r="V48" s="75">
        <v>1293.8209999999999</v>
      </c>
      <c r="W48" s="75">
        <v>1460.6469999999999</v>
      </c>
      <c r="X48" s="75">
        <v>1256.4590000000001</v>
      </c>
      <c r="Y48" s="98">
        <v>626.19500000000005</v>
      </c>
      <c r="Z48" s="54">
        <f t="shared" si="19"/>
        <v>-0.50161923309873224</v>
      </c>
      <c r="AB48" s="392">
        <f t="shared" si="30"/>
        <v>1.7450408619266496E-2</v>
      </c>
      <c r="AD48" s="118">
        <f t="shared" si="20"/>
        <v>3.2429776264281851</v>
      </c>
      <c r="AE48" s="89">
        <f t="shared" si="21"/>
        <v>3.2036291780128687</v>
      </c>
      <c r="AF48" s="89">
        <f t="shared" si="22"/>
        <v>3.2297469780013515</v>
      </c>
      <c r="AG48" s="89">
        <f t="shared" si="23"/>
        <v>4.5383120441080784</v>
      </c>
      <c r="AH48" s="89">
        <f t="shared" si="24"/>
        <v>5.4849851907914724</v>
      </c>
      <c r="AI48" s="89">
        <f t="shared" si="25"/>
        <v>6.2158190560032498</v>
      </c>
      <c r="AJ48" s="89">
        <f t="shared" si="26"/>
        <v>5.7215552047264637</v>
      </c>
      <c r="AK48" s="89">
        <f t="shared" si="26"/>
        <v>3.7903342580074266</v>
      </c>
      <c r="AL48" s="89">
        <f t="shared" si="27"/>
        <v>4.7807007864728197</v>
      </c>
      <c r="AM48" s="119">
        <f t="shared" si="28"/>
        <v>5.7200862313081764</v>
      </c>
      <c r="AN48" s="54">
        <f t="shared" si="31"/>
        <v>0.19649534384025552</v>
      </c>
    </row>
    <row r="49" spans="1:40" ht="20.100000000000001" customHeight="1" x14ac:dyDescent="0.25">
      <c r="A49" s="104" t="s">
        <v>148</v>
      </c>
      <c r="B49" s="106">
        <v>5345.01</v>
      </c>
      <c r="C49" s="75">
        <v>3046.94</v>
      </c>
      <c r="D49" s="75">
        <v>1131.69</v>
      </c>
      <c r="E49" s="75">
        <v>1196.07</v>
      </c>
      <c r="F49" s="75">
        <v>612.54999999999995</v>
      </c>
      <c r="G49" s="75">
        <v>1109.4100000000001</v>
      </c>
      <c r="H49" s="75">
        <v>1250.97</v>
      </c>
      <c r="I49" s="75">
        <v>2017.36</v>
      </c>
      <c r="J49" s="75">
        <v>1251.25</v>
      </c>
      <c r="K49" s="98">
        <v>1673.29</v>
      </c>
      <c r="L49" s="54">
        <f t="shared" si="18"/>
        <v>0.33729470529470529</v>
      </c>
      <c r="N49" s="392">
        <f t="shared" si="29"/>
        <v>1.622989497983739E-2</v>
      </c>
      <c r="P49" s="106">
        <v>1144.3150000000001</v>
      </c>
      <c r="Q49" s="75">
        <v>736.56899999999996</v>
      </c>
      <c r="R49" s="75">
        <v>529.78099999999995</v>
      </c>
      <c r="S49" s="75">
        <v>403.779</v>
      </c>
      <c r="T49" s="75">
        <v>228.63900000000001</v>
      </c>
      <c r="U49" s="75">
        <v>401.363</v>
      </c>
      <c r="V49" s="75">
        <v>558.31299999999999</v>
      </c>
      <c r="W49" s="75">
        <v>812.59799999999996</v>
      </c>
      <c r="X49" s="75">
        <v>506.61599999999999</v>
      </c>
      <c r="Y49" s="98">
        <v>584.92999999999995</v>
      </c>
      <c r="Z49" s="54">
        <f t="shared" si="19"/>
        <v>0.15458256351950977</v>
      </c>
      <c r="AB49" s="392">
        <f t="shared" si="30"/>
        <v>1.6300461539404738E-2</v>
      </c>
      <c r="AD49" s="118">
        <f t="shared" si="20"/>
        <v>2.1409033846522272</v>
      </c>
      <c r="AE49" s="89">
        <f t="shared" si="21"/>
        <v>2.4174056594484958</v>
      </c>
      <c r="AF49" s="89">
        <f t="shared" si="22"/>
        <v>4.6813261582235413</v>
      </c>
      <c r="AG49" s="89">
        <f t="shared" si="23"/>
        <v>3.3758810103087611</v>
      </c>
      <c r="AH49" s="89">
        <f t="shared" si="24"/>
        <v>3.7325769324953066</v>
      </c>
      <c r="AI49" s="89">
        <f t="shared" si="25"/>
        <v>3.6178058607728429</v>
      </c>
      <c r="AJ49" s="89">
        <f t="shared" si="26"/>
        <v>4.463040680431984</v>
      </c>
      <c r="AK49" s="89">
        <f t="shared" si="26"/>
        <v>4.0280267280009516</v>
      </c>
      <c r="AL49" s="89">
        <f t="shared" si="27"/>
        <v>4.0488791208791213</v>
      </c>
      <c r="AM49" s="119">
        <f t="shared" si="28"/>
        <v>3.4956881353501186</v>
      </c>
      <c r="AN49" s="54">
        <f t="shared" si="31"/>
        <v>-0.13662818005020855</v>
      </c>
    </row>
    <row r="50" spans="1:40" ht="20.100000000000001" customHeight="1" x14ac:dyDescent="0.25">
      <c r="A50" s="104" t="s">
        <v>226</v>
      </c>
      <c r="B50" s="106">
        <v>876.85</v>
      </c>
      <c r="C50" s="75">
        <v>545.80999999999995</v>
      </c>
      <c r="D50" s="75">
        <v>511.91</v>
      </c>
      <c r="E50" s="75">
        <v>327.44</v>
      </c>
      <c r="F50" s="75">
        <v>448.42</v>
      </c>
      <c r="G50" s="75">
        <v>1202.1600000000001</v>
      </c>
      <c r="H50" s="75">
        <v>681.91</v>
      </c>
      <c r="I50" s="75">
        <v>1670.24</v>
      </c>
      <c r="J50" s="75">
        <v>2816</v>
      </c>
      <c r="K50" s="98">
        <v>851.51</v>
      </c>
      <c r="L50" s="54">
        <f t="shared" si="18"/>
        <v>-0.69761718750000001</v>
      </c>
      <c r="N50" s="392">
        <f t="shared" si="29"/>
        <v>8.2591289461368539E-3</v>
      </c>
      <c r="P50" s="106">
        <v>269.52800000000002</v>
      </c>
      <c r="Q50" s="75">
        <v>197.13800000000001</v>
      </c>
      <c r="R50" s="75">
        <v>196.893</v>
      </c>
      <c r="S50" s="75">
        <v>120.467</v>
      </c>
      <c r="T50" s="75">
        <v>173.101</v>
      </c>
      <c r="U50" s="75">
        <v>378.66300000000001</v>
      </c>
      <c r="V50" s="75">
        <v>259.23399999999998</v>
      </c>
      <c r="W50" s="75">
        <v>489.923</v>
      </c>
      <c r="X50" s="75">
        <v>902.11199999999997</v>
      </c>
      <c r="Y50" s="98">
        <v>390.916</v>
      </c>
      <c r="Z50" s="54">
        <f t="shared" si="19"/>
        <v>-0.56666577985882016</v>
      </c>
      <c r="AB50" s="392">
        <f t="shared" si="30"/>
        <v>1.0893801349115183E-2</v>
      </c>
      <c r="AD50" s="118">
        <f t="shared" si="20"/>
        <v>3.0738210640360379</v>
      </c>
      <c r="AE50" s="89">
        <f t="shared" si="21"/>
        <v>3.6118429490115611</v>
      </c>
      <c r="AF50" s="89">
        <f t="shared" si="22"/>
        <v>3.8462425035650796</v>
      </c>
      <c r="AG50" s="89">
        <f t="shared" si="23"/>
        <v>3.6790557048619594</v>
      </c>
      <c r="AH50" s="89">
        <f t="shared" si="24"/>
        <v>3.8602426296775345</v>
      </c>
      <c r="AI50" s="89">
        <f t="shared" si="25"/>
        <v>3.1498552605310444</v>
      </c>
      <c r="AJ50" s="89">
        <f t="shared" si="26"/>
        <v>3.8015867196550861</v>
      </c>
      <c r="AK50" s="89">
        <f t="shared" si="26"/>
        <v>2.9332491138997989</v>
      </c>
      <c r="AL50" s="89">
        <f t="shared" si="27"/>
        <v>3.2035227272727274</v>
      </c>
      <c r="AM50" s="119">
        <f t="shared" si="28"/>
        <v>4.5908562436142848</v>
      </c>
      <c r="AN50" s="54">
        <f t="shared" si="31"/>
        <v>0.43306498328564808</v>
      </c>
    </row>
    <row r="51" spans="1:40" ht="20.100000000000001" customHeight="1" x14ac:dyDescent="0.25">
      <c r="A51" s="104" t="s">
        <v>229</v>
      </c>
      <c r="B51" s="106">
        <v>720.31</v>
      </c>
      <c r="C51" s="75">
        <v>783.23</v>
      </c>
      <c r="D51" s="75">
        <v>602.14</v>
      </c>
      <c r="E51" s="75">
        <v>717.4</v>
      </c>
      <c r="F51" s="75">
        <v>1067.3800000000001</v>
      </c>
      <c r="G51" s="75">
        <v>938.53</v>
      </c>
      <c r="H51" s="75">
        <v>761.63</v>
      </c>
      <c r="I51" s="75">
        <v>1583.97</v>
      </c>
      <c r="J51" s="75">
        <v>641.39</v>
      </c>
      <c r="K51" s="98">
        <v>474.34</v>
      </c>
      <c r="L51" s="54">
        <f t="shared" si="18"/>
        <v>-0.26044996024259814</v>
      </c>
      <c r="N51" s="392">
        <f t="shared" si="29"/>
        <v>4.6008094142294918E-3</v>
      </c>
      <c r="P51" s="106">
        <v>280.12900000000002</v>
      </c>
      <c r="Q51" s="75">
        <v>317.37599999999998</v>
      </c>
      <c r="R51" s="75">
        <v>277.76</v>
      </c>
      <c r="S51" s="75">
        <v>343.327</v>
      </c>
      <c r="T51" s="75">
        <v>501.31700000000001</v>
      </c>
      <c r="U51" s="75">
        <v>461.71600000000001</v>
      </c>
      <c r="V51" s="75">
        <v>401.642</v>
      </c>
      <c r="W51" s="75">
        <v>718.36300000000006</v>
      </c>
      <c r="X51" s="75">
        <v>337.19499999999999</v>
      </c>
      <c r="Y51" s="98">
        <v>287.53399999999999</v>
      </c>
      <c r="Z51" s="54">
        <f t="shared" si="19"/>
        <v>-0.14727679829178963</v>
      </c>
      <c r="AB51" s="392">
        <f t="shared" si="30"/>
        <v>8.0128167614435964E-3</v>
      </c>
      <c r="AD51" s="118">
        <f t="shared" si="20"/>
        <v>3.8890061223639827</v>
      </c>
      <c r="AE51" s="89">
        <f t="shared" si="21"/>
        <v>4.0521430486574825</v>
      </c>
      <c r="AF51" s="89">
        <f t="shared" si="22"/>
        <v>4.6128807254126949</v>
      </c>
      <c r="AG51" s="89">
        <f t="shared" si="23"/>
        <v>4.785712294396431</v>
      </c>
      <c r="AH51" s="89">
        <f t="shared" si="24"/>
        <v>4.6967059528940016</v>
      </c>
      <c r="AI51" s="89">
        <f t="shared" si="25"/>
        <v>4.9195657038134106</v>
      </c>
      <c r="AJ51" s="89">
        <f t="shared" si="26"/>
        <v>5.2734529889841522</v>
      </c>
      <c r="AK51" s="89">
        <f t="shared" si="26"/>
        <v>4.5352058435450173</v>
      </c>
      <c r="AL51" s="89">
        <f t="shared" si="27"/>
        <v>5.2572537769531804</v>
      </c>
      <c r="AM51" s="119">
        <f t="shared" si="28"/>
        <v>6.0617700383691018</v>
      </c>
      <c r="AN51" s="54">
        <f t="shared" si="31"/>
        <v>0.15302975575247491</v>
      </c>
    </row>
    <row r="52" spans="1:40" ht="20.100000000000001" customHeight="1" x14ac:dyDescent="0.25">
      <c r="A52" s="104" t="s">
        <v>228</v>
      </c>
      <c r="B52" s="106">
        <v>161.75</v>
      </c>
      <c r="C52" s="75">
        <v>273.83999999999997</v>
      </c>
      <c r="D52" s="75">
        <v>267.73</v>
      </c>
      <c r="E52" s="75">
        <v>465.55</v>
      </c>
      <c r="F52" s="75">
        <v>350.25</v>
      </c>
      <c r="G52" s="75">
        <v>993.12</v>
      </c>
      <c r="H52" s="75">
        <v>890.92</v>
      </c>
      <c r="I52" s="75">
        <v>652.78</v>
      </c>
      <c r="J52" s="75">
        <v>321.87</v>
      </c>
      <c r="K52" s="98">
        <v>457.44</v>
      </c>
      <c r="L52" s="54">
        <f t="shared" si="18"/>
        <v>0.42119489234784224</v>
      </c>
      <c r="N52" s="392">
        <f t="shared" si="29"/>
        <v>4.4368896960938122E-3</v>
      </c>
      <c r="P52" s="106">
        <v>52.276000000000003</v>
      </c>
      <c r="Q52" s="75">
        <v>90.730999999999995</v>
      </c>
      <c r="R52" s="75">
        <v>80.328999999999994</v>
      </c>
      <c r="S52" s="75">
        <v>161.12100000000001</v>
      </c>
      <c r="T52" s="75">
        <v>98.584000000000003</v>
      </c>
      <c r="U52" s="75">
        <v>356.91300000000001</v>
      </c>
      <c r="V52" s="75">
        <v>354.142</v>
      </c>
      <c r="W52" s="75">
        <v>246.042</v>
      </c>
      <c r="X52" s="75">
        <v>124.152</v>
      </c>
      <c r="Y52" s="98">
        <v>187.828</v>
      </c>
      <c r="Z52" s="54">
        <f t="shared" si="19"/>
        <v>0.51288742831368006</v>
      </c>
      <c r="AB52" s="392">
        <f t="shared" si="30"/>
        <v>5.2342726309529582E-3</v>
      </c>
      <c r="AD52" s="118">
        <f t="shared" si="20"/>
        <v>3.2319010819165377</v>
      </c>
      <c r="AE52" s="89">
        <f t="shared" si="21"/>
        <v>3.3132851300029214</v>
      </c>
      <c r="AF52" s="89">
        <f t="shared" si="22"/>
        <v>3.0003735106263769</v>
      </c>
      <c r="AG52" s="89">
        <f t="shared" si="23"/>
        <v>3.460874234776071</v>
      </c>
      <c r="AH52" s="89">
        <f t="shared" si="24"/>
        <v>2.8146752319771595</v>
      </c>
      <c r="AI52" s="89">
        <f t="shared" si="25"/>
        <v>3.5938557274045433</v>
      </c>
      <c r="AJ52" s="89">
        <f t="shared" si="26"/>
        <v>3.9750145916580615</v>
      </c>
      <c r="AK52" s="89">
        <f t="shared" si="26"/>
        <v>3.7691412114341736</v>
      </c>
      <c r="AL52" s="89">
        <f t="shared" si="27"/>
        <v>3.8572094323795318</v>
      </c>
      <c r="AM52" s="119">
        <f t="shared" si="28"/>
        <v>4.1060685554389647</v>
      </c>
      <c r="AN52" s="54">
        <f t="shared" si="31"/>
        <v>6.4517918309120792E-2</v>
      </c>
    </row>
    <row r="53" spans="1:40" ht="20.100000000000001" customHeight="1" x14ac:dyDescent="0.25">
      <c r="A53" s="104" t="s">
        <v>231</v>
      </c>
      <c r="B53" s="106">
        <v>40.71</v>
      </c>
      <c r="C53" s="75">
        <v>121.47</v>
      </c>
      <c r="D53" s="75">
        <v>46.12</v>
      </c>
      <c r="E53" s="75">
        <v>104.83</v>
      </c>
      <c r="F53" s="75">
        <v>236.01</v>
      </c>
      <c r="G53" s="75">
        <v>257.43</v>
      </c>
      <c r="H53" s="75">
        <v>446.7</v>
      </c>
      <c r="I53" s="75">
        <v>508.72</v>
      </c>
      <c r="J53" s="75">
        <v>350.71</v>
      </c>
      <c r="K53" s="98">
        <v>475.31</v>
      </c>
      <c r="L53" s="54">
        <f t="shared" si="18"/>
        <v>0.35527929058196239</v>
      </c>
      <c r="N53" s="392">
        <f t="shared" si="29"/>
        <v>4.6102178240869842E-3</v>
      </c>
      <c r="P53" s="106">
        <v>13.727</v>
      </c>
      <c r="Q53" s="75">
        <v>34.71</v>
      </c>
      <c r="R53" s="75">
        <v>14.843</v>
      </c>
      <c r="S53" s="75">
        <v>34.756</v>
      </c>
      <c r="T53" s="75">
        <v>82.799000000000007</v>
      </c>
      <c r="U53" s="75">
        <v>86.159000000000006</v>
      </c>
      <c r="V53" s="75">
        <v>151.39699999999999</v>
      </c>
      <c r="W53" s="75">
        <v>171.071</v>
      </c>
      <c r="X53" s="75">
        <v>129.51</v>
      </c>
      <c r="Y53" s="98">
        <v>164.18199999999999</v>
      </c>
      <c r="Z53" s="54">
        <f t="shared" si="19"/>
        <v>0.26771677862713306</v>
      </c>
      <c r="AB53" s="392">
        <f t="shared" si="30"/>
        <v>4.5753207673782312E-3</v>
      </c>
      <c r="AD53" s="118">
        <f t="shared" si="20"/>
        <v>3.3718987963645297</v>
      </c>
      <c r="AE53" s="89">
        <f t="shared" si="21"/>
        <v>2.8574956779451717</v>
      </c>
      <c r="AF53" s="89">
        <f t="shared" si="22"/>
        <v>3.2183434518647007</v>
      </c>
      <c r="AG53" s="89">
        <f t="shared" si="23"/>
        <v>3.315463130783173</v>
      </c>
      <c r="AH53" s="89">
        <f t="shared" si="24"/>
        <v>3.5082835473073182</v>
      </c>
      <c r="AI53" s="89">
        <f t="shared" si="25"/>
        <v>3.3468904168123377</v>
      </c>
      <c r="AJ53" s="89">
        <f t="shared" si="26"/>
        <v>3.3892321468547122</v>
      </c>
      <c r="AK53" s="89">
        <f t="shared" si="26"/>
        <v>3.3627732347853434</v>
      </c>
      <c r="AL53" s="89">
        <f t="shared" si="27"/>
        <v>3.6927946166348264</v>
      </c>
      <c r="AM53" s="119">
        <f t="shared" si="28"/>
        <v>3.4542088321306093</v>
      </c>
      <c r="AN53" s="54">
        <f t="shared" si="31"/>
        <v>-6.4608463040285696E-2</v>
      </c>
    </row>
    <row r="54" spans="1:40" ht="20.100000000000001" customHeight="1" x14ac:dyDescent="0.25">
      <c r="A54" s="104" t="s">
        <v>230</v>
      </c>
      <c r="B54" s="106">
        <v>32.700000000000003</v>
      </c>
      <c r="C54" s="75">
        <v>50.46</v>
      </c>
      <c r="D54" s="75">
        <v>48.82</v>
      </c>
      <c r="E54" s="75">
        <v>173.46</v>
      </c>
      <c r="F54" s="75">
        <v>96.21</v>
      </c>
      <c r="G54" s="75">
        <v>237.71</v>
      </c>
      <c r="H54" s="75">
        <v>166.71</v>
      </c>
      <c r="I54" s="75">
        <v>364.04</v>
      </c>
      <c r="J54" s="75">
        <v>456.6</v>
      </c>
      <c r="K54" s="98">
        <v>343.41</v>
      </c>
      <c r="L54" s="54">
        <f t="shared" si="18"/>
        <v>-0.24789750328515109</v>
      </c>
      <c r="N54" s="392">
        <f t="shared" si="29"/>
        <v>3.3308680713002277E-3</v>
      </c>
      <c r="P54" s="106">
        <v>7.2249999999999996</v>
      </c>
      <c r="Q54" s="75">
        <v>12.77</v>
      </c>
      <c r="R54" s="75">
        <v>15.653</v>
      </c>
      <c r="S54" s="75">
        <v>52.793999999999997</v>
      </c>
      <c r="T54" s="75">
        <v>33.683999999999997</v>
      </c>
      <c r="U54" s="75">
        <v>81.335999999999999</v>
      </c>
      <c r="V54" s="75">
        <v>57.113</v>
      </c>
      <c r="W54" s="75">
        <v>136.29300000000001</v>
      </c>
      <c r="X54" s="75">
        <v>165.43799999999999</v>
      </c>
      <c r="Y54" s="98">
        <v>132.97999999999999</v>
      </c>
      <c r="Z54" s="54">
        <f t="shared" si="19"/>
        <v>-0.19619434470919619</v>
      </c>
      <c r="AB54" s="392">
        <f t="shared" si="30"/>
        <v>3.7058030456807519E-3</v>
      </c>
      <c r="AD54" s="118">
        <f t="shared" si="20"/>
        <v>2.2094801223241585</v>
      </c>
      <c r="AE54" s="89">
        <f t="shared" si="21"/>
        <v>2.5307173999207295</v>
      </c>
      <c r="AF54" s="89">
        <f t="shared" si="22"/>
        <v>3.2062679229823843</v>
      </c>
      <c r="AG54" s="89">
        <f t="shared" si="23"/>
        <v>3.0435835351089584</v>
      </c>
      <c r="AH54" s="89">
        <f t="shared" si="24"/>
        <v>3.5010913626442157</v>
      </c>
      <c r="AI54" s="89">
        <f t="shared" si="25"/>
        <v>3.421648226831012</v>
      </c>
      <c r="AJ54" s="89">
        <f t="shared" si="26"/>
        <v>3.4258892687901144</v>
      </c>
      <c r="AK54" s="89">
        <f t="shared" si="26"/>
        <v>3.7439017690363698</v>
      </c>
      <c r="AL54" s="89">
        <f t="shared" si="27"/>
        <v>3.6232588699080153</v>
      </c>
      <c r="AM54" s="119">
        <f t="shared" si="28"/>
        <v>3.8723391863952705</v>
      </c>
      <c r="AN54" s="54">
        <f t="shared" si="31"/>
        <v>6.8744830394516843E-2</v>
      </c>
    </row>
    <row r="55" spans="1:40" ht="20.100000000000001" customHeight="1" x14ac:dyDescent="0.25">
      <c r="A55" s="104" t="s">
        <v>227</v>
      </c>
      <c r="B55" s="106">
        <v>45.01</v>
      </c>
      <c r="C55" s="75">
        <v>148.99</v>
      </c>
      <c r="D55" s="75">
        <v>78.53</v>
      </c>
      <c r="E55" s="75">
        <v>74.05</v>
      </c>
      <c r="F55" s="75">
        <v>149.54</v>
      </c>
      <c r="G55" s="75">
        <v>209.61</v>
      </c>
      <c r="H55" s="75">
        <v>125.62</v>
      </c>
      <c r="I55" s="75">
        <v>88.78</v>
      </c>
      <c r="J55" s="75">
        <v>162.97</v>
      </c>
      <c r="K55" s="98">
        <v>215.81</v>
      </c>
      <c r="L55" s="54">
        <f t="shared" si="18"/>
        <v>0.32423145364177458</v>
      </c>
      <c r="N55" s="392">
        <f t="shared" si="29"/>
        <v>2.093225702417816E-3</v>
      </c>
      <c r="P55" s="106">
        <v>13.887</v>
      </c>
      <c r="Q55" s="75">
        <v>48.686999999999998</v>
      </c>
      <c r="R55" s="75">
        <v>30.885000000000002</v>
      </c>
      <c r="S55" s="75">
        <v>25.103000000000002</v>
      </c>
      <c r="T55" s="75">
        <v>66.837000000000003</v>
      </c>
      <c r="U55" s="75">
        <v>58.92</v>
      </c>
      <c r="V55" s="75">
        <v>44.316000000000003</v>
      </c>
      <c r="W55" s="75">
        <v>23.472999999999999</v>
      </c>
      <c r="X55" s="75">
        <v>48.26</v>
      </c>
      <c r="Y55" s="98">
        <v>90.28</v>
      </c>
      <c r="Z55" s="54">
        <f t="shared" si="19"/>
        <v>0.87070037297969338</v>
      </c>
      <c r="AB55" s="392">
        <f t="shared" si="30"/>
        <v>2.5158662878933548E-3</v>
      </c>
      <c r="AD55" s="118">
        <f t="shared" ref="AD55:AF62" si="32">(P55/B55)*10</f>
        <v>3.0853143745834259</v>
      </c>
      <c r="AE55" s="89">
        <f t="shared" si="32"/>
        <v>3.2678032082690112</v>
      </c>
      <c r="AF55" s="89">
        <f t="shared" si="32"/>
        <v>3.9328918884502739</v>
      </c>
      <c r="AG55" s="89">
        <f t="shared" si="23"/>
        <v>3.3900067521944637</v>
      </c>
      <c r="AH55" s="89">
        <f t="shared" si="24"/>
        <v>4.4695064865587808</v>
      </c>
      <c r="AI55" s="89">
        <f t="shared" si="25"/>
        <v>2.8109345928152281</v>
      </c>
      <c r="AJ55" s="89">
        <f t="shared" si="26"/>
        <v>3.5277822002865786</v>
      </c>
      <c r="AK55" s="89">
        <f t="shared" si="26"/>
        <v>2.6439513403919799</v>
      </c>
      <c r="AL55" s="89">
        <f t="shared" si="27"/>
        <v>2.961281217401976</v>
      </c>
      <c r="AM55" s="119">
        <f t="shared" si="28"/>
        <v>4.183309392521199</v>
      </c>
      <c r="AN55" s="54">
        <f t="shared" si="31"/>
        <v>0.41266873538992904</v>
      </c>
    </row>
    <row r="56" spans="1:40" ht="20.100000000000001" customHeight="1" x14ac:dyDescent="0.25">
      <c r="A56" s="104" t="s">
        <v>110</v>
      </c>
      <c r="B56" s="106">
        <v>330.75</v>
      </c>
      <c r="C56" s="75">
        <v>637.12</v>
      </c>
      <c r="D56" s="75">
        <v>53.67</v>
      </c>
      <c r="E56" s="75">
        <v>425.55</v>
      </c>
      <c r="F56" s="75">
        <v>51.06</v>
      </c>
      <c r="G56" s="75">
        <v>286.3</v>
      </c>
      <c r="H56" s="75">
        <v>31.02</v>
      </c>
      <c r="I56" s="75">
        <v>26.91</v>
      </c>
      <c r="J56" s="75">
        <v>39.340000000000003</v>
      </c>
      <c r="K56" s="98">
        <v>151.46</v>
      </c>
      <c r="L56" s="54">
        <f t="shared" si="18"/>
        <v>2.8500254194204371</v>
      </c>
      <c r="N56" s="392">
        <f t="shared" si="29"/>
        <v>1.4690698525934962E-3</v>
      </c>
      <c r="P56" s="106">
        <v>169.86199999999999</v>
      </c>
      <c r="Q56" s="75">
        <v>182.68100000000001</v>
      </c>
      <c r="R56" s="75">
        <v>17.739999999999998</v>
      </c>
      <c r="S56" s="75">
        <v>112.867</v>
      </c>
      <c r="T56" s="75">
        <v>30.295000000000002</v>
      </c>
      <c r="U56" s="75">
        <v>66.034999999999997</v>
      </c>
      <c r="V56" s="75">
        <v>18.265999999999998</v>
      </c>
      <c r="W56" s="75">
        <v>15.426</v>
      </c>
      <c r="X56" s="75">
        <v>22.03</v>
      </c>
      <c r="Y56" s="98">
        <v>63.713000000000001</v>
      </c>
      <c r="Z56" s="54">
        <f t="shared" si="19"/>
        <v>1.8921016795279164</v>
      </c>
      <c r="AB56" s="392">
        <f t="shared" si="30"/>
        <v>1.7755138325271302E-3</v>
      </c>
      <c r="AD56" s="118">
        <f t="shared" si="32"/>
        <v>5.1356613756613756</v>
      </c>
      <c r="AE56" s="89">
        <f t="shared" si="32"/>
        <v>2.8672934455047718</v>
      </c>
      <c r="AF56" s="89">
        <f t="shared" si="32"/>
        <v>3.3053847587106389</v>
      </c>
      <c r="AG56" s="89">
        <f t="shared" si="23"/>
        <v>2.6522617788743981</v>
      </c>
      <c r="AH56" s="89">
        <f t="shared" si="24"/>
        <v>5.9332158245201727</v>
      </c>
      <c r="AI56" s="89">
        <f t="shared" si="25"/>
        <v>2.3064966818023049</v>
      </c>
      <c r="AJ56" s="89">
        <f t="shared" si="26"/>
        <v>5.888459058671824</v>
      </c>
      <c r="AK56" s="89">
        <f t="shared" si="26"/>
        <v>5.7324414715719065</v>
      </c>
      <c r="AL56" s="89">
        <f t="shared" si="27"/>
        <v>5.5998983223182508</v>
      </c>
      <c r="AM56" s="119">
        <f t="shared" si="28"/>
        <v>4.206589198468242</v>
      </c>
      <c r="AN56" s="54">
        <f t="shared" si="31"/>
        <v>-0.24880971825809964</v>
      </c>
    </row>
    <row r="57" spans="1:40" ht="20.100000000000001" customHeight="1" x14ac:dyDescent="0.25">
      <c r="A57" s="104" t="s">
        <v>234</v>
      </c>
      <c r="B57" s="106">
        <v>86.86</v>
      </c>
      <c r="C57" s="75">
        <v>134.63</v>
      </c>
      <c r="D57" s="75">
        <v>83.26</v>
      </c>
      <c r="E57" s="75">
        <v>53.04</v>
      </c>
      <c r="F57" s="75">
        <v>57.82</v>
      </c>
      <c r="G57" s="75">
        <v>8.5</v>
      </c>
      <c r="H57" s="75">
        <v>25.9</v>
      </c>
      <c r="I57" s="75">
        <v>20.21</v>
      </c>
      <c r="J57" s="75">
        <v>38.76</v>
      </c>
      <c r="K57" s="98">
        <v>64.040000000000006</v>
      </c>
      <c r="L57" s="54">
        <f t="shared" si="18"/>
        <v>0.65221878224974228</v>
      </c>
      <c r="N57" s="392">
        <f t="shared" si="29"/>
        <v>6.2114903842656476E-4</v>
      </c>
      <c r="P57" s="106">
        <v>27.184000000000001</v>
      </c>
      <c r="Q57" s="75">
        <v>46.018999999999998</v>
      </c>
      <c r="R57" s="75">
        <v>30.309000000000001</v>
      </c>
      <c r="S57" s="75">
        <v>19.305</v>
      </c>
      <c r="T57" s="75">
        <v>20.738</v>
      </c>
      <c r="U57" s="75">
        <v>4.5069999999999997</v>
      </c>
      <c r="V57" s="75">
        <v>11.7</v>
      </c>
      <c r="W57" s="75">
        <v>11.101000000000001</v>
      </c>
      <c r="X57" s="75">
        <v>18.183</v>
      </c>
      <c r="Y57" s="98">
        <v>33.610999999999997</v>
      </c>
      <c r="Z57" s="54">
        <f t="shared" si="19"/>
        <v>0.8484848484848484</v>
      </c>
      <c r="AB57" s="392">
        <f t="shared" si="30"/>
        <v>9.3665021934407993E-4</v>
      </c>
      <c r="AD57" s="118">
        <f t="shared" si="32"/>
        <v>3.1296338936219206</v>
      </c>
      <c r="AE57" s="89">
        <f t="shared" si="32"/>
        <v>3.4181831686845427</v>
      </c>
      <c r="AF57" s="89">
        <f t="shared" si="32"/>
        <v>3.6402834494355032</v>
      </c>
      <c r="AG57" s="89">
        <f t="shared" si="23"/>
        <v>3.6397058823529411</v>
      </c>
      <c r="AH57" s="89">
        <f t="shared" si="24"/>
        <v>3.5866482186094779</v>
      </c>
      <c r="AI57" s="89">
        <f t="shared" si="25"/>
        <v>5.30235294117647</v>
      </c>
      <c r="AJ57" s="89">
        <f t="shared" si="26"/>
        <v>4.5173745173745168</v>
      </c>
      <c r="AK57" s="89">
        <f t="shared" si="26"/>
        <v>5.492825333993073</v>
      </c>
      <c r="AL57" s="89">
        <f t="shared" si="27"/>
        <v>4.6911764705882355</v>
      </c>
      <c r="AM57" s="119">
        <f t="shared" si="28"/>
        <v>5.2484384759525282</v>
      </c>
      <c r="AN57" s="54">
        <f t="shared" si="31"/>
        <v>0.11878939299301537</v>
      </c>
    </row>
    <row r="58" spans="1:40" ht="20.100000000000001" customHeight="1" x14ac:dyDescent="0.25">
      <c r="A58" s="104" t="s">
        <v>233</v>
      </c>
      <c r="B58" s="106">
        <v>68.540000000000006</v>
      </c>
      <c r="C58" s="75">
        <v>59.95</v>
      </c>
      <c r="D58" s="75">
        <v>14.71</v>
      </c>
      <c r="E58" s="75">
        <v>68.92</v>
      </c>
      <c r="F58" s="75">
        <v>29.04</v>
      </c>
      <c r="G58" s="75">
        <v>16.649999999999999</v>
      </c>
      <c r="H58" s="75">
        <v>62.54</v>
      </c>
      <c r="I58" s="75">
        <v>69.63</v>
      </c>
      <c r="J58" s="75">
        <v>47.81</v>
      </c>
      <c r="K58" s="98">
        <v>61.56</v>
      </c>
      <c r="L58" s="54">
        <f t="shared" si="18"/>
        <v>0.28759673708429195</v>
      </c>
      <c r="N58" s="392">
        <f t="shared" si="29"/>
        <v>5.9709454724452406E-4</v>
      </c>
      <c r="P58" s="106">
        <v>19.905999999999999</v>
      </c>
      <c r="Q58" s="75">
        <v>17.538</v>
      </c>
      <c r="R58" s="75">
        <v>5.0810000000000004</v>
      </c>
      <c r="S58" s="75">
        <v>33.476999999999997</v>
      </c>
      <c r="T58" s="75">
        <v>14.417999999999999</v>
      </c>
      <c r="U58" s="75">
        <v>13.553000000000001</v>
      </c>
      <c r="V58" s="75">
        <v>35.284999999999997</v>
      </c>
      <c r="W58" s="75">
        <v>27.1</v>
      </c>
      <c r="X58" s="75">
        <v>24.748999999999999</v>
      </c>
      <c r="Y58" s="98">
        <v>29.492999999999999</v>
      </c>
      <c r="Z58" s="54">
        <f t="shared" si="19"/>
        <v>0.19168451250555579</v>
      </c>
      <c r="AB58" s="392">
        <f t="shared" si="30"/>
        <v>8.2189238401460685E-4</v>
      </c>
      <c r="AD58" s="118">
        <f t="shared" si="32"/>
        <v>2.9042894660052521</v>
      </c>
      <c r="AE58" s="89">
        <f t="shared" si="32"/>
        <v>2.9254378648874062</v>
      </c>
      <c r="AF58" s="89">
        <f t="shared" si="32"/>
        <v>3.4541128484024473</v>
      </c>
      <c r="AG58" s="89">
        <f t="shared" ref="AG58:AG62" si="33">(S58/E58)*10</f>
        <v>4.8573708647707479</v>
      </c>
      <c r="AH58" s="89">
        <f t="shared" si="24"/>
        <v>4.964876033057851</v>
      </c>
      <c r="AI58" s="89">
        <f t="shared" si="25"/>
        <v>8.139939939939941</v>
      </c>
      <c r="AJ58" s="89">
        <f t="shared" si="26"/>
        <v>5.6419891269587463</v>
      </c>
      <c r="AK58" s="89">
        <f t="shared" si="26"/>
        <v>3.8920005744650297</v>
      </c>
      <c r="AL58" s="89">
        <f t="shared" si="27"/>
        <v>5.1765321062539211</v>
      </c>
      <c r="AM58" s="119">
        <f t="shared" si="28"/>
        <v>4.7909356725146193</v>
      </c>
      <c r="AN58" s="54">
        <f t="shared" si="31"/>
        <v>-7.4489334910808613E-2</v>
      </c>
    </row>
    <row r="59" spans="1:40" ht="20.100000000000001" customHeight="1" x14ac:dyDescent="0.25">
      <c r="A59" s="104" t="s">
        <v>239</v>
      </c>
      <c r="B59" s="106">
        <v>103.45</v>
      </c>
      <c r="C59" s="75">
        <v>25.95</v>
      </c>
      <c r="D59" s="75">
        <v>17.899999999999999</v>
      </c>
      <c r="E59" s="75">
        <v>26.62</v>
      </c>
      <c r="F59" s="75">
        <v>27.56</v>
      </c>
      <c r="G59" s="75">
        <v>164.07</v>
      </c>
      <c r="H59" s="75">
        <v>26.41</v>
      </c>
      <c r="I59" s="75">
        <v>86.7</v>
      </c>
      <c r="J59" s="75">
        <v>53.5</v>
      </c>
      <c r="K59" s="98">
        <v>33.36</v>
      </c>
      <c r="L59" s="54">
        <f t="shared" si="18"/>
        <v>-0.37644859813084114</v>
      </c>
      <c r="N59" s="392">
        <f t="shared" si="29"/>
        <v>3.235717039648688E-4</v>
      </c>
      <c r="P59" s="106">
        <v>25.507000000000001</v>
      </c>
      <c r="Q59" s="75">
        <v>9.6020000000000003</v>
      </c>
      <c r="R59" s="75">
        <v>12.01</v>
      </c>
      <c r="S59" s="75">
        <v>10.507</v>
      </c>
      <c r="T59" s="75">
        <v>9.5679999999999996</v>
      </c>
      <c r="U59" s="75">
        <v>55.133000000000003</v>
      </c>
      <c r="V59" s="75">
        <v>12.145</v>
      </c>
      <c r="W59" s="75">
        <v>37.51</v>
      </c>
      <c r="X59" s="75">
        <v>24.838000000000001</v>
      </c>
      <c r="Y59" s="98">
        <v>25.161000000000001</v>
      </c>
      <c r="Z59" s="54">
        <f t="shared" si="19"/>
        <v>1.300426765440053E-2</v>
      </c>
      <c r="AB59" s="392">
        <f t="shared" si="30"/>
        <v>7.0117093121050843E-4</v>
      </c>
      <c r="AD59" s="118">
        <f t="shared" si="32"/>
        <v>2.4656355727404544</v>
      </c>
      <c r="AE59" s="89">
        <f t="shared" si="32"/>
        <v>3.7001926782273604</v>
      </c>
      <c r="AF59" s="89">
        <f t="shared" si="32"/>
        <v>6.7094972067039107</v>
      </c>
      <c r="AG59" s="89">
        <f t="shared" si="33"/>
        <v>3.947032306536439</v>
      </c>
      <c r="AH59" s="89">
        <f t="shared" si="24"/>
        <v>3.4716981132075468</v>
      </c>
      <c r="AI59" s="89">
        <f t="shared" si="25"/>
        <v>3.3603340037788754</v>
      </c>
      <c r="AJ59" s="89">
        <f t="shared" si="26"/>
        <v>4.5986368799697077</v>
      </c>
      <c r="AK59" s="89">
        <f t="shared" si="26"/>
        <v>4.326412918108419</v>
      </c>
      <c r="AL59" s="89">
        <f t="shared" si="27"/>
        <v>4.6426168224299067</v>
      </c>
      <c r="AM59" s="119">
        <f t="shared" si="28"/>
        <v>7.5422661870503607</v>
      </c>
      <c r="AN59" s="54">
        <f t="shared" si="31"/>
        <v>0.62457219183184753</v>
      </c>
    </row>
    <row r="60" spans="1:40" ht="20.100000000000001" customHeight="1" x14ac:dyDescent="0.25">
      <c r="A60" s="104" t="s">
        <v>232</v>
      </c>
      <c r="B60" s="106">
        <v>10.45</v>
      </c>
      <c r="C60" s="75">
        <v>6.09</v>
      </c>
      <c r="D60" s="75">
        <v>5.28</v>
      </c>
      <c r="E60" s="75">
        <v>182.05</v>
      </c>
      <c r="F60" s="75">
        <v>57.07</v>
      </c>
      <c r="G60" s="75">
        <v>168.74</v>
      </c>
      <c r="H60" s="75">
        <v>120.6</v>
      </c>
      <c r="I60" s="75">
        <v>27.66</v>
      </c>
      <c r="J60" s="75">
        <v>12.58</v>
      </c>
      <c r="K60" s="98">
        <v>50.18</v>
      </c>
      <c r="L60" s="54">
        <f t="shared" si="18"/>
        <v>2.9888712241653419</v>
      </c>
      <c r="N60" s="392">
        <f t="shared" si="29"/>
        <v>4.8671547077209582E-4</v>
      </c>
      <c r="P60" s="106">
        <v>7.327</v>
      </c>
      <c r="Q60" s="75">
        <v>2.5880000000000001</v>
      </c>
      <c r="R60" s="75">
        <v>2.3919999999999999</v>
      </c>
      <c r="S60" s="75">
        <v>53.048000000000002</v>
      </c>
      <c r="T60" s="75">
        <v>12.331</v>
      </c>
      <c r="U60" s="75">
        <v>46.018999999999998</v>
      </c>
      <c r="V60" s="75">
        <v>46.351999999999997</v>
      </c>
      <c r="W60" s="75">
        <v>21.408000000000001</v>
      </c>
      <c r="X60" s="75">
        <v>7.5640000000000001</v>
      </c>
      <c r="Y60" s="98">
        <v>24.427</v>
      </c>
      <c r="Z60" s="54">
        <f t="shared" si="19"/>
        <v>2.2293759915388685</v>
      </c>
      <c r="AB60" s="392">
        <f t="shared" si="30"/>
        <v>6.8071628061997088E-4</v>
      </c>
      <c r="AD60" s="118">
        <f t="shared" si="32"/>
        <v>7.0114832535885174</v>
      </c>
      <c r="AE60" s="89">
        <f t="shared" si="32"/>
        <v>4.2495894909688019</v>
      </c>
      <c r="AF60" s="89">
        <f t="shared" si="32"/>
        <v>4.5303030303030303</v>
      </c>
      <c r="AG60" s="89">
        <f t="shared" si="33"/>
        <v>2.9139247459489148</v>
      </c>
      <c r="AH60" s="89">
        <f t="shared" si="24"/>
        <v>2.1606798668302085</v>
      </c>
      <c r="AI60" s="89">
        <f t="shared" si="25"/>
        <v>2.7272134645015997</v>
      </c>
      <c r="AJ60" s="89">
        <f t="shared" si="26"/>
        <v>3.8434494195688225</v>
      </c>
      <c r="AK60" s="89">
        <f t="shared" si="26"/>
        <v>7.7396963123644262</v>
      </c>
      <c r="AL60" s="89">
        <f t="shared" si="27"/>
        <v>6.0127186009538942</v>
      </c>
      <c r="AM60" s="119">
        <f t="shared" si="28"/>
        <v>4.8678756476683933</v>
      </c>
      <c r="AN60" s="54">
        <f t="shared" si="31"/>
        <v>-0.19040354775689586</v>
      </c>
    </row>
    <row r="61" spans="1:40" ht="20.100000000000001" customHeight="1" thickBot="1" x14ac:dyDescent="0.3">
      <c r="A61" s="59" t="s">
        <v>33</v>
      </c>
      <c r="B61" s="149">
        <f>B62-SUM(B39:B60)</f>
        <v>177.83000000000175</v>
      </c>
      <c r="C61" s="150">
        <f>C62-SUM(C39:C60)</f>
        <v>152.32999999998719</v>
      </c>
      <c r="D61" s="150">
        <f>D62-SUM(D39:D60)</f>
        <v>62.350000000005821</v>
      </c>
      <c r="E61" s="150">
        <f t="shared" ref="E61:I61" si="34">E62-SUM(E39:E60)</f>
        <v>84.289999999979045</v>
      </c>
      <c r="F61" s="150">
        <f t="shared" si="34"/>
        <v>386.06999999999243</v>
      </c>
      <c r="G61" s="150">
        <f t="shared" si="34"/>
        <v>348.52999999998428</v>
      </c>
      <c r="H61" s="150">
        <f t="shared" si="34"/>
        <v>84.990000000005239</v>
      </c>
      <c r="I61" s="150">
        <f t="shared" si="34"/>
        <v>261.3799999999901</v>
      </c>
      <c r="J61" s="150">
        <f t="shared" ref="J61:K61" si="35">J62-SUM(J39:J60)</f>
        <v>69.710000000006403</v>
      </c>
      <c r="K61" s="151">
        <f t="shared" si="35"/>
        <v>125.5000000000291</v>
      </c>
      <c r="L61" s="66">
        <f t="shared" si="18"/>
        <v>0.80031559317196355</v>
      </c>
      <c r="N61" s="392">
        <f t="shared" si="29"/>
        <v>1.217273646510805E-3</v>
      </c>
      <c r="P61" s="153">
        <f>P62-SUM(P39:P60)</f>
        <v>49.727999999999156</v>
      </c>
      <c r="Q61" s="150">
        <f>Q62-SUM(Q39:Q60)</f>
        <v>59.792000000001281</v>
      </c>
      <c r="R61" s="150">
        <f>R62-SUM(R39:R60)</f>
        <v>38.27100000000064</v>
      </c>
      <c r="S61" s="150">
        <f t="shared" ref="S61:W61" si="36">S62-SUM(S39:S60)</f>
        <v>36.459999999995489</v>
      </c>
      <c r="T61" s="150">
        <f t="shared" si="36"/>
        <v>110.00000000000728</v>
      </c>
      <c r="U61" s="150">
        <f t="shared" si="36"/>
        <v>97.922999999998865</v>
      </c>
      <c r="V61" s="150">
        <f t="shared" si="36"/>
        <v>42.020000000000437</v>
      </c>
      <c r="W61" s="150">
        <f t="shared" si="36"/>
        <v>85.781000000002678</v>
      </c>
      <c r="X61" s="150">
        <f t="shared" ref="X61:Y61" si="37">X62-SUM(X39:X60)</f>
        <v>31.975999999987835</v>
      </c>
      <c r="Y61" s="151">
        <f t="shared" si="37"/>
        <v>40.840999999993073</v>
      </c>
      <c r="Z61" s="66">
        <f t="shared" si="19"/>
        <v>0.27723917938480769</v>
      </c>
      <c r="AB61" s="392">
        <f t="shared" si="30"/>
        <v>1.1381313143978187E-3</v>
      </c>
      <c r="AD61" s="118">
        <f t="shared" si="32"/>
        <v>2.7963785637968099</v>
      </c>
      <c r="AE61" s="89">
        <f t="shared" si="32"/>
        <v>3.9251624762033943</v>
      </c>
      <c r="AF61" s="89">
        <f t="shared" si="32"/>
        <v>6.1380914194061056</v>
      </c>
      <c r="AG61" s="89">
        <f t="shared" si="33"/>
        <v>4.3255427690122854</v>
      </c>
      <c r="AH61" s="89">
        <f t="shared" si="24"/>
        <v>2.8492242339474561</v>
      </c>
      <c r="AI61" s="89">
        <f t="shared" si="25"/>
        <v>2.8096003213497629</v>
      </c>
      <c r="AJ61" s="89">
        <f t="shared" si="26"/>
        <v>4.944111071890557</v>
      </c>
      <c r="AK61" s="89">
        <f t="shared" si="26"/>
        <v>3.2818501798150557</v>
      </c>
      <c r="AL61" s="89">
        <f t="shared" si="27"/>
        <v>4.5870032993809922</v>
      </c>
      <c r="AM61" s="119">
        <f t="shared" si="28"/>
        <v>3.2542629482058647</v>
      </c>
      <c r="AN61" s="54">
        <f t="shared" si="31"/>
        <v>-0.29054706617607584</v>
      </c>
    </row>
    <row r="62" spans="1:40" s="7" customFormat="1" ht="26.25" customHeight="1" thickBot="1" x14ac:dyDescent="0.3">
      <c r="A62" s="69" t="s">
        <v>34</v>
      </c>
      <c r="B62" s="100">
        <v>86072.25</v>
      </c>
      <c r="C62" s="83">
        <v>78983.31</v>
      </c>
      <c r="D62" s="83">
        <v>64862.66</v>
      </c>
      <c r="E62" s="83">
        <v>78392.7</v>
      </c>
      <c r="F62" s="83">
        <v>78964.399999999994</v>
      </c>
      <c r="G62" s="83">
        <v>86234.64</v>
      </c>
      <c r="H62" s="83">
        <v>88749.99</v>
      </c>
      <c r="I62" s="83">
        <v>114373.42</v>
      </c>
      <c r="J62" s="83">
        <v>117257.04</v>
      </c>
      <c r="K62" s="101">
        <v>103099.25</v>
      </c>
      <c r="L62" s="102">
        <f t="shared" si="18"/>
        <v>-0.12074149236583147</v>
      </c>
      <c r="M62"/>
      <c r="N62" s="395">
        <f>SUM(N39:N61)</f>
        <v>1.0000000000000002</v>
      </c>
      <c r="P62" s="152">
        <v>23041.574000000001</v>
      </c>
      <c r="Q62" s="111">
        <v>22363.952000000001</v>
      </c>
      <c r="R62" s="111">
        <v>19897.325000000001</v>
      </c>
      <c r="S62" s="111">
        <v>21922.010999999999</v>
      </c>
      <c r="T62" s="111">
        <v>25598.256000000001</v>
      </c>
      <c r="U62" s="111">
        <v>28378.973000000002</v>
      </c>
      <c r="V62" s="111">
        <v>30032.518</v>
      </c>
      <c r="W62" s="111">
        <v>38331.199000000001</v>
      </c>
      <c r="X62" s="111">
        <v>38668.053</v>
      </c>
      <c r="Y62" s="112">
        <v>35884.26</v>
      </c>
      <c r="Z62" s="425">
        <f t="shared" si="19"/>
        <v>-7.1992065387931417E-2</v>
      </c>
      <c r="AA62"/>
      <c r="AB62" s="395">
        <f>SUM(AB39:AB61)</f>
        <v>0.99999999999999978</v>
      </c>
      <c r="AD62" s="87">
        <f t="shared" si="32"/>
        <v>2.6770037962293309</v>
      </c>
      <c r="AE62" s="92">
        <f t="shared" si="32"/>
        <v>2.8314781945704737</v>
      </c>
      <c r="AF62" s="92">
        <f t="shared" si="32"/>
        <v>3.0676085439604233</v>
      </c>
      <c r="AG62" s="92">
        <f t="shared" si="33"/>
        <v>2.7964352548132672</v>
      </c>
      <c r="AH62" s="92">
        <f t="shared" si="24"/>
        <v>3.2417464072417443</v>
      </c>
      <c r="AI62" s="92">
        <f t="shared" si="25"/>
        <v>3.2909017768265745</v>
      </c>
      <c r="AJ62" s="92">
        <f t="shared" si="26"/>
        <v>3.3839460714305432</v>
      </c>
      <c r="AK62" s="92">
        <f t="shared" si="26"/>
        <v>3.3514079582476421</v>
      </c>
      <c r="AL62" s="92">
        <f t="shared" si="27"/>
        <v>3.2977169643716064</v>
      </c>
      <c r="AM62" s="103">
        <f t="shared" si="28"/>
        <v>3.4805549021937598</v>
      </c>
      <c r="AN62" s="102">
        <f t="shared" si="31"/>
        <v>5.5443793326573107E-2</v>
      </c>
    </row>
    <row r="64" spans="1:40" ht="15.75" thickBot="1" x14ac:dyDescent="0.3"/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169</v>
      </c>
      <c r="N65" s="493" t="s">
        <v>170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1.7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93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46">
        <v>2010</v>
      </c>
      <c r="AE67" s="84">
        <v>2011</v>
      </c>
      <c r="AF67" s="84">
        <v>2012</v>
      </c>
      <c r="AG67" s="9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99</v>
      </c>
      <c r="B68" s="105">
        <v>20689.78</v>
      </c>
      <c r="C68" s="73">
        <v>25715.919999999998</v>
      </c>
      <c r="D68" s="73">
        <v>24103.919999999998</v>
      </c>
      <c r="E68" s="73">
        <v>22000.69</v>
      </c>
      <c r="F68" s="73">
        <v>21573.29</v>
      </c>
      <c r="G68" s="73">
        <v>21962.400000000001</v>
      </c>
      <c r="H68" s="73">
        <v>26438.44</v>
      </c>
      <c r="I68" s="73">
        <v>36306.49</v>
      </c>
      <c r="J68" s="73">
        <v>33938.5</v>
      </c>
      <c r="K68" s="96">
        <v>37113.07</v>
      </c>
      <c r="L68" s="159">
        <f t="shared" ref="L68:L96" si="38">(K68-J68)/J68</f>
        <v>9.3538901247845363E-2</v>
      </c>
      <c r="N68" s="391">
        <f>K68/$K$96</f>
        <v>0.21538628054716705</v>
      </c>
      <c r="P68" s="105">
        <v>7165.36</v>
      </c>
      <c r="Q68" s="73">
        <v>9048.232</v>
      </c>
      <c r="R68" s="73">
        <v>8744.5759999999991</v>
      </c>
      <c r="S68" s="73">
        <v>8044.3270000000002</v>
      </c>
      <c r="T68" s="73">
        <v>8003.2449999999999</v>
      </c>
      <c r="U68" s="73">
        <v>8263.4480000000003</v>
      </c>
      <c r="V68" s="73">
        <v>8536.2029999999995</v>
      </c>
      <c r="W68" s="73">
        <v>13067.941999999999</v>
      </c>
      <c r="X68" s="73">
        <v>14306.487999999999</v>
      </c>
      <c r="Y68" s="96">
        <v>15001.021000000001</v>
      </c>
      <c r="Z68" s="159">
        <f t="shared" ref="Z68:Z96" si="39">(Y68-X68)/X68</f>
        <v>4.8546715308467131E-2</v>
      </c>
      <c r="AB68" s="391">
        <f>Y68/$Y$96</f>
        <v>0.2036315735111327</v>
      </c>
      <c r="AD68" s="161">
        <f t="shared" ref="AD68:AD96" si="40">(P68/B68)*10</f>
        <v>3.4632364384734879</v>
      </c>
      <c r="AE68" s="89">
        <f t="shared" ref="AE68:AE96" si="41">(Q68/C68)*10</f>
        <v>3.5185332665523927</v>
      </c>
      <c r="AF68" s="89">
        <f t="shared" ref="AF68:AF96" si="42">(R68/D68)*10</f>
        <v>3.6278646792720854</v>
      </c>
      <c r="AG68" s="89">
        <f t="shared" ref="AG68:AG96" si="43">(S68/E68)*10</f>
        <v>3.656397594802709</v>
      </c>
      <c r="AH68" s="89">
        <f t="shared" ref="AH68:AH96" si="44">(T68/F68)*10</f>
        <v>3.7097934529225722</v>
      </c>
      <c r="AI68" s="89">
        <f t="shared" ref="AI68:AI96" si="45">(U68/G68)*10</f>
        <v>3.7625432557461842</v>
      </c>
      <c r="AJ68" s="89">
        <f t="shared" ref="AJ68:AK96" si="46">(V68/H68)*10</f>
        <v>3.2287090312439011</v>
      </c>
      <c r="AK68" s="89">
        <f t="shared" si="46"/>
        <v>3.5993405035848962</v>
      </c>
      <c r="AL68" s="89">
        <f t="shared" ref="AL68:AL96" si="47">(X68/J68)*10</f>
        <v>4.2154155310340764</v>
      </c>
      <c r="AM68" s="119">
        <f t="shared" ref="AM68:AM96" si="48">(Y68/K68)*10</f>
        <v>4.0419779339192372</v>
      </c>
      <c r="AN68" s="159">
        <f>(AM68-AL68)/AL68</f>
        <v>-4.11436537722044E-2</v>
      </c>
    </row>
    <row r="69" spans="1:40" ht="20.100000000000001" customHeight="1" x14ac:dyDescent="0.25">
      <c r="A69" s="104" t="s">
        <v>97</v>
      </c>
      <c r="B69" s="106">
        <v>20171.52</v>
      </c>
      <c r="C69" s="75">
        <v>23169.22</v>
      </c>
      <c r="D69" s="75">
        <v>23706.12</v>
      </c>
      <c r="E69" s="75">
        <v>26822.83</v>
      </c>
      <c r="F69" s="75">
        <v>28330.78</v>
      </c>
      <c r="G69" s="75">
        <v>30966.45</v>
      </c>
      <c r="H69" s="75">
        <v>32384.799999999999</v>
      </c>
      <c r="I69" s="75">
        <v>35334.99</v>
      </c>
      <c r="J69" s="75">
        <v>36747.57</v>
      </c>
      <c r="K69" s="158">
        <v>36598.06</v>
      </c>
      <c r="L69" s="54">
        <f t="shared" si="38"/>
        <v>-4.0685683434306553E-3</v>
      </c>
      <c r="N69" s="392">
        <f t="shared" ref="N69:N95" si="49">K69/$K$96</f>
        <v>0.21239741198025525</v>
      </c>
      <c r="P69" s="106">
        <v>7366.8559999999998</v>
      </c>
      <c r="Q69" s="75">
        <v>8565.6209999999992</v>
      </c>
      <c r="R69" s="75">
        <v>9346.0280000000002</v>
      </c>
      <c r="S69" s="75">
        <v>10124.377</v>
      </c>
      <c r="T69" s="75">
        <v>9773.991</v>
      </c>
      <c r="U69" s="75">
        <v>10994.175999999999</v>
      </c>
      <c r="V69" s="75">
        <v>12052.896000000001</v>
      </c>
      <c r="W69" s="75">
        <v>13590.671</v>
      </c>
      <c r="X69" s="75">
        <v>13894.989</v>
      </c>
      <c r="Y69" s="98">
        <v>14313.662</v>
      </c>
      <c r="Z69" s="54">
        <f t="shared" si="39"/>
        <v>3.0131222126192448E-2</v>
      </c>
      <c r="AB69" s="392">
        <f t="shared" ref="AB69:AB95" si="50">Y69/$Y$96</f>
        <v>0.19430100896242375</v>
      </c>
      <c r="AD69" s="118">
        <f t="shared" si="40"/>
        <v>3.6521075258582396</v>
      </c>
      <c r="AE69" s="89">
        <f t="shared" si="41"/>
        <v>3.6969828936839471</v>
      </c>
      <c r="AF69" s="89">
        <f t="shared" si="42"/>
        <v>3.942453678628135</v>
      </c>
      <c r="AG69" s="89">
        <f t="shared" si="43"/>
        <v>3.7745372132619859</v>
      </c>
      <c r="AH69" s="89">
        <f t="shared" si="44"/>
        <v>3.4499547841605493</v>
      </c>
      <c r="AI69" s="89">
        <f t="shared" si="45"/>
        <v>3.5503507828633891</v>
      </c>
      <c r="AJ69" s="89">
        <f t="shared" si="46"/>
        <v>3.7217756478347868</v>
      </c>
      <c r="AK69" s="89">
        <f t="shared" si="46"/>
        <v>3.8462359830864532</v>
      </c>
      <c r="AL69" s="89">
        <f t="shared" si="47"/>
        <v>3.7811994099201662</v>
      </c>
      <c r="AM69" s="119">
        <f t="shared" si="48"/>
        <v>3.9110439187213752</v>
      </c>
      <c r="AN69" s="54">
        <f t="shared" ref="AN69:AN96" si="51">(AM69-AL69)/AL69</f>
        <v>3.4339503084803047E-2</v>
      </c>
    </row>
    <row r="70" spans="1:40" ht="20.100000000000001" customHeight="1" x14ac:dyDescent="0.25">
      <c r="A70" s="104" t="s">
        <v>93</v>
      </c>
      <c r="B70" s="106">
        <v>15004.29</v>
      </c>
      <c r="C70" s="75">
        <v>16394.060000000001</v>
      </c>
      <c r="D70" s="75">
        <v>16889.990000000002</v>
      </c>
      <c r="E70" s="75">
        <v>17838.87</v>
      </c>
      <c r="F70" s="75">
        <v>25676.01</v>
      </c>
      <c r="G70" s="75">
        <v>24135.37</v>
      </c>
      <c r="H70" s="75">
        <v>26344.43</v>
      </c>
      <c r="I70" s="75">
        <v>29471.7</v>
      </c>
      <c r="J70" s="75">
        <v>28186.799999999999</v>
      </c>
      <c r="K70" s="158">
        <v>28251.17</v>
      </c>
      <c r="L70" s="54">
        <f t="shared" si="38"/>
        <v>2.2836930761916566E-3</v>
      </c>
      <c r="N70" s="392">
        <f t="shared" si="49"/>
        <v>0.16395610569014391</v>
      </c>
      <c r="P70" s="106">
        <v>4924.2579999999998</v>
      </c>
      <c r="Q70" s="75">
        <v>5576.9870000000001</v>
      </c>
      <c r="R70" s="75">
        <v>6016.2619999999997</v>
      </c>
      <c r="S70" s="75">
        <v>6444.2420000000002</v>
      </c>
      <c r="T70" s="75">
        <v>8810.1370000000006</v>
      </c>
      <c r="U70" s="75">
        <v>9820.5059999999994</v>
      </c>
      <c r="V70" s="75">
        <v>10569.217000000001</v>
      </c>
      <c r="W70" s="75">
        <v>11078.456</v>
      </c>
      <c r="X70" s="75">
        <v>10529.012000000001</v>
      </c>
      <c r="Y70" s="98">
        <v>11708.218999999999</v>
      </c>
      <c r="Z70" s="54">
        <f t="shared" si="39"/>
        <v>0.11199597835010526</v>
      </c>
      <c r="AB70" s="392">
        <f t="shared" si="50"/>
        <v>0.15893338579973593</v>
      </c>
      <c r="AD70" s="118">
        <f t="shared" si="40"/>
        <v>3.2819000432542955</v>
      </c>
      <c r="AE70" s="89">
        <f t="shared" si="41"/>
        <v>3.4018339569331819</v>
      </c>
      <c r="AF70" s="89">
        <f t="shared" si="42"/>
        <v>3.5620281598745764</v>
      </c>
      <c r="AG70" s="89">
        <f t="shared" si="43"/>
        <v>3.6124720904407064</v>
      </c>
      <c r="AH70" s="89">
        <f t="shared" si="44"/>
        <v>3.4312718370182909</v>
      </c>
      <c r="AI70" s="89">
        <f t="shared" si="45"/>
        <v>4.0689270560177864</v>
      </c>
      <c r="AJ70" s="89">
        <f t="shared" si="46"/>
        <v>4.011936109454636</v>
      </c>
      <c r="AK70" s="89">
        <f t="shared" si="46"/>
        <v>3.7590149193972522</v>
      </c>
      <c r="AL70" s="89">
        <f t="shared" si="47"/>
        <v>3.7354407027402905</v>
      </c>
      <c r="AM70" s="119">
        <f t="shared" si="48"/>
        <v>4.1443306595797624</v>
      </c>
      <c r="AN70" s="54">
        <f t="shared" si="51"/>
        <v>0.10946230696140175</v>
      </c>
    </row>
    <row r="71" spans="1:40" ht="20.100000000000001" customHeight="1" x14ac:dyDescent="0.25">
      <c r="A71" s="104" t="s">
        <v>100</v>
      </c>
      <c r="B71" s="106">
        <v>13535.65</v>
      </c>
      <c r="C71" s="75">
        <v>15166.27</v>
      </c>
      <c r="D71" s="75">
        <v>16112.7</v>
      </c>
      <c r="E71" s="75">
        <v>16144.84</v>
      </c>
      <c r="F71" s="75">
        <v>19799.169999999998</v>
      </c>
      <c r="G71" s="75">
        <v>20769.060000000001</v>
      </c>
      <c r="H71" s="75">
        <v>22702.91</v>
      </c>
      <c r="I71" s="75">
        <v>20674.48</v>
      </c>
      <c r="J71" s="75">
        <v>22550.13</v>
      </c>
      <c r="K71" s="158">
        <v>23086.05</v>
      </c>
      <c r="L71" s="54">
        <f t="shared" si="38"/>
        <v>2.3765716649970455E-2</v>
      </c>
      <c r="N71" s="392">
        <f t="shared" si="49"/>
        <v>0.13398025121677959</v>
      </c>
      <c r="P71" s="106">
        <v>5188.4849999999997</v>
      </c>
      <c r="Q71" s="75">
        <v>5450.3209999999999</v>
      </c>
      <c r="R71" s="75">
        <v>6033.1019999999999</v>
      </c>
      <c r="S71" s="75">
        <v>6794.59</v>
      </c>
      <c r="T71" s="75">
        <v>7535.223</v>
      </c>
      <c r="U71" s="75">
        <v>8371.8189999999995</v>
      </c>
      <c r="V71" s="75">
        <v>9312.7260000000006</v>
      </c>
      <c r="W71" s="75">
        <v>8850.3739999999998</v>
      </c>
      <c r="X71" s="75">
        <v>9466.848</v>
      </c>
      <c r="Y71" s="98">
        <v>10212.036</v>
      </c>
      <c r="Z71" s="54">
        <f t="shared" si="39"/>
        <v>7.8715534463001849E-2</v>
      </c>
      <c r="AB71" s="392">
        <f t="shared" si="50"/>
        <v>0.13862342832746741</v>
      </c>
      <c r="AD71" s="118">
        <f t="shared" si="40"/>
        <v>3.8331997355132557</v>
      </c>
      <c r="AE71" s="89">
        <f t="shared" si="41"/>
        <v>3.593712231155056</v>
      </c>
      <c r="AF71" s="89">
        <f t="shared" si="42"/>
        <v>3.7443147330987352</v>
      </c>
      <c r="AG71" s="89">
        <f t="shared" si="43"/>
        <v>4.2085211126279356</v>
      </c>
      <c r="AH71" s="89">
        <f t="shared" si="44"/>
        <v>3.8058277190407481</v>
      </c>
      <c r="AI71" s="89">
        <f t="shared" si="45"/>
        <v>4.0309089578440229</v>
      </c>
      <c r="AJ71" s="89">
        <f t="shared" si="46"/>
        <v>4.1019966162928014</v>
      </c>
      <c r="AK71" s="89">
        <f t="shared" si="46"/>
        <v>4.2808206058870644</v>
      </c>
      <c r="AL71" s="89">
        <f t="shared" si="47"/>
        <v>4.1981345562087666</v>
      </c>
      <c r="AM71" s="119">
        <f t="shared" si="48"/>
        <v>4.4234661191498761</v>
      </c>
      <c r="AN71" s="54">
        <f t="shared" si="51"/>
        <v>5.3674211706210985E-2</v>
      </c>
    </row>
    <row r="72" spans="1:40" ht="20.100000000000001" customHeight="1" x14ac:dyDescent="0.25">
      <c r="A72" s="104" t="s">
        <v>104</v>
      </c>
      <c r="B72" s="106">
        <v>3367.66</v>
      </c>
      <c r="C72" s="75">
        <v>6182.37</v>
      </c>
      <c r="D72" s="75">
        <v>6346.17</v>
      </c>
      <c r="E72" s="75">
        <v>6729.3</v>
      </c>
      <c r="F72" s="75">
        <v>8130.41</v>
      </c>
      <c r="G72" s="75">
        <v>10275.540000000001</v>
      </c>
      <c r="H72" s="75">
        <v>12726.84</v>
      </c>
      <c r="I72" s="75">
        <v>14754.78</v>
      </c>
      <c r="J72" s="75">
        <v>14861.4</v>
      </c>
      <c r="K72" s="158">
        <v>12890.96</v>
      </c>
      <c r="L72" s="54">
        <f t="shared" si="38"/>
        <v>-0.13258777773291888</v>
      </c>
      <c r="N72" s="392">
        <f t="shared" si="49"/>
        <v>7.4812887402801995E-2</v>
      </c>
      <c r="P72" s="106">
        <v>1266.029</v>
      </c>
      <c r="Q72" s="75">
        <v>2307.98</v>
      </c>
      <c r="R72" s="75">
        <v>2637.8560000000002</v>
      </c>
      <c r="S72" s="75">
        <v>2496.9479999999999</v>
      </c>
      <c r="T72" s="75">
        <v>2817.8449999999998</v>
      </c>
      <c r="U72" s="75">
        <v>3574.279</v>
      </c>
      <c r="V72" s="75">
        <v>4444.2089999999998</v>
      </c>
      <c r="W72" s="75">
        <v>5999.34</v>
      </c>
      <c r="X72" s="75">
        <v>6229.54</v>
      </c>
      <c r="Y72" s="98">
        <v>6202.1409999999996</v>
      </c>
      <c r="Z72" s="54">
        <f t="shared" si="39"/>
        <v>-4.3982380721530549E-3</v>
      </c>
      <c r="AB72" s="392">
        <f t="shared" si="50"/>
        <v>8.4191051460291266E-2</v>
      </c>
      <c r="AD72" s="118">
        <f t="shared" si="40"/>
        <v>3.7593729770820095</v>
      </c>
      <c r="AE72" s="89">
        <f t="shared" si="41"/>
        <v>3.7331638190532113</v>
      </c>
      <c r="AF72" s="89">
        <f t="shared" si="42"/>
        <v>4.1566109952932244</v>
      </c>
      <c r="AG72" s="89">
        <f t="shared" si="43"/>
        <v>3.7105612768044223</v>
      </c>
      <c r="AH72" s="89">
        <f t="shared" si="44"/>
        <v>3.4658092273329388</v>
      </c>
      <c r="AI72" s="89">
        <f t="shared" si="45"/>
        <v>3.4784342234082102</v>
      </c>
      <c r="AJ72" s="89">
        <f t="shared" si="46"/>
        <v>3.491997227905749</v>
      </c>
      <c r="AK72" s="89">
        <f t="shared" si="46"/>
        <v>4.0660314826788335</v>
      </c>
      <c r="AL72" s="89">
        <f t="shared" si="47"/>
        <v>4.1917585153484866</v>
      </c>
      <c r="AM72" s="119">
        <f t="shared" si="48"/>
        <v>4.8112328329309841</v>
      </c>
      <c r="AN72" s="54">
        <f t="shared" si="51"/>
        <v>0.14778387526720316</v>
      </c>
    </row>
    <row r="73" spans="1:40" ht="20.100000000000001" customHeight="1" x14ac:dyDescent="0.25">
      <c r="A73" s="104" t="s">
        <v>98</v>
      </c>
      <c r="B73" s="106">
        <v>28893.4</v>
      </c>
      <c r="C73" s="75">
        <v>33886.04</v>
      </c>
      <c r="D73" s="75">
        <v>35850.300000000003</v>
      </c>
      <c r="E73" s="75">
        <v>34195.870000000003</v>
      </c>
      <c r="F73" s="75">
        <v>36577.69</v>
      </c>
      <c r="G73" s="75">
        <v>27319.74</v>
      </c>
      <c r="H73" s="75">
        <v>14414.32</v>
      </c>
      <c r="I73" s="75">
        <v>19639.099999999999</v>
      </c>
      <c r="J73" s="75">
        <v>16408.599999999999</v>
      </c>
      <c r="K73" s="158">
        <v>11428.91</v>
      </c>
      <c r="L73" s="54">
        <f t="shared" si="38"/>
        <v>-0.30348049193715487</v>
      </c>
      <c r="N73" s="392">
        <f t="shared" si="49"/>
        <v>6.6327857426193057E-2</v>
      </c>
      <c r="P73" s="106">
        <v>9931.32</v>
      </c>
      <c r="Q73" s="75">
        <v>11282.277</v>
      </c>
      <c r="R73" s="75">
        <v>12316.382</v>
      </c>
      <c r="S73" s="75">
        <v>14831.42</v>
      </c>
      <c r="T73" s="75">
        <v>16350.323</v>
      </c>
      <c r="U73" s="75">
        <v>12572.365</v>
      </c>
      <c r="V73" s="75">
        <v>7341.4390000000003</v>
      </c>
      <c r="W73" s="75">
        <v>9123.6</v>
      </c>
      <c r="X73" s="75">
        <v>8387.0640000000003</v>
      </c>
      <c r="Y73" s="98">
        <v>5378.8109999999997</v>
      </c>
      <c r="Z73" s="54">
        <f t="shared" si="39"/>
        <v>-0.35867772083293992</v>
      </c>
      <c r="AB73" s="392">
        <f t="shared" si="50"/>
        <v>7.3014746632845129E-2</v>
      </c>
      <c r="AD73" s="118">
        <f t="shared" si="40"/>
        <v>3.4372278790311972</v>
      </c>
      <c r="AE73" s="89">
        <f t="shared" si="41"/>
        <v>3.3294763861460352</v>
      </c>
      <c r="AF73" s="89">
        <f t="shared" si="42"/>
        <v>3.4355031896525268</v>
      </c>
      <c r="AG73" s="89">
        <f t="shared" si="43"/>
        <v>4.3371962754566553</v>
      </c>
      <c r="AH73" s="89">
        <f t="shared" si="44"/>
        <v>4.4700261279484845</v>
      </c>
      <c r="AI73" s="89">
        <f t="shared" si="45"/>
        <v>4.601934352230292</v>
      </c>
      <c r="AJ73" s="89">
        <f t="shared" si="46"/>
        <v>5.0931566664261654</v>
      </c>
      <c r="AK73" s="89">
        <f t="shared" si="46"/>
        <v>4.6456304005784386</v>
      </c>
      <c r="AL73" s="89">
        <f t="shared" si="47"/>
        <v>5.1113830552271375</v>
      </c>
      <c r="AM73" s="119">
        <f t="shared" si="48"/>
        <v>4.7063202002640665</v>
      </c>
      <c r="AN73" s="54">
        <f t="shared" si="51"/>
        <v>-7.9247211681549662E-2</v>
      </c>
    </row>
    <row r="74" spans="1:40" ht="20.100000000000001" customHeight="1" x14ac:dyDescent="0.25">
      <c r="A74" s="104" t="s">
        <v>109</v>
      </c>
      <c r="B74" s="106">
        <v>3456.2</v>
      </c>
      <c r="C74" s="75">
        <v>4482.3</v>
      </c>
      <c r="D74" s="75">
        <v>4165.37</v>
      </c>
      <c r="E74" s="75">
        <v>3183.82</v>
      </c>
      <c r="F74" s="75">
        <v>3456.08</v>
      </c>
      <c r="G74" s="75">
        <v>3585.69</v>
      </c>
      <c r="H74" s="75">
        <v>3372.92</v>
      </c>
      <c r="I74" s="75">
        <v>3569.28</v>
      </c>
      <c r="J74" s="75">
        <v>3062.08</v>
      </c>
      <c r="K74" s="158">
        <v>2781.23</v>
      </c>
      <c r="L74" s="54">
        <f t="shared" si="38"/>
        <v>-9.1718701013690007E-2</v>
      </c>
      <c r="N74" s="392">
        <f t="shared" si="49"/>
        <v>1.6140911680068433E-2</v>
      </c>
      <c r="P74" s="106">
        <v>1739.2070000000001</v>
      </c>
      <c r="Q74" s="75">
        <v>2435.6889999999999</v>
      </c>
      <c r="R74" s="75">
        <v>2309.6060000000002</v>
      </c>
      <c r="S74" s="75">
        <v>1743.6510000000001</v>
      </c>
      <c r="T74" s="75">
        <v>2047.973</v>
      </c>
      <c r="U74" s="75">
        <v>2035.5440000000001</v>
      </c>
      <c r="V74" s="75">
        <v>2286.8119999999999</v>
      </c>
      <c r="W74" s="75">
        <v>2254.8710000000001</v>
      </c>
      <c r="X74" s="75">
        <v>2106.4250000000002</v>
      </c>
      <c r="Y74" s="98">
        <v>1961.4939999999999</v>
      </c>
      <c r="Z74" s="54">
        <f t="shared" si="39"/>
        <v>-6.8804253652515635E-2</v>
      </c>
      <c r="AB74" s="392">
        <f t="shared" si="50"/>
        <v>2.662632827809825E-2</v>
      </c>
      <c r="AD74" s="118">
        <f t="shared" si="40"/>
        <v>5.0321364504368971</v>
      </c>
      <c r="AE74" s="89">
        <f t="shared" si="41"/>
        <v>5.4340160185618984</v>
      </c>
      <c r="AF74" s="89">
        <f t="shared" si="42"/>
        <v>5.5447799355159333</v>
      </c>
      <c r="AG74" s="89">
        <f t="shared" si="43"/>
        <v>5.4766004359542944</v>
      </c>
      <c r="AH74" s="89">
        <f t="shared" si="44"/>
        <v>5.9257106316983403</v>
      </c>
      <c r="AI74" s="89">
        <f t="shared" si="45"/>
        <v>5.6768543850695412</v>
      </c>
      <c r="AJ74" s="89">
        <f t="shared" si="46"/>
        <v>6.7799176974253763</v>
      </c>
      <c r="AK74" s="89">
        <f t="shared" si="46"/>
        <v>6.3174393715259107</v>
      </c>
      <c r="AL74" s="89">
        <f t="shared" si="47"/>
        <v>6.879065863726618</v>
      </c>
      <c r="AM74" s="119">
        <f t="shared" si="48"/>
        <v>7.0526134120515014</v>
      </c>
      <c r="AN74" s="54">
        <f t="shared" si="51"/>
        <v>2.5228359745761604E-2</v>
      </c>
    </row>
    <row r="75" spans="1:40" ht="20.100000000000001" customHeight="1" x14ac:dyDescent="0.25">
      <c r="A75" s="104" t="s">
        <v>107</v>
      </c>
      <c r="B75" s="106">
        <v>3906.58</v>
      </c>
      <c r="C75" s="75">
        <v>3338.93</v>
      </c>
      <c r="D75" s="75">
        <v>3511.52</v>
      </c>
      <c r="E75" s="75">
        <v>3251.54</v>
      </c>
      <c r="F75" s="75">
        <v>3012.72</v>
      </c>
      <c r="G75" s="75">
        <v>3412.76</v>
      </c>
      <c r="H75" s="75">
        <v>4083.06</v>
      </c>
      <c r="I75" s="75">
        <v>4826.7</v>
      </c>
      <c r="J75" s="75">
        <v>6217.4</v>
      </c>
      <c r="K75" s="158">
        <v>4599.16</v>
      </c>
      <c r="L75" s="54">
        <f t="shared" si="38"/>
        <v>-0.26027599961398651</v>
      </c>
      <c r="N75" s="392">
        <f t="shared" si="49"/>
        <v>2.6691296786854571E-2</v>
      </c>
      <c r="P75" s="106">
        <v>1000.09</v>
      </c>
      <c r="Q75" s="75">
        <v>902.11800000000005</v>
      </c>
      <c r="R75" s="75">
        <v>1125.5609999999999</v>
      </c>
      <c r="S75" s="75">
        <v>998.62</v>
      </c>
      <c r="T75" s="75">
        <v>1142.94</v>
      </c>
      <c r="U75" s="75">
        <v>1088.375</v>
      </c>
      <c r="V75" s="75">
        <v>1277.1420000000001</v>
      </c>
      <c r="W75" s="75">
        <v>1581.825</v>
      </c>
      <c r="X75" s="75">
        <v>2035.31</v>
      </c>
      <c r="Y75" s="98">
        <v>1676.402</v>
      </c>
      <c r="Z75" s="54">
        <f t="shared" si="39"/>
        <v>-0.1763407048557713</v>
      </c>
      <c r="AB75" s="392">
        <f t="shared" si="50"/>
        <v>2.2756342858076786E-2</v>
      </c>
      <c r="AD75" s="118">
        <f t="shared" si="40"/>
        <v>2.5600141300062971</v>
      </c>
      <c r="AE75" s="89">
        <f t="shared" si="41"/>
        <v>2.7018176481687251</v>
      </c>
      <c r="AF75" s="89">
        <f t="shared" si="42"/>
        <v>3.205338428942452</v>
      </c>
      <c r="AG75" s="89">
        <f t="shared" si="43"/>
        <v>3.0712216365168503</v>
      </c>
      <c r="AH75" s="89">
        <f t="shared" si="44"/>
        <v>3.7937146498844903</v>
      </c>
      <c r="AI75" s="89">
        <f t="shared" si="45"/>
        <v>3.189134307715749</v>
      </c>
      <c r="AJ75" s="89">
        <f t="shared" si="46"/>
        <v>3.1279040719460403</v>
      </c>
      <c r="AK75" s="89">
        <f t="shared" si="46"/>
        <v>3.2772391074647276</v>
      </c>
      <c r="AL75" s="89">
        <f t="shared" si="47"/>
        <v>3.2735709460546207</v>
      </c>
      <c r="AM75" s="119">
        <f t="shared" si="48"/>
        <v>3.645017785856548</v>
      </c>
      <c r="AN75" s="54">
        <f t="shared" si="51"/>
        <v>0.11346839458286466</v>
      </c>
    </row>
    <row r="76" spans="1:40" ht="20.100000000000001" customHeight="1" x14ac:dyDescent="0.25">
      <c r="A76" s="104" t="s">
        <v>111</v>
      </c>
      <c r="B76" s="106">
        <v>160.68</v>
      </c>
      <c r="C76" s="75">
        <v>207.48</v>
      </c>
      <c r="D76" s="75">
        <v>234.39</v>
      </c>
      <c r="E76" s="75">
        <v>285.45999999999998</v>
      </c>
      <c r="F76" s="75">
        <v>304.25</v>
      </c>
      <c r="G76" s="75">
        <v>314.10000000000002</v>
      </c>
      <c r="H76" s="75">
        <v>387.09</v>
      </c>
      <c r="I76" s="75">
        <v>560.35</v>
      </c>
      <c r="J76" s="75">
        <v>578.6</v>
      </c>
      <c r="K76" s="158">
        <v>680.7</v>
      </c>
      <c r="L76" s="54">
        <f t="shared" si="38"/>
        <v>0.17646042170757004</v>
      </c>
      <c r="N76" s="392">
        <f t="shared" si="49"/>
        <v>3.9504530659537629E-3</v>
      </c>
      <c r="P76" s="106">
        <v>294.90300000000002</v>
      </c>
      <c r="Q76" s="75">
        <v>454.96100000000001</v>
      </c>
      <c r="R76" s="75">
        <v>516.024</v>
      </c>
      <c r="S76" s="75">
        <v>657.53099999999995</v>
      </c>
      <c r="T76" s="75">
        <v>676.33699999999999</v>
      </c>
      <c r="U76" s="75">
        <v>892.91300000000001</v>
      </c>
      <c r="V76" s="75">
        <v>843.62199999999996</v>
      </c>
      <c r="W76" s="75">
        <v>1324.951</v>
      </c>
      <c r="X76" s="75">
        <v>1390.518</v>
      </c>
      <c r="Y76" s="98">
        <v>1556.58</v>
      </c>
      <c r="Z76" s="54">
        <f t="shared" si="39"/>
        <v>0.11942455976837402</v>
      </c>
      <c r="AB76" s="392">
        <f t="shared" si="50"/>
        <v>2.1129817410158878E-2</v>
      </c>
      <c r="AD76" s="118">
        <f t="shared" si="40"/>
        <v>18.353435399551906</v>
      </c>
      <c r="AE76" s="89">
        <f t="shared" si="41"/>
        <v>21.927944862155393</v>
      </c>
      <c r="AF76" s="89">
        <f t="shared" si="42"/>
        <v>22.015615000639958</v>
      </c>
      <c r="AG76" s="89">
        <f t="shared" si="43"/>
        <v>23.034085335948994</v>
      </c>
      <c r="AH76" s="89">
        <f t="shared" si="44"/>
        <v>22.229646672144618</v>
      </c>
      <c r="AI76" s="89">
        <f t="shared" si="45"/>
        <v>28.427666348296722</v>
      </c>
      <c r="AJ76" s="89">
        <f t="shared" si="46"/>
        <v>21.793949727453565</v>
      </c>
      <c r="AK76" s="89">
        <f t="shared" si="46"/>
        <v>23.645061122512715</v>
      </c>
      <c r="AL76" s="89">
        <f t="shared" si="47"/>
        <v>24.032457656412028</v>
      </c>
      <c r="AM76" s="119">
        <f t="shared" si="48"/>
        <v>22.867342441604229</v>
      </c>
      <c r="AN76" s="54">
        <f t="shared" si="51"/>
        <v>-4.8480901598382198E-2</v>
      </c>
    </row>
    <row r="77" spans="1:40" ht="20.100000000000001" customHeight="1" x14ac:dyDescent="0.25">
      <c r="A77" s="104" t="s">
        <v>114</v>
      </c>
      <c r="B77" s="106">
        <v>8.33</v>
      </c>
      <c r="C77" s="75">
        <v>214.86</v>
      </c>
      <c r="D77" s="75">
        <v>366.42</v>
      </c>
      <c r="E77" s="75">
        <v>573.54999999999995</v>
      </c>
      <c r="F77" s="75">
        <v>546.89</v>
      </c>
      <c r="G77" s="75">
        <v>412.64</v>
      </c>
      <c r="H77" s="75">
        <v>727.49</v>
      </c>
      <c r="I77" s="75">
        <v>1624.22</v>
      </c>
      <c r="J77" s="75">
        <v>1489.31</v>
      </c>
      <c r="K77" s="158">
        <v>2819.42</v>
      </c>
      <c r="L77" s="54">
        <f t="shared" si="38"/>
        <v>0.89310486064016237</v>
      </c>
      <c r="N77" s="392">
        <f t="shared" si="49"/>
        <v>1.6362547940666015E-2</v>
      </c>
      <c r="P77" s="106">
        <v>4.45</v>
      </c>
      <c r="Q77" s="75">
        <v>87.213999999999999</v>
      </c>
      <c r="R77" s="75">
        <v>175.91</v>
      </c>
      <c r="S77" s="75">
        <v>140.37899999999999</v>
      </c>
      <c r="T77" s="75">
        <v>147.57900000000001</v>
      </c>
      <c r="U77" s="75">
        <v>173.47900000000001</v>
      </c>
      <c r="V77" s="75">
        <v>287.63299999999998</v>
      </c>
      <c r="W77" s="75">
        <v>563.63099999999997</v>
      </c>
      <c r="X77" s="75">
        <v>371.80799999999999</v>
      </c>
      <c r="Y77" s="98">
        <v>795.45699999999999</v>
      </c>
      <c r="Z77" s="54">
        <f t="shared" si="39"/>
        <v>1.1394294904897151</v>
      </c>
      <c r="AB77" s="392">
        <f t="shared" si="50"/>
        <v>1.0797942391417563E-2</v>
      </c>
      <c r="AD77" s="118">
        <f t="shared" si="40"/>
        <v>5.3421368547418968</v>
      </c>
      <c r="AE77" s="89">
        <f t="shared" si="41"/>
        <v>4.0591082565391412</v>
      </c>
      <c r="AF77" s="89">
        <f t="shared" si="42"/>
        <v>4.8007750668631619</v>
      </c>
      <c r="AG77" s="89">
        <f t="shared" si="43"/>
        <v>2.4475459855287247</v>
      </c>
      <c r="AH77" s="89">
        <f t="shared" si="44"/>
        <v>2.6985134122035515</v>
      </c>
      <c r="AI77" s="89">
        <f t="shared" si="45"/>
        <v>4.2041246607212104</v>
      </c>
      <c r="AJ77" s="89">
        <f t="shared" si="46"/>
        <v>3.953772560447566</v>
      </c>
      <c r="AK77" s="89">
        <f t="shared" si="46"/>
        <v>3.4701641403258177</v>
      </c>
      <c r="AL77" s="89">
        <f t="shared" si="47"/>
        <v>2.4965118074813168</v>
      </c>
      <c r="AM77" s="119">
        <f t="shared" si="48"/>
        <v>2.8213497811606643</v>
      </c>
      <c r="AN77" s="54">
        <f t="shared" si="51"/>
        <v>0.13011673836506715</v>
      </c>
    </row>
    <row r="78" spans="1:40" ht="20.100000000000001" customHeight="1" x14ac:dyDescent="0.25">
      <c r="A78" s="104" t="s">
        <v>112</v>
      </c>
      <c r="B78" s="106">
        <v>1416.85</v>
      </c>
      <c r="C78" s="75">
        <v>2156.38</v>
      </c>
      <c r="D78" s="75">
        <v>2840.63</v>
      </c>
      <c r="E78" s="75">
        <v>3656.16</v>
      </c>
      <c r="F78" s="75">
        <v>4401.16</v>
      </c>
      <c r="G78" s="75">
        <v>3113.63</v>
      </c>
      <c r="H78" s="75">
        <v>3240.27</v>
      </c>
      <c r="I78" s="75">
        <v>1656.5</v>
      </c>
      <c r="J78" s="75">
        <v>2806.88</v>
      </c>
      <c r="K78" s="158">
        <v>1743.17</v>
      </c>
      <c r="L78" s="54">
        <f t="shared" si="38"/>
        <v>-0.37896525679758308</v>
      </c>
      <c r="N78" s="392">
        <f t="shared" si="49"/>
        <v>1.0116514280855915E-2</v>
      </c>
      <c r="P78" s="106">
        <v>426.69600000000003</v>
      </c>
      <c r="Q78" s="75">
        <v>670.60500000000002</v>
      </c>
      <c r="R78" s="75">
        <v>844.77200000000005</v>
      </c>
      <c r="S78" s="75">
        <v>1213.5409999999999</v>
      </c>
      <c r="T78" s="75">
        <v>1567.2429999999999</v>
      </c>
      <c r="U78" s="75">
        <v>1221.9469999999999</v>
      </c>
      <c r="V78" s="75">
        <v>1174.249</v>
      </c>
      <c r="W78" s="75">
        <v>567.95399999999995</v>
      </c>
      <c r="X78" s="75">
        <v>1090.6079999999999</v>
      </c>
      <c r="Y78" s="98">
        <v>704.20399999999995</v>
      </c>
      <c r="Z78" s="54">
        <f t="shared" si="39"/>
        <v>-0.35430145386793421</v>
      </c>
      <c r="AB78" s="392">
        <f t="shared" si="50"/>
        <v>9.5592272414546774E-3</v>
      </c>
      <c r="AD78" s="118">
        <f t="shared" si="40"/>
        <v>3.0115820305607515</v>
      </c>
      <c r="AE78" s="89">
        <f t="shared" si="41"/>
        <v>3.1098646806221537</v>
      </c>
      <c r="AF78" s="89">
        <f t="shared" si="42"/>
        <v>2.9738895949138042</v>
      </c>
      <c r="AG78" s="89">
        <f t="shared" si="43"/>
        <v>3.3191681983283008</v>
      </c>
      <c r="AH78" s="89">
        <f t="shared" si="44"/>
        <v>3.5609771060356814</v>
      </c>
      <c r="AI78" s="89">
        <f t="shared" si="45"/>
        <v>3.9245093347636035</v>
      </c>
      <c r="AJ78" s="89">
        <f t="shared" si="46"/>
        <v>3.6239233150323895</v>
      </c>
      <c r="AK78" s="89">
        <f t="shared" si="46"/>
        <v>3.4286386960458799</v>
      </c>
      <c r="AL78" s="89">
        <f t="shared" si="47"/>
        <v>3.8854813885880408</v>
      </c>
      <c r="AM78" s="119">
        <f t="shared" si="48"/>
        <v>4.0397895787559444</v>
      </c>
      <c r="AN78" s="54">
        <f t="shared" si="51"/>
        <v>3.9714046918644011E-2</v>
      </c>
    </row>
    <row r="79" spans="1:40" ht="20.100000000000001" customHeight="1" x14ac:dyDescent="0.25">
      <c r="A79" s="104" t="s">
        <v>119</v>
      </c>
      <c r="B79" s="106">
        <v>301.10000000000002</v>
      </c>
      <c r="C79" s="75">
        <v>272.94</v>
      </c>
      <c r="D79" s="75">
        <v>270.63</v>
      </c>
      <c r="E79" s="75">
        <v>115.88</v>
      </c>
      <c r="F79" s="75">
        <v>795.42</v>
      </c>
      <c r="G79" s="75">
        <v>892.69</v>
      </c>
      <c r="H79" s="75">
        <v>1005.91</v>
      </c>
      <c r="I79" s="75">
        <v>933.54</v>
      </c>
      <c r="J79" s="75">
        <v>1953.79</v>
      </c>
      <c r="K79" s="158">
        <v>1564.6</v>
      </c>
      <c r="L79" s="54">
        <f t="shared" si="38"/>
        <v>-0.19919745724975563</v>
      </c>
      <c r="N79" s="392">
        <f t="shared" si="49"/>
        <v>9.0801805009420554E-3</v>
      </c>
      <c r="P79" s="106">
        <v>79.674000000000007</v>
      </c>
      <c r="Q79" s="75">
        <v>73.858999999999995</v>
      </c>
      <c r="R79" s="75">
        <v>77.762</v>
      </c>
      <c r="S79" s="75">
        <v>40.659999999999997</v>
      </c>
      <c r="T79" s="75">
        <v>201.59399999999999</v>
      </c>
      <c r="U79" s="75">
        <v>216.512</v>
      </c>
      <c r="V79" s="75">
        <v>220.74799999999999</v>
      </c>
      <c r="W79" s="75">
        <v>230.643</v>
      </c>
      <c r="X79" s="75">
        <v>582.35400000000004</v>
      </c>
      <c r="Y79" s="98">
        <v>476.67500000000001</v>
      </c>
      <c r="Z79" s="54">
        <f t="shared" si="39"/>
        <v>-0.18146865995597183</v>
      </c>
      <c r="AB79" s="392">
        <f t="shared" si="50"/>
        <v>6.4706315859046643E-3</v>
      </c>
      <c r="AD79" s="118">
        <f t="shared" si="40"/>
        <v>2.6460976419794093</v>
      </c>
      <c r="AE79" s="89">
        <f t="shared" si="41"/>
        <v>2.7060526122957422</v>
      </c>
      <c r="AF79" s="89">
        <f t="shared" si="42"/>
        <v>2.8733695451354246</v>
      </c>
      <c r="AG79" s="89">
        <f t="shared" si="43"/>
        <v>3.508802209181912</v>
      </c>
      <c r="AH79" s="89">
        <f t="shared" si="44"/>
        <v>2.5344346383042922</v>
      </c>
      <c r="AI79" s="89">
        <f t="shared" si="45"/>
        <v>2.425388432714604</v>
      </c>
      <c r="AJ79" s="89">
        <f t="shared" si="46"/>
        <v>2.1945104432802141</v>
      </c>
      <c r="AK79" s="89">
        <f t="shared" si="46"/>
        <v>2.4706279323864004</v>
      </c>
      <c r="AL79" s="89">
        <f t="shared" si="47"/>
        <v>2.9806376324988868</v>
      </c>
      <c r="AM79" s="119">
        <f t="shared" si="48"/>
        <v>3.0466253355490225</v>
      </c>
      <c r="AN79" s="54">
        <f t="shared" si="51"/>
        <v>2.2138787463007827E-2</v>
      </c>
    </row>
    <row r="80" spans="1:40" ht="20.100000000000001" customHeight="1" x14ac:dyDescent="0.25">
      <c r="A80" s="104" t="s">
        <v>108</v>
      </c>
      <c r="B80" s="106">
        <v>1179.99</v>
      </c>
      <c r="C80" s="75">
        <v>1303.19</v>
      </c>
      <c r="D80" s="75">
        <v>1432.49</v>
      </c>
      <c r="E80" s="75">
        <v>1296.3499999999999</v>
      </c>
      <c r="F80" s="75">
        <v>1386.27</v>
      </c>
      <c r="G80" s="75">
        <v>1253.28</v>
      </c>
      <c r="H80" s="75">
        <v>1133.8800000000001</v>
      </c>
      <c r="I80" s="75">
        <v>1535.48</v>
      </c>
      <c r="J80" s="75">
        <v>1335.03</v>
      </c>
      <c r="K80" s="158">
        <v>1099.3</v>
      </c>
      <c r="L80" s="54">
        <f t="shared" si="38"/>
        <v>-0.17657281109787798</v>
      </c>
      <c r="N80" s="392">
        <f t="shared" si="49"/>
        <v>6.379804694289659E-3</v>
      </c>
      <c r="P80" s="106">
        <v>388.12</v>
      </c>
      <c r="Q80" s="75">
        <v>445.51400000000001</v>
      </c>
      <c r="R80" s="75">
        <v>508.4</v>
      </c>
      <c r="S80" s="75">
        <v>394.55099999999999</v>
      </c>
      <c r="T80" s="75">
        <v>462.93200000000002</v>
      </c>
      <c r="U80" s="75">
        <v>419.87200000000001</v>
      </c>
      <c r="V80" s="75">
        <v>444.38799999999998</v>
      </c>
      <c r="W80" s="75">
        <v>625.28499999999997</v>
      </c>
      <c r="X80" s="75">
        <v>542.92200000000003</v>
      </c>
      <c r="Y80" s="98">
        <v>449.54700000000003</v>
      </c>
      <c r="Z80" s="54">
        <f t="shared" si="39"/>
        <v>-0.17198603114259506</v>
      </c>
      <c r="AB80" s="392">
        <f t="shared" si="50"/>
        <v>6.1023821630013832E-3</v>
      </c>
      <c r="AD80" s="118">
        <f t="shared" si="40"/>
        <v>3.2891804167831928</v>
      </c>
      <c r="AE80" s="89">
        <f t="shared" si="41"/>
        <v>3.4186419478356953</v>
      </c>
      <c r="AF80" s="89">
        <f t="shared" si="42"/>
        <v>3.5490649149383242</v>
      </c>
      <c r="AG80" s="89">
        <f t="shared" si="43"/>
        <v>3.043553052802098</v>
      </c>
      <c r="AH80" s="89">
        <f t="shared" si="44"/>
        <v>3.3394071861902805</v>
      </c>
      <c r="AI80" s="89">
        <f t="shared" si="45"/>
        <v>3.3501851142601815</v>
      </c>
      <c r="AJ80" s="89">
        <f t="shared" si="46"/>
        <v>3.9191801601580405</v>
      </c>
      <c r="AK80" s="89">
        <f t="shared" si="46"/>
        <v>4.0722445098601083</v>
      </c>
      <c r="AL80" s="89">
        <f t="shared" si="47"/>
        <v>4.0667400732567813</v>
      </c>
      <c r="AM80" s="119">
        <f t="shared" si="48"/>
        <v>4.0893932502501595</v>
      </c>
      <c r="AN80" s="54">
        <f t="shared" si="51"/>
        <v>5.5703528096982084E-3</v>
      </c>
    </row>
    <row r="81" spans="1:40" ht="20.100000000000001" customHeight="1" x14ac:dyDescent="0.25">
      <c r="A81" s="104" t="s">
        <v>118</v>
      </c>
      <c r="B81" s="106">
        <v>845.56</v>
      </c>
      <c r="C81" s="75">
        <v>1447.68</v>
      </c>
      <c r="D81" s="75">
        <v>638.70000000000005</v>
      </c>
      <c r="E81" s="75">
        <v>975.69</v>
      </c>
      <c r="F81" s="75">
        <v>765</v>
      </c>
      <c r="G81" s="75">
        <v>786.36</v>
      </c>
      <c r="H81" s="75">
        <v>727.16</v>
      </c>
      <c r="I81" s="75">
        <v>885.21</v>
      </c>
      <c r="J81" s="75">
        <v>619.02</v>
      </c>
      <c r="K81" s="158">
        <v>483.48</v>
      </c>
      <c r="L81" s="54">
        <f t="shared" si="38"/>
        <v>-0.21895899970921776</v>
      </c>
      <c r="N81" s="392">
        <f t="shared" si="49"/>
        <v>2.8058837201811741E-3</v>
      </c>
      <c r="P81" s="106">
        <v>403.685</v>
      </c>
      <c r="Q81" s="75">
        <v>632.50900000000001</v>
      </c>
      <c r="R81" s="75">
        <v>372.24299999999999</v>
      </c>
      <c r="S81" s="75">
        <v>493.39100000000002</v>
      </c>
      <c r="T81" s="75">
        <v>445.52699999999999</v>
      </c>
      <c r="U81" s="75">
        <v>427.786</v>
      </c>
      <c r="V81" s="75">
        <v>668.12</v>
      </c>
      <c r="W81" s="75">
        <v>468.327</v>
      </c>
      <c r="X81" s="75">
        <v>315.22899999999998</v>
      </c>
      <c r="Y81" s="98">
        <v>316.79899999999998</v>
      </c>
      <c r="Z81" s="54">
        <f t="shared" si="39"/>
        <v>4.9805062351496636E-3</v>
      </c>
      <c r="AB81" s="392">
        <f t="shared" si="50"/>
        <v>4.3003925437310785E-3</v>
      </c>
      <c r="AD81" s="118">
        <f t="shared" si="40"/>
        <v>4.7741733289181134</v>
      </c>
      <c r="AE81" s="89">
        <f t="shared" si="41"/>
        <v>4.3691216290893014</v>
      </c>
      <c r="AF81" s="89">
        <f t="shared" si="42"/>
        <v>5.8281352747768898</v>
      </c>
      <c r="AG81" s="89">
        <f t="shared" si="43"/>
        <v>5.0568418247599132</v>
      </c>
      <c r="AH81" s="89">
        <f t="shared" si="44"/>
        <v>5.8238823529411761</v>
      </c>
      <c r="AI81" s="89">
        <f t="shared" si="45"/>
        <v>5.4400783356223616</v>
      </c>
      <c r="AJ81" s="89">
        <f t="shared" si="46"/>
        <v>9.1880741514934812</v>
      </c>
      <c r="AK81" s="89">
        <f t="shared" si="46"/>
        <v>5.2905751177686646</v>
      </c>
      <c r="AL81" s="89">
        <f t="shared" si="47"/>
        <v>5.092387968078576</v>
      </c>
      <c r="AM81" s="119">
        <f t="shared" si="48"/>
        <v>6.5524737321088766</v>
      </c>
      <c r="AN81" s="54">
        <f t="shared" si="51"/>
        <v>0.28671927064135494</v>
      </c>
    </row>
    <row r="82" spans="1:40" ht="20.100000000000001" customHeight="1" x14ac:dyDescent="0.25">
      <c r="A82" s="104" t="s">
        <v>113</v>
      </c>
      <c r="B82" s="106">
        <v>497.84</v>
      </c>
      <c r="C82" s="75">
        <v>827.04</v>
      </c>
      <c r="D82" s="75">
        <v>608.48</v>
      </c>
      <c r="E82" s="75">
        <v>985.85</v>
      </c>
      <c r="F82" s="75">
        <v>815.13</v>
      </c>
      <c r="G82" s="75">
        <v>469.61</v>
      </c>
      <c r="H82" s="75">
        <v>718.1</v>
      </c>
      <c r="I82" s="75">
        <v>328.18</v>
      </c>
      <c r="J82" s="75">
        <v>661.26</v>
      </c>
      <c r="K82" s="158">
        <v>729.77</v>
      </c>
      <c r="L82" s="54">
        <f t="shared" si="38"/>
        <v>0.10360523848410609</v>
      </c>
      <c r="N82" s="392">
        <f t="shared" si="49"/>
        <v>4.2352315762319336E-3</v>
      </c>
      <c r="P82" s="106">
        <v>88.83</v>
      </c>
      <c r="Q82" s="75">
        <v>155.374</v>
      </c>
      <c r="R82" s="75">
        <v>99.375</v>
      </c>
      <c r="S82" s="75">
        <v>180.22900000000001</v>
      </c>
      <c r="T82" s="75">
        <v>162.77699999999999</v>
      </c>
      <c r="U82" s="75">
        <v>111.69</v>
      </c>
      <c r="V82" s="75">
        <v>171.97800000000001</v>
      </c>
      <c r="W82" s="75">
        <v>116.367</v>
      </c>
      <c r="X82" s="75">
        <v>219.376</v>
      </c>
      <c r="Y82" s="98">
        <v>262.863</v>
      </c>
      <c r="Z82" s="54">
        <f t="shared" si="39"/>
        <v>0.19823043541681859</v>
      </c>
      <c r="AB82" s="392">
        <f t="shared" si="50"/>
        <v>3.5682375424883994E-3</v>
      </c>
      <c r="AD82" s="118">
        <f t="shared" si="40"/>
        <v>1.784308211473566</v>
      </c>
      <c r="AE82" s="89">
        <f t="shared" si="41"/>
        <v>1.878675759334494</v>
      </c>
      <c r="AF82" s="89">
        <f t="shared" si="42"/>
        <v>1.6331678937680776</v>
      </c>
      <c r="AG82" s="89">
        <f t="shared" si="43"/>
        <v>1.8281584419536443</v>
      </c>
      <c r="AH82" s="89">
        <f t="shared" si="44"/>
        <v>1.9969452725332153</v>
      </c>
      <c r="AI82" s="89">
        <f t="shared" si="45"/>
        <v>2.378356508592236</v>
      </c>
      <c r="AJ82" s="89">
        <f t="shared" si="46"/>
        <v>2.3949032168221693</v>
      </c>
      <c r="AK82" s="89">
        <f t="shared" si="46"/>
        <v>3.5458285087452008</v>
      </c>
      <c r="AL82" s="89">
        <f t="shared" si="47"/>
        <v>3.3175452923207209</v>
      </c>
      <c r="AM82" s="119">
        <f t="shared" si="48"/>
        <v>3.6019978897460847</v>
      </c>
      <c r="AN82" s="54">
        <f t="shared" si="51"/>
        <v>8.5741888161647614E-2</v>
      </c>
    </row>
    <row r="83" spans="1:40" ht="20.100000000000001" customHeight="1" x14ac:dyDescent="0.25">
      <c r="A83" s="104" t="s">
        <v>117</v>
      </c>
      <c r="B83" s="106">
        <v>174.21</v>
      </c>
      <c r="C83" s="75">
        <v>695.84</v>
      </c>
      <c r="D83" s="75">
        <v>594.4</v>
      </c>
      <c r="E83" s="75">
        <v>762.67</v>
      </c>
      <c r="F83" s="75">
        <v>899.25</v>
      </c>
      <c r="G83" s="75">
        <v>379.73</v>
      </c>
      <c r="H83" s="75">
        <v>624.14</v>
      </c>
      <c r="I83" s="75">
        <v>754.53</v>
      </c>
      <c r="J83" s="75">
        <v>751.23</v>
      </c>
      <c r="K83" s="158">
        <v>614.66</v>
      </c>
      <c r="L83" s="54">
        <f t="shared" si="38"/>
        <v>-0.18179518922300766</v>
      </c>
      <c r="N83" s="392">
        <f t="shared" si="49"/>
        <v>3.5671888960175403E-3</v>
      </c>
      <c r="P83" s="106">
        <v>79.927000000000007</v>
      </c>
      <c r="Q83" s="75">
        <v>297.21899999999999</v>
      </c>
      <c r="R83" s="75">
        <v>211.93100000000001</v>
      </c>
      <c r="S83" s="75">
        <v>298.49299999999999</v>
      </c>
      <c r="T83" s="75">
        <v>317.38600000000002</v>
      </c>
      <c r="U83" s="75">
        <v>174.40199999999999</v>
      </c>
      <c r="V83" s="75">
        <v>265.74</v>
      </c>
      <c r="W83" s="75">
        <v>293.39499999999998</v>
      </c>
      <c r="X83" s="75">
        <v>307.18200000000002</v>
      </c>
      <c r="Y83" s="98">
        <v>245.328</v>
      </c>
      <c r="Z83" s="54">
        <f t="shared" si="39"/>
        <v>-0.20135945465554625</v>
      </c>
      <c r="AB83" s="392">
        <f t="shared" si="50"/>
        <v>3.3302084349018084E-3</v>
      </c>
      <c r="AD83" s="118">
        <f t="shared" si="40"/>
        <v>4.5879685437116127</v>
      </c>
      <c r="AE83" s="89">
        <f t="shared" si="41"/>
        <v>4.2713698551391124</v>
      </c>
      <c r="AF83" s="89">
        <f t="shared" si="42"/>
        <v>3.5654609690444152</v>
      </c>
      <c r="AG83" s="89">
        <f t="shared" si="43"/>
        <v>3.9137897124575503</v>
      </c>
      <c r="AH83" s="89">
        <f t="shared" si="44"/>
        <v>3.5294523213789271</v>
      </c>
      <c r="AI83" s="89">
        <f t="shared" si="45"/>
        <v>4.5927896136728723</v>
      </c>
      <c r="AJ83" s="89">
        <f t="shared" si="46"/>
        <v>4.2576985932643314</v>
      </c>
      <c r="AK83" s="89">
        <f t="shared" si="46"/>
        <v>3.8884471127721891</v>
      </c>
      <c r="AL83" s="89">
        <f t="shared" si="47"/>
        <v>4.0890539515195083</v>
      </c>
      <c r="AM83" s="119">
        <f t="shared" si="48"/>
        <v>3.9912797318842941</v>
      </c>
      <c r="AN83" s="54">
        <f t="shared" si="51"/>
        <v>-2.3911208018881969E-2</v>
      </c>
    </row>
    <row r="84" spans="1:40" ht="20.100000000000001" customHeight="1" x14ac:dyDescent="0.25">
      <c r="A84" s="104" t="s">
        <v>116</v>
      </c>
      <c r="B84" s="106">
        <v>1729.23</v>
      </c>
      <c r="C84" s="75">
        <v>1508.05</v>
      </c>
      <c r="D84" s="75">
        <v>1906.28</v>
      </c>
      <c r="E84" s="75">
        <v>3026.58</v>
      </c>
      <c r="F84" s="75">
        <v>2257.1799999999998</v>
      </c>
      <c r="G84" s="75">
        <v>967.4</v>
      </c>
      <c r="H84" s="75">
        <v>1170.72</v>
      </c>
      <c r="I84" s="75">
        <v>869.35</v>
      </c>
      <c r="J84" s="75">
        <v>1461.05</v>
      </c>
      <c r="K84" s="158">
        <v>1006.1</v>
      </c>
      <c r="L84" s="54">
        <f t="shared" si="38"/>
        <v>-0.31138564730844254</v>
      </c>
      <c r="N84" s="392">
        <f t="shared" si="49"/>
        <v>5.8389170407757906E-3</v>
      </c>
      <c r="P84" s="106">
        <v>438.93099999999998</v>
      </c>
      <c r="Q84" s="75">
        <v>341.42200000000003</v>
      </c>
      <c r="R84" s="75">
        <v>309.39299999999997</v>
      </c>
      <c r="S84" s="75">
        <v>339.00400000000002</v>
      </c>
      <c r="T84" s="75">
        <v>237.51499999999999</v>
      </c>
      <c r="U84" s="75">
        <v>230.084</v>
      </c>
      <c r="V84" s="75">
        <v>201.57900000000001</v>
      </c>
      <c r="W84" s="75">
        <v>199.52699999999999</v>
      </c>
      <c r="X84" s="75">
        <v>239.916</v>
      </c>
      <c r="Y84" s="98">
        <v>210.06700000000001</v>
      </c>
      <c r="Z84" s="54">
        <f t="shared" si="39"/>
        <v>-0.1244143783657613</v>
      </c>
      <c r="AB84" s="392">
        <f t="shared" si="50"/>
        <v>2.8515574875045582E-3</v>
      </c>
      <c r="AD84" s="118">
        <f t="shared" si="40"/>
        <v>2.5383031754017682</v>
      </c>
      <c r="AE84" s="89">
        <f t="shared" si="41"/>
        <v>2.263996551838467</v>
      </c>
      <c r="AF84" s="89">
        <f t="shared" si="42"/>
        <v>1.6230197032964728</v>
      </c>
      <c r="AG84" s="89">
        <f t="shared" si="43"/>
        <v>1.1200893417652931</v>
      </c>
      <c r="AH84" s="89">
        <f t="shared" si="44"/>
        <v>1.0522643298274839</v>
      </c>
      <c r="AI84" s="89">
        <f t="shared" si="45"/>
        <v>2.3783750258424643</v>
      </c>
      <c r="AJ84" s="89">
        <f t="shared" si="46"/>
        <v>1.7218378433784336</v>
      </c>
      <c r="AK84" s="89">
        <f t="shared" si="46"/>
        <v>2.2951285443147178</v>
      </c>
      <c r="AL84" s="89">
        <f t="shared" si="47"/>
        <v>1.6420793265117553</v>
      </c>
      <c r="AM84" s="119">
        <f t="shared" si="48"/>
        <v>2.0879336050094426</v>
      </c>
      <c r="AN84" s="54">
        <f t="shared" si="51"/>
        <v>0.2715181120054711</v>
      </c>
    </row>
    <row r="85" spans="1:40" ht="20.100000000000001" customHeight="1" x14ac:dyDescent="0.25">
      <c r="A85" s="104" t="s">
        <v>121</v>
      </c>
      <c r="B85" s="106">
        <v>153.9</v>
      </c>
      <c r="C85" s="75">
        <v>246.82</v>
      </c>
      <c r="D85" s="75">
        <v>77.19</v>
      </c>
      <c r="E85" s="75">
        <v>191.38</v>
      </c>
      <c r="F85" s="75">
        <v>197.73</v>
      </c>
      <c r="G85" s="75">
        <v>365.6</v>
      </c>
      <c r="H85" s="75">
        <v>262.77</v>
      </c>
      <c r="I85" s="75">
        <v>636.66999999999996</v>
      </c>
      <c r="J85" s="75">
        <v>366.83</v>
      </c>
      <c r="K85" s="158">
        <v>434.05</v>
      </c>
      <c r="L85" s="54">
        <f t="shared" si="38"/>
        <v>0.18324564512171859</v>
      </c>
      <c r="N85" s="392">
        <f t="shared" si="49"/>
        <v>2.5190159442885717E-3</v>
      </c>
      <c r="P85" s="106">
        <v>65.748000000000005</v>
      </c>
      <c r="Q85" s="75">
        <v>104.79</v>
      </c>
      <c r="R85" s="75">
        <v>38.128</v>
      </c>
      <c r="S85" s="75">
        <v>84.936999999999998</v>
      </c>
      <c r="T85" s="75">
        <v>75.12</v>
      </c>
      <c r="U85" s="75">
        <v>140.893</v>
      </c>
      <c r="V85" s="75">
        <v>110.89100000000001</v>
      </c>
      <c r="W85" s="75">
        <v>264.26</v>
      </c>
      <c r="X85" s="75">
        <v>153.02000000000001</v>
      </c>
      <c r="Y85" s="98">
        <v>180.619</v>
      </c>
      <c r="Z85" s="54">
        <f t="shared" si="39"/>
        <v>0.18036204417723165</v>
      </c>
      <c r="AB85" s="392">
        <f t="shared" si="50"/>
        <v>2.4518151915131161E-3</v>
      </c>
      <c r="AD85" s="118">
        <f t="shared" si="40"/>
        <v>4.2721247563352822</v>
      </c>
      <c r="AE85" s="89">
        <f t="shared" si="41"/>
        <v>4.2456040839478169</v>
      </c>
      <c r="AF85" s="89">
        <f t="shared" si="42"/>
        <v>4.9394999352247702</v>
      </c>
      <c r="AG85" s="89">
        <f t="shared" si="43"/>
        <v>4.4381335562754733</v>
      </c>
      <c r="AH85" s="89">
        <f t="shared" si="44"/>
        <v>3.799120012137764</v>
      </c>
      <c r="AI85" s="89">
        <f t="shared" si="45"/>
        <v>3.8537472647702402</v>
      </c>
      <c r="AJ85" s="89">
        <f t="shared" si="46"/>
        <v>4.2200783955550483</v>
      </c>
      <c r="AK85" s="89">
        <f t="shared" si="46"/>
        <v>4.1506588970738374</v>
      </c>
      <c r="AL85" s="89">
        <f t="shared" si="47"/>
        <v>4.1714145516996979</v>
      </c>
      <c r="AM85" s="119">
        <f t="shared" si="48"/>
        <v>4.1612487040663515</v>
      </c>
      <c r="AN85" s="54">
        <f t="shared" si="51"/>
        <v>-2.4370264588553475E-3</v>
      </c>
    </row>
    <row r="86" spans="1:40" ht="20.100000000000001" customHeight="1" x14ac:dyDescent="0.25">
      <c r="A86" s="104" t="s">
        <v>137</v>
      </c>
      <c r="B86" s="106">
        <v>67.069999999999993</v>
      </c>
      <c r="C86" s="75">
        <v>64.75</v>
      </c>
      <c r="D86" s="75">
        <v>73.17</v>
      </c>
      <c r="E86" s="75">
        <v>200.52</v>
      </c>
      <c r="F86" s="75">
        <v>30.27</v>
      </c>
      <c r="G86" s="75">
        <v>150.08000000000001</v>
      </c>
      <c r="H86" s="75">
        <v>110.07</v>
      </c>
      <c r="I86" s="75">
        <v>553.05999999999995</v>
      </c>
      <c r="J86" s="75">
        <v>251.56</v>
      </c>
      <c r="K86" s="158">
        <v>201.25</v>
      </c>
      <c r="L86" s="54">
        <f t="shared" si="38"/>
        <v>-0.19999204961043091</v>
      </c>
      <c r="N86" s="392">
        <f t="shared" si="49"/>
        <v>1.1679575136230274E-3</v>
      </c>
      <c r="P86" s="106">
        <v>26.852</v>
      </c>
      <c r="Q86" s="75">
        <v>49.908000000000001</v>
      </c>
      <c r="R86" s="75">
        <v>31.526</v>
      </c>
      <c r="S86" s="75">
        <v>67.463999999999999</v>
      </c>
      <c r="T86" s="75">
        <v>22.173999999999999</v>
      </c>
      <c r="U86" s="75">
        <v>61.762999999999998</v>
      </c>
      <c r="V86" s="75">
        <v>48.671999999999997</v>
      </c>
      <c r="W86" s="75">
        <v>287.08300000000003</v>
      </c>
      <c r="X86" s="75">
        <v>128.066</v>
      </c>
      <c r="Y86" s="98">
        <v>164.42599999999999</v>
      </c>
      <c r="Z86" s="54">
        <f t="shared" si="39"/>
        <v>0.28391610575796844</v>
      </c>
      <c r="AB86" s="392">
        <f t="shared" si="50"/>
        <v>2.232003082066314E-3</v>
      </c>
      <c r="AD86" s="118">
        <f t="shared" si="40"/>
        <v>4.0035783509765919</v>
      </c>
      <c r="AE86" s="89">
        <f t="shared" si="41"/>
        <v>7.707799227799228</v>
      </c>
      <c r="AF86" s="89">
        <f t="shared" si="42"/>
        <v>4.3085964192975261</v>
      </c>
      <c r="AG86" s="89">
        <f t="shared" si="43"/>
        <v>3.3644524236983839</v>
      </c>
      <c r="AH86" s="89">
        <f t="shared" si="44"/>
        <v>7.325404691113313</v>
      </c>
      <c r="AI86" s="89">
        <f t="shared" si="45"/>
        <v>4.1153384861407245</v>
      </c>
      <c r="AJ86" s="89">
        <f t="shared" si="46"/>
        <v>4.4219133278822573</v>
      </c>
      <c r="AK86" s="89">
        <f t="shared" si="46"/>
        <v>5.1908111235670642</v>
      </c>
      <c r="AL86" s="89">
        <f t="shared" si="47"/>
        <v>5.0908729527746868</v>
      </c>
      <c r="AM86" s="119">
        <f t="shared" si="48"/>
        <v>8.170236024844721</v>
      </c>
      <c r="AN86" s="54">
        <f t="shared" si="51"/>
        <v>0.60487918292906606</v>
      </c>
    </row>
    <row r="87" spans="1:40" ht="20.100000000000001" customHeight="1" x14ac:dyDescent="0.25">
      <c r="A87" s="104" t="s">
        <v>126</v>
      </c>
      <c r="B87" s="106">
        <v>104.17</v>
      </c>
      <c r="C87" s="75">
        <v>190.83</v>
      </c>
      <c r="D87" s="75">
        <v>179.34</v>
      </c>
      <c r="E87" s="75">
        <v>133.38999999999999</v>
      </c>
      <c r="F87" s="75">
        <v>191.18</v>
      </c>
      <c r="G87" s="75">
        <v>176.19</v>
      </c>
      <c r="H87" s="75">
        <v>206.93</v>
      </c>
      <c r="I87" s="75">
        <v>204.01</v>
      </c>
      <c r="J87" s="75">
        <v>275.22000000000003</v>
      </c>
      <c r="K87" s="158">
        <v>553.11</v>
      </c>
      <c r="L87" s="54">
        <f t="shared" si="38"/>
        <v>1.0097013298452147</v>
      </c>
      <c r="N87" s="392">
        <f t="shared" si="49"/>
        <v>3.2099825111057525E-3</v>
      </c>
      <c r="P87" s="106">
        <v>39.832000000000001</v>
      </c>
      <c r="Q87" s="75">
        <v>58.51</v>
      </c>
      <c r="R87" s="75">
        <v>45.768999999999998</v>
      </c>
      <c r="S87" s="75">
        <v>51.756</v>
      </c>
      <c r="T87" s="75">
        <v>56.706000000000003</v>
      </c>
      <c r="U87" s="75">
        <v>44.561</v>
      </c>
      <c r="V87" s="75">
        <v>63.162999999999997</v>
      </c>
      <c r="W87" s="75">
        <v>55.923999999999999</v>
      </c>
      <c r="X87" s="75">
        <v>96.855999999999995</v>
      </c>
      <c r="Y87" s="98">
        <v>152.541</v>
      </c>
      <c r="Z87" s="54">
        <f t="shared" si="39"/>
        <v>0.57492566283967961</v>
      </c>
      <c r="AB87" s="392">
        <f t="shared" si="50"/>
        <v>2.0706699800608032E-3</v>
      </c>
      <c r="AD87" s="118">
        <f t="shared" si="40"/>
        <v>3.8237496400115196</v>
      </c>
      <c r="AE87" s="89">
        <f t="shared" si="41"/>
        <v>3.0660797568516478</v>
      </c>
      <c r="AF87" s="89">
        <f t="shared" si="42"/>
        <v>2.5520798483327756</v>
      </c>
      <c r="AG87" s="89">
        <f t="shared" si="43"/>
        <v>3.8800509783342085</v>
      </c>
      <c r="AH87" s="89">
        <f t="shared" si="44"/>
        <v>2.9661052411340099</v>
      </c>
      <c r="AI87" s="89">
        <f t="shared" si="45"/>
        <v>2.529144673363982</v>
      </c>
      <c r="AJ87" s="89">
        <f t="shared" si="46"/>
        <v>3.052384864446914</v>
      </c>
      <c r="AK87" s="89">
        <f t="shared" si="46"/>
        <v>2.7412381745992844</v>
      </c>
      <c r="AL87" s="89">
        <f t="shared" si="47"/>
        <v>3.5192209868468853</v>
      </c>
      <c r="AM87" s="119">
        <f t="shared" si="48"/>
        <v>2.7578781797472471</v>
      </c>
      <c r="AN87" s="54">
        <f t="shared" si="51"/>
        <v>-0.21633844818076575</v>
      </c>
    </row>
    <row r="88" spans="1:40" ht="20.100000000000001" customHeight="1" x14ac:dyDescent="0.25">
      <c r="A88" s="104" t="s">
        <v>120</v>
      </c>
      <c r="B88" s="106">
        <v>39.369999999999997</v>
      </c>
      <c r="C88" s="75">
        <v>9.6999999999999993</v>
      </c>
      <c r="D88" s="75">
        <v>19.54</v>
      </c>
      <c r="E88" s="75">
        <v>23.39</v>
      </c>
      <c r="F88" s="75">
        <v>45.92</v>
      </c>
      <c r="G88" s="75">
        <v>189.57</v>
      </c>
      <c r="H88" s="75">
        <v>44.45</v>
      </c>
      <c r="I88" s="75">
        <v>59.55</v>
      </c>
      <c r="J88" s="75">
        <v>125.52</v>
      </c>
      <c r="K88" s="158">
        <v>172.43</v>
      </c>
      <c r="L88" s="54">
        <f t="shared" si="38"/>
        <v>0.37372530274059923</v>
      </c>
      <c r="N88" s="392">
        <f t="shared" si="49"/>
        <v>1.0007001941566142E-3</v>
      </c>
      <c r="P88" s="106">
        <v>9.7260000000000009</v>
      </c>
      <c r="Q88" s="75">
        <v>4.8179999999999996</v>
      </c>
      <c r="R88" s="75">
        <v>15.738</v>
      </c>
      <c r="S88" s="75">
        <v>20.373999999999999</v>
      </c>
      <c r="T88" s="75">
        <v>24.57</v>
      </c>
      <c r="U88" s="75">
        <v>375.108</v>
      </c>
      <c r="V88" s="75">
        <v>43.142000000000003</v>
      </c>
      <c r="W88" s="75">
        <v>131.64400000000001</v>
      </c>
      <c r="X88" s="75">
        <v>214.042</v>
      </c>
      <c r="Y88" s="98">
        <v>148.47499999999999</v>
      </c>
      <c r="Z88" s="54">
        <f t="shared" si="39"/>
        <v>-0.30632773007166819</v>
      </c>
      <c r="AB88" s="392">
        <f t="shared" si="50"/>
        <v>2.0154760050709497E-3</v>
      </c>
      <c r="AD88" s="118">
        <f t="shared" si="40"/>
        <v>2.4704089408178822</v>
      </c>
      <c r="AE88" s="89">
        <f t="shared" si="41"/>
        <v>4.9670103092783506</v>
      </c>
      <c r="AF88" s="89">
        <f t="shared" si="42"/>
        <v>8.0542476970317303</v>
      </c>
      <c r="AG88" s="89">
        <f t="shared" si="43"/>
        <v>8.7105600684053002</v>
      </c>
      <c r="AH88" s="89">
        <f t="shared" si="44"/>
        <v>5.350609756097561</v>
      </c>
      <c r="AI88" s="89">
        <f t="shared" si="45"/>
        <v>19.787308118373161</v>
      </c>
      <c r="AJ88" s="89">
        <f t="shared" si="46"/>
        <v>9.7057367829021359</v>
      </c>
      <c r="AK88" s="89">
        <f t="shared" si="46"/>
        <v>22.106465155331655</v>
      </c>
      <c r="AL88" s="89">
        <f t="shared" si="47"/>
        <v>17.052421924792863</v>
      </c>
      <c r="AM88" s="119">
        <f t="shared" si="48"/>
        <v>8.6107405903845038</v>
      </c>
      <c r="AN88" s="54">
        <f t="shared" si="51"/>
        <v>-0.49504295469811399</v>
      </c>
    </row>
    <row r="89" spans="1:40" ht="20.100000000000001" customHeight="1" x14ac:dyDescent="0.25">
      <c r="A89" s="104" t="s">
        <v>125</v>
      </c>
      <c r="B89" s="106">
        <v>110.25</v>
      </c>
      <c r="C89" s="75">
        <v>115.07</v>
      </c>
      <c r="D89" s="75">
        <v>137.52000000000001</v>
      </c>
      <c r="E89" s="75">
        <v>106.09</v>
      </c>
      <c r="F89" s="75">
        <v>199.36</v>
      </c>
      <c r="G89" s="75">
        <v>132.13999999999999</v>
      </c>
      <c r="H89" s="75">
        <v>439.23</v>
      </c>
      <c r="I89" s="75">
        <v>436.19</v>
      </c>
      <c r="J89" s="75">
        <v>293.33999999999997</v>
      </c>
      <c r="K89" s="158">
        <v>254.65</v>
      </c>
      <c r="L89" s="54">
        <f t="shared" si="38"/>
        <v>-0.1318947296652348</v>
      </c>
      <c r="N89" s="392">
        <f t="shared" si="49"/>
        <v>1.47786524643033E-3</v>
      </c>
      <c r="P89" s="106">
        <v>65.935000000000002</v>
      </c>
      <c r="Q89" s="75">
        <v>87.62</v>
      </c>
      <c r="R89" s="75">
        <v>103.521</v>
      </c>
      <c r="S89" s="75">
        <v>68.596000000000004</v>
      </c>
      <c r="T89" s="75">
        <v>123.438</v>
      </c>
      <c r="U89" s="75">
        <v>101.831</v>
      </c>
      <c r="V89" s="75">
        <v>273.94600000000003</v>
      </c>
      <c r="W89" s="75">
        <v>300.36</v>
      </c>
      <c r="X89" s="75">
        <v>169.47399999999999</v>
      </c>
      <c r="Y89" s="98">
        <v>145.96600000000001</v>
      </c>
      <c r="Z89" s="54">
        <f t="shared" si="39"/>
        <v>-0.13871154277352268</v>
      </c>
      <c r="AB89" s="392">
        <f t="shared" si="50"/>
        <v>1.9814175487872458E-3</v>
      </c>
      <c r="AD89" s="118">
        <f t="shared" si="40"/>
        <v>5.9804988662131517</v>
      </c>
      <c r="AE89" s="89">
        <f t="shared" si="41"/>
        <v>7.6144955244633703</v>
      </c>
      <c r="AF89" s="89">
        <f t="shared" si="42"/>
        <v>7.527705061082024</v>
      </c>
      <c r="AG89" s="89">
        <f t="shared" si="43"/>
        <v>6.4658308982939019</v>
      </c>
      <c r="AH89" s="89">
        <f t="shared" si="44"/>
        <v>6.1917134831460672</v>
      </c>
      <c r="AI89" s="89">
        <f t="shared" si="45"/>
        <v>7.706296352353565</v>
      </c>
      <c r="AJ89" s="89">
        <f t="shared" si="46"/>
        <v>6.2369601347813219</v>
      </c>
      <c r="AK89" s="89">
        <f t="shared" si="46"/>
        <v>6.8859900502074787</v>
      </c>
      <c r="AL89" s="89">
        <f t="shared" si="47"/>
        <v>5.7773914229222072</v>
      </c>
      <c r="AM89" s="119">
        <f t="shared" si="48"/>
        <v>5.7320243471431374</v>
      </c>
      <c r="AN89" s="54">
        <f t="shared" si="51"/>
        <v>-7.8525189757911815E-3</v>
      </c>
    </row>
    <row r="90" spans="1:40" ht="20.100000000000001" customHeight="1" x14ac:dyDescent="0.25">
      <c r="A90" s="104" t="s">
        <v>127</v>
      </c>
      <c r="B90" s="106">
        <v>17.760000000000002</v>
      </c>
      <c r="C90" s="75">
        <v>2.9</v>
      </c>
      <c r="D90" s="75">
        <v>54.95</v>
      </c>
      <c r="E90" s="75">
        <v>20.3</v>
      </c>
      <c r="F90" s="75">
        <v>147.85</v>
      </c>
      <c r="G90" s="75">
        <v>147.52000000000001</v>
      </c>
      <c r="H90" s="75">
        <v>159.94</v>
      </c>
      <c r="I90" s="75">
        <v>179.92</v>
      </c>
      <c r="J90" s="75">
        <v>264.22000000000003</v>
      </c>
      <c r="K90" s="158">
        <v>151.19999999999999</v>
      </c>
      <c r="L90" s="54">
        <f t="shared" si="38"/>
        <v>-0.42774960260389078</v>
      </c>
      <c r="N90" s="392">
        <f t="shared" si="49"/>
        <v>8.774915580611266E-4</v>
      </c>
      <c r="P90" s="106">
        <v>6.5</v>
      </c>
      <c r="Q90" s="75">
        <v>1.052</v>
      </c>
      <c r="R90" s="75">
        <v>25.686</v>
      </c>
      <c r="S90" s="75">
        <v>26.460999999999999</v>
      </c>
      <c r="T90" s="75">
        <v>62.527999999999999</v>
      </c>
      <c r="U90" s="75">
        <v>67.251999999999995</v>
      </c>
      <c r="V90" s="75">
        <v>116.93600000000001</v>
      </c>
      <c r="W90" s="75">
        <v>94.247</v>
      </c>
      <c r="X90" s="75">
        <v>140.08000000000001</v>
      </c>
      <c r="Y90" s="98">
        <v>107.50700000000001</v>
      </c>
      <c r="Z90" s="54">
        <f t="shared" si="39"/>
        <v>-0.23253141062250146</v>
      </c>
      <c r="AB90" s="392">
        <f t="shared" si="50"/>
        <v>1.4593553047796775E-3</v>
      </c>
      <c r="AD90" s="118">
        <f t="shared" si="40"/>
        <v>3.6599099099099099</v>
      </c>
      <c r="AE90" s="89">
        <f t="shared" si="41"/>
        <v>3.6275862068965519</v>
      </c>
      <c r="AF90" s="89">
        <f t="shared" si="42"/>
        <v>4.6744313011828931</v>
      </c>
      <c r="AG90" s="89">
        <f t="shared" si="43"/>
        <v>13.034975369458126</v>
      </c>
      <c r="AH90" s="89">
        <f t="shared" si="44"/>
        <v>4.2291511667230299</v>
      </c>
      <c r="AI90" s="89">
        <f t="shared" si="45"/>
        <v>4.5588394793926241</v>
      </c>
      <c r="AJ90" s="89">
        <f t="shared" si="46"/>
        <v>7.3112417156433676</v>
      </c>
      <c r="AK90" s="89">
        <f t="shared" si="46"/>
        <v>5.2382725655847047</v>
      </c>
      <c r="AL90" s="89">
        <f t="shared" si="47"/>
        <v>5.3016425705851189</v>
      </c>
      <c r="AM90" s="119">
        <f t="shared" si="48"/>
        <v>7.1102513227513233</v>
      </c>
      <c r="AN90" s="54">
        <f t="shared" si="51"/>
        <v>0.34114120823626104</v>
      </c>
    </row>
    <row r="91" spans="1:40" ht="20.100000000000001" customHeight="1" x14ac:dyDescent="0.25">
      <c r="A91" s="104" t="s">
        <v>115</v>
      </c>
      <c r="B91" s="106">
        <v>489.08</v>
      </c>
      <c r="C91" s="75">
        <v>385.52</v>
      </c>
      <c r="D91" s="75">
        <v>759</v>
      </c>
      <c r="E91" s="75">
        <v>448.99</v>
      </c>
      <c r="F91" s="75">
        <v>279.52999999999997</v>
      </c>
      <c r="G91" s="75">
        <v>340.32</v>
      </c>
      <c r="H91" s="75">
        <v>479.5</v>
      </c>
      <c r="I91" s="75">
        <v>644.35</v>
      </c>
      <c r="J91" s="75">
        <v>707.79</v>
      </c>
      <c r="K91" s="158">
        <v>366.55</v>
      </c>
      <c r="L91" s="54">
        <f t="shared" si="38"/>
        <v>-0.48212040294437614</v>
      </c>
      <c r="N91" s="392">
        <f t="shared" si="49"/>
        <v>2.1272786415827117E-3</v>
      </c>
      <c r="P91" s="106">
        <v>118.774</v>
      </c>
      <c r="Q91" s="75">
        <v>105.587</v>
      </c>
      <c r="R91" s="75">
        <v>154.06800000000001</v>
      </c>
      <c r="S91" s="75">
        <v>124.53</v>
      </c>
      <c r="T91" s="75">
        <v>83.129000000000005</v>
      </c>
      <c r="U91" s="75">
        <v>103.517</v>
      </c>
      <c r="V91" s="75">
        <v>105.72499999999999</v>
      </c>
      <c r="W91" s="75">
        <v>123.384</v>
      </c>
      <c r="X91" s="75">
        <v>130.506</v>
      </c>
      <c r="Y91" s="98">
        <v>98.981999999999999</v>
      </c>
      <c r="Z91" s="54">
        <f t="shared" si="39"/>
        <v>-0.2415521125465496</v>
      </c>
      <c r="AB91" s="392">
        <f t="shared" si="50"/>
        <v>1.3436325706949505E-3</v>
      </c>
      <c r="AD91" s="118">
        <f t="shared" si="40"/>
        <v>2.4285188517215999</v>
      </c>
      <c r="AE91" s="89">
        <f t="shared" si="41"/>
        <v>2.7388202946669438</v>
      </c>
      <c r="AF91" s="89">
        <f t="shared" si="42"/>
        <v>2.0298814229249014</v>
      </c>
      <c r="AG91" s="89">
        <f t="shared" si="43"/>
        <v>2.7735584311454597</v>
      </c>
      <c r="AH91" s="89">
        <f t="shared" si="44"/>
        <v>2.9738847350910462</v>
      </c>
      <c r="AI91" s="89">
        <f t="shared" si="45"/>
        <v>3.0417548189938879</v>
      </c>
      <c r="AJ91" s="89">
        <f t="shared" si="46"/>
        <v>2.2049009384775804</v>
      </c>
      <c r="AK91" s="89">
        <f t="shared" si="46"/>
        <v>1.9148599363699854</v>
      </c>
      <c r="AL91" s="89">
        <f t="shared" si="47"/>
        <v>1.8438519899970331</v>
      </c>
      <c r="AM91" s="119">
        <f t="shared" si="48"/>
        <v>2.7003682990042281</v>
      </c>
      <c r="AN91" s="54">
        <f t="shared" si="51"/>
        <v>0.4645255224680877</v>
      </c>
    </row>
    <row r="92" spans="1:40" ht="20.100000000000001" customHeight="1" x14ac:dyDescent="0.25">
      <c r="A92" s="104" t="s">
        <v>129</v>
      </c>
      <c r="B92" s="106">
        <v>93.26</v>
      </c>
      <c r="C92" s="75">
        <v>126.95</v>
      </c>
      <c r="D92" s="75">
        <v>269.2</v>
      </c>
      <c r="E92" s="75">
        <v>317.95</v>
      </c>
      <c r="F92" s="75">
        <v>566.42999999999995</v>
      </c>
      <c r="G92" s="75">
        <v>452.72</v>
      </c>
      <c r="H92" s="75">
        <v>243.33</v>
      </c>
      <c r="I92" s="75">
        <v>385.1</v>
      </c>
      <c r="J92" s="75">
        <v>496.08</v>
      </c>
      <c r="K92" s="158">
        <v>249.12</v>
      </c>
      <c r="L92" s="54">
        <f t="shared" si="38"/>
        <v>-0.49782293178519593</v>
      </c>
      <c r="N92" s="392">
        <f t="shared" si="49"/>
        <v>1.4457718051864277E-3</v>
      </c>
      <c r="P92" s="106">
        <v>32.805999999999997</v>
      </c>
      <c r="Q92" s="75">
        <v>37.161999999999999</v>
      </c>
      <c r="R92" s="75">
        <v>72.673000000000002</v>
      </c>
      <c r="S92" s="75">
        <v>95.427000000000007</v>
      </c>
      <c r="T92" s="75">
        <v>203.35499999999999</v>
      </c>
      <c r="U92" s="75">
        <v>199.45500000000001</v>
      </c>
      <c r="V92" s="75">
        <v>70.016999999999996</v>
      </c>
      <c r="W92" s="75">
        <v>127.65600000000001</v>
      </c>
      <c r="X92" s="75">
        <v>184.18700000000001</v>
      </c>
      <c r="Y92" s="98">
        <v>98.251000000000005</v>
      </c>
      <c r="Z92" s="54">
        <f t="shared" si="39"/>
        <v>-0.46656930185083639</v>
      </c>
      <c r="AB92" s="392">
        <f t="shared" si="50"/>
        <v>1.3337096007693275E-3</v>
      </c>
      <c r="AD92" s="118">
        <f t="shared" si="40"/>
        <v>3.5176924726570875</v>
      </c>
      <c r="AE92" s="89">
        <f t="shared" si="41"/>
        <v>2.9272942103190229</v>
      </c>
      <c r="AF92" s="89">
        <f t="shared" si="42"/>
        <v>2.6995913818722137</v>
      </c>
      <c r="AG92" s="89">
        <f t="shared" si="43"/>
        <v>3.0013209624154746</v>
      </c>
      <c r="AH92" s="89">
        <f t="shared" si="44"/>
        <v>3.5901170488851224</v>
      </c>
      <c r="AI92" s="89">
        <f t="shared" si="45"/>
        <v>4.4057033044707543</v>
      </c>
      <c r="AJ92" s="89">
        <f t="shared" si="46"/>
        <v>2.8774503760325483</v>
      </c>
      <c r="AK92" s="89">
        <f t="shared" si="46"/>
        <v>3.3148792521423003</v>
      </c>
      <c r="AL92" s="89">
        <f t="shared" si="47"/>
        <v>3.7128487340751493</v>
      </c>
      <c r="AM92" s="119">
        <f t="shared" si="48"/>
        <v>3.9439226075786769</v>
      </c>
      <c r="AN92" s="54">
        <f t="shared" si="51"/>
        <v>6.2236274638074331E-2</v>
      </c>
    </row>
    <row r="93" spans="1:40" ht="20.100000000000001" customHeight="1" x14ac:dyDescent="0.25">
      <c r="A93" s="104" t="s">
        <v>133</v>
      </c>
      <c r="B93" s="106">
        <v>73.98</v>
      </c>
      <c r="C93" s="75">
        <v>47.85</v>
      </c>
      <c r="D93" s="75">
        <v>44.6</v>
      </c>
      <c r="E93" s="75">
        <v>100.11</v>
      </c>
      <c r="F93" s="75">
        <v>159.26</v>
      </c>
      <c r="G93" s="75">
        <v>45.69</v>
      </c>
      <c r="H93" s="75">
        <v>89.11</v>
      </c>
      <c r="I93" s="75">
        <v>178.95</v>
      </c>
      <c r="J93" s="75">
        <v>275.87</v>
      </c>
      <c r="K93" s="158">
        <v>180.1</v>
      </c>
      <c r="L93" s="54">
        <f t="shared" si="38"/>
        <v>-0.3471562692572589</v>
      </c>
      <c r="N93" s="392">
        <f t="shared" si="49"/>
        <v>1.0452131587751913E-3</v>
      </c>
      <c r="P93" s="106">
        <v>42.069000000000003</v>
      </c>
      <c r="Q93" s="75">
        <v>20.975999999999999</v>
      </c>
      <c r="R93" s="75">
        <v>37.798000000000002</v>
      </c>
      <c r="S93" s="75">
        <v>57.44</v>
      </c>
      <c r="T93" s="75">
        <v>104.81</v>
      </c>
      <c r="U93" s="75">
        <v>45.631999999999998</v>
      </c>
      <c r="V93" s="75">
        <v>68.86</v>
      </c>
      <c r="W93" s="75">
        <v>94.161000000000001</v>
      </c>
      <c r="X93" s="75">
        <v>118.20399999999999</v>
      </c>
      <c r="Y93" s="98">
        <v>97.825999999999993</v>
      </c>
      <c r="Z93" s="54">
        <f t="shared" si="39"/>
        <v>-0.17239687320226052</v>
      </c>
      <c r="AB93" s="392">
        <f t="shared" si="50"/>
        <v>1.3279404322079187E-3</v>
      </c>
      <c r="AD93" s="118">
        <f t="shared" si="40"/>
        <v>5.6865369018653684</v>
      </c>
      <c r="AE93" s="89">
        <f t="shared" si="41"/>
        <v>4.3836990595611276</v>
      </c>
      <c r="AF93" s="89">
        <f t="shared" si="42"/>
        <v>8.4748878923766817</v>
      </c>
      <c r="AG93" s="89">
        <f t="shared" si="43"/>
        <v>5.7376885426031361</v>
      </c>
      <c r="AH93" s="89">
        <f t="shared" si="44"/>
        <v>6.5810624136631919</v>
      </c>
      <c r="AI93" s="89">
        <f t="shared" si="45"/>
        <v>9.9873057561829732</v>
      </c>
      <c r="AJ93" s="89">
        <f t="shared" si="46"/>
        <v>7.7275277746605315</v>
      </c>
      <c r="AK93" s="89">
        <f t="shared" si="46"/>
        <v>5.2618608549874271</v>
      </c>
      <c r="AL93" s="89">
        <f t="shared" si="47"/>
        <v>4.2847718128103809</v>
      </c>
      <c r="AM93" s="119">
        <f t="shared" si="48"/>
        <v>5.4317601332593002</v>
      </c>
      <c r="AN93" s="54">
        <f t="shared" si="51"/>
        <v>0.26768947578951935</v>
      </c>
    </row>
    <row r="94" spans="1:40" ht="20.100000000000001" customHeight="1" x14ac:dyDescent="0.25">
      <c r="A94" s="104" t="s">
        <v>140</v>
      </c>
      <c r="B94" s="106">
        <v>27</v>
      </c>
      <c r="C94" s="75">
        <v>41.8</v>
      </c>
      <c r="D94" s="75">
        <v>0.09</v>
      </c>
      <c r="E94" s="75">
        <v>5.63</v>
      </c>
      <c r="F94" s="75">
        <v>5.63</v>
      </c>
      <c r="G94" s="75">
        <v>6.98</v>
      </c>
      <c r="H94" s="75">
        <v>81.680000000000007</v>
      </c>
      <c r="I94" s="75">
        <v>52.88</v>
      </c>
      <c r="J94" s="75">
        <v>80.78</v>
      </c>
      <c r="K94" s="158">
        <v>365.82</v>
      </c>
      <c r="L94" s="54">
        <f t="shared" si="38"/>
        <v>3.5285961871750429</v>
      </c>
      <c r="N94" s="392">
        <f t="shared" si="49"/>
        <v>2.1230420751978925E-3</v>
      </c>
      <c r="P94" s="106">
        <v>2.8980000000000001</v>
      </c>
      <c r="Q94" s="75">
        <v>11.074999999999999</v>
      </c>
      <c r="R94" s="75">
        <v>0.05</v>
      </c>
      <c r="S94" s="75">
        <v>1.7949999999999999</v>
      </c>
      <c r="T94" s="75">
        <v>1.7949999999999999</v>
      </c>
      <c r="U94" s="75">
        <v>2.512</v>
      </c>
      <c r="V94" s="75">
        <v>29.053000000000001</v>
      </c>
      <c r="W94" s="75">
        <v>15.914</v>
      </c>
      <c r="X94" s="75">
        <v>27.138000000000002</v>
      </c>
      <c r="Y94" s="98">
        <v>95.728999999999999</v>
      </c>
      <c r="Z94" s="54">
        <f t="shared" si="39"/>
        <v>2.5274891296337234</v>
      </c>
      <c r="AB94" s="392">
        <f t="shared" si="50"/>
        <v>1.2994746758002154E-3</v>
      </c>
      <c r="AD94" s="118">
        <f t="shared" si="40"/>
        <v>1.0733333333333333</v>
      </c>
      <c r="AE94" s="89">
        <f t="shared" si="41"/>
        <v>2.6495215311004783</v>
      </c>
      <c r="AF94" s="89">
        <f t="shared" si="42"/>
        <v>5.5555555555555554</v>
      </c>
      <c r="AG94" s="89">
        <f t="shared" si="43"/>
        <v>3.188277087033748</v>
      </c>
      <c r="AH94" s="89">
        <f t="shared" si="44"/>
        <v>3.188277087033748</v>
      </c>
      <c r="AI94" s="89">
        <f t="shared" si="45"/>
        <v>3.5988538681948423</v>
      </c>
      <c r="AJ94" s="89">
        <f t="shared" si="46"/>
        <v>3.556929480901077</v>
      </c>
      <c r="AK94" s="89">
        <f t="shared" si="46"/>
        <v>3.0094553706505294</v>
      </c>
      <c r="AL94" s="89">
        <f t="shared" si="47"/>
        <v>3.3594949244862593</v>
      </c>
      <c r="AM94" s="119">
        <f t="shared" si="48"/>
        <v>2.6168334153408779</v>
      </c>
      <c r="AN94" s="54">
        <f t="shared" si="51"/>
        <v>-0.22106344133231595</v>
      </c>
    </row>
    <row r="95" spans="1:40" ht="20.100000000000001" customHeight="1" thickBot="1" x14ac:dyDescent="0.3">
      <c r="A95" s="59" t="s">
        <v>33</v>
      </c>
      <c r="B95" s="106">
        <f>B96-SUM(B68:B94)</f>
        <v>2079.2399999999907</v>
      </c>
      <c r="C95" s="75">
        <f>C96-SUM(C68:C94)</f>
        <v>2371.4900000000198</v>
      </c>
      <c r="D95" s="75">
        <f>D96-SUM(D68:D94)</f>
        <v>2739.6099999999569</v>
      </c>
      <c r="E95" s="75">
        <f t="shared" ref="E95:I95" si="52">E96-SUM(E68:E94)</f>
        <v>2387.4199999999837</v>
      </c>
      <c r="F95" s="75">
        <f t="shared" si="52"/>
        <v>2648.5999999999767</v>
      </c>
      <c r="G95" s="75">
        <f t="shared" si="52"/>
        <v>2010.5599999999686</v>
      </c>
      <c r="H95" s="75">
        <f t="shared" si="52"/>
        <v>2488.1800000000221</v>
      </c>
      <c r="I95" s="75">
        <f t="shared" si="52"/>
        <v>2239.549999999901</v>
      </c>
      <c r="J95" s="75">
        <f t="shared" ref="J95:K95" si="53">J96-SUM(J68:J94)</f>
        <v>2052.7000000000116</v>
      </c>
      <c r="K95" s="123">
        <f t="shared" si="53"/>
        <v>1891.2599999999802</v>
      </c>
      <c r="L95" s="160">
        <f t="shared" si="38"/>
        <v>-7.8647634822443857E-2</v>
      </c>
      <c r="N95" s="392">
        <f t="shared" si="49"/>
        <v>1.0975956905414478E-2</v>
      </c>
      <c r="P95" s="113">
        <f>P96-SUM(P68:P94)</f>
        <v>690.41300000000047</v>
      </c>
      <c r="Q95" s="183">
        <f t="shared" ref="Q95:Y95" si="54">Q96-SUM(Q68:Q94)</f>
        <v>756.12399999998888</v>
      </c>
      <c r="R95" s="183">
        <f t="shared" si="54"/>
        <v>973.62200000000303</v>
      </c>
      <c r="S95" s="183">
        <f t="shared" si="54"/>
        <v>858.3829999999798</v>
      </c>
      <c r="T95" s="183">
        <f t="shared" si="54"/>
        <v>1012.3150000000023</v>
      </c>
      <c r="U95" s="183">
        <f t="shared" si="54"/>
        <v>917.93099999999686</v>
      </c>
      <c r="V95" s="183">
        <f t="shared" si="54"/>
        <v>1069.2879999999859</v>
      </c>
      <c r="W95" s="183">
        <f t="shared" si="54"/>
        <v>974.69400000000314</v>
      </c>
      <c r="X95" s="183">
        <f t="shared" si="54"/>
        <v>920.754999999961</v>
      </c>
      <c r="Y95" s="437">
        <f t="shared" si="54"/>
        <v>905.83299999998417</v>
      </c>
      <c r="Z95" s="160">
        <f t="shared" si="39"/>
        <v>-1.6206265510344733E-2</v>
      </c>
      <c r="AB95" s="392">
        <f t="shared" si="50"/>
        <v>1.2296242977615099E-2</v>
      </c>
      <c r="AD95" s="120">
        <f t="shared" si="40"/>
        <v>3.3205065312325828</v>
      </c>
      <c r="AE95" s="91">
        <f t="shared" si="41"/>
        <v>3.1883921079152033</v>
      </c>
      <c r="AF95" s="91">
        <f t="shared" si="42"/>
        <v>3.5538708064287192</v>
      </c>
      <c r="AG95" s="91">
        <f t="shared" si="43"/>
        <v>3.5954419415100221</v>
      </c>
      <c r="AH95" s="91">
        <f t="shared" si="44"/>
        <v>3.8220758136374355</v>
      </c>
      <c r="AI95" s="91">
        <f t="shared" si="45"/>
        <v>4.5655489017985591</v>
      </c>
      <c r="AJ95" s="91">
        <f t="shared" si="46"/>
        <v>4.2974704402413666</v>
      </c>
      <c r="AK95" s="91">
        <f t="shared" si="46"/>
        <v>4.3521868232459475</v>
      </c>
      <c r="AL95" s="91">
        <f t="shared" si="47"/>
        <v>4.4855799678470101</v>
      </c>
      <c r="AM95" s="121">
        <f t="shared" si="48"/>
        <v>4.7895741463362711</v>
      </c>
      <c r="AN95" s="160">
        <f t="shared" si="51"/>
        <v>6.7771432160013911E-2</v>
      </c>
    </row>
    <row r="96" spans="1:40" s="7" customFormat="1" ht="26.25" customHeight="1" thickBot="1" x14ac:dyDescent="0.3">
      <c r="A96" s="69" t="s">
        <v>34</v>
      </c>
      <c r="B96" s="100">
        <v>118593.95</v>
      </c>
      <c r="C96" s="83">
        <v>140572.25</v>
      </c>
      <c r="D96" s="83">
        <v>143932.72</v>
      </c>
      <c r="E96" s="83">
        <v>145781.12</v>
      </c>
      <c r="F96" s="83">
        <v>163198.46</v>
      </c>
      <c r="G96" s="83">
        <v>155033.82</v>
      </c>
      <c r="H96" s="83">
        <v>156807.67000000001</v>
      </c>
      <c r="I96" s="83">
        <v>179295.11</v>
      </c>
      <c r="J96" s="83">
        <v>178818.56</v>
      </c>
      <c r="K96" s="101">
        <v>172309.35</v>
      </c>
      <c r="L96" s="102">
        <f t="shared" si="38"/>
        <v>-3.6401199070163592E-2</v>
      </c>
      <c r="M96"/>
      <c r="N96" s="395">
        <f>SUM(N68:N95)</f>
        <v>1</v>
      </c>
      <c r="P96" s="156">
        <v>41888.374000000003</v>
      </c>
      <c r="Q96" s="111">
        <v>49965.523999999998</v>
      </c>
      <c r="R96" s="111">
        <v>53143.762000000002</v>
      </c>
      <c r="S96" s="111">
        <v>56693.116999999998</v>
      </c>
      <c r="T96" s="111">
        <v>62470.506999999998</v>
      </c>
      <c r="U96" s="111">
        <v>62649.652000000002</v>
      </c>
      <c r="V96" s="111">
        <v>62098.394</v>
      </c>
      <c r="W96" s="111">
        <v>72406.486000000004</v>
      </c>
      <c r="X96" s="111">
        <v>74297.917000000001</v>
      </c>
      <c r="Y96" s="112">
        <v>73667.460999999996</v>
      </c>
      <c r="Z96" s="145">
        <f t="shared" si="39"/>
        <v>-8.4855137998014873E-3</v>
      </c>
      <c r="AA96"/>
      <c r="AB96" s="395">
        <f>SUM(AB68:AB95)</f>
        <v>0.99999999999999967</v>
      </c>
      <c r="AD96" s="87">
        <f t="shared" si="40"/>
        <v>3.532083550636437</v>
      </c>
      <c r="AE96" s="92">
        <f t="shared" si="41"/>
        <v>3.5544372377905309</v>
      </c>
      <c r="AF96" s="92">
        <f t="shared" si="42"/>
        <v>3.6922641356322594</v>
      </c>
      <c r="AG96" s="92">
        <f t="shared" si="43"/>
        <v>3.8889203896910658</v>
      </c>
      <c r="AH96" s="92">
        <f t="shared" si="44"/>
        <v>3.8278858146087895</v>
      </c>
      <c r="AI96" s="92">
        <f t="shared" si="45"/>
        <v>4.0410313052984179</v>
      </c>
      <c r="AJ96" s="92">
        <f t="shared" si="46"/>
        <v>3.9601630455959196</v>
      </c>
      <c r="AK96" s="92">
        <f t="shared" si="46"/>
        <v>4.038397143123424</v>
      </c>
      <c r="AL96" s="92">
        <f t="shared" si="47"/>
        <v>4.1549331903802376</v>
      </c>
      <c r="AM96" s="103">
        <f t="shared" si="48"/>
        <v>4.2753025880487625</v>
      </c>
      <c r="AN96" s="102">
        <f t="shared" si="51"/>
        <v>2.8970236620702288E-2</v>
      </c>
    </row>
  </sheetData>
  <mergeCells count="36">
    <mergeCell ref="L65:L67"/>
    <mergeCell ref="N65:N67"/>
    <mergeCell ref="Z65:Z67"/>
    <mergeCell ref="AB65:AB67"/>
    <mergeCell ref="AN65:AN67"/>
    <mergeCell ref="AD65:AM65"/>
    <mergeCell ref="AD66:AM66"/>
    <mergeCell ref="P65:Y65"/>
    <mergeCell ref="P66:Y66"/>
    <mergeCell ref="AB4:AB6"/>
    <mergeCell ref="AN4:AN6"/>
    <mergeCell ref="L36:L38"/>
    <mergeCell ref="N36:N38"/>
    <mergeCell ref="Z36:Z38"/>
    <mergeCell ref="AB36:AB38"/>
    <mergeCell ref="AN36:AN38"/>
    <mergeCell ref="AD4:AM4"/>
    <mergeCell ref="AD5:AM5"/>
    <mergeCell ref="AD36:AM36"/>
    <mergeCell ref="AD37:AM37"/>
    <mergeCell ref="P4:Y4"/>
    <mergeCell ref="P5:Y5"/>
    <mergeCell ref="L4:L6"/>
    <mergeCell ref="N4:N6"/>
    <mergeCell ref="Z4:Z6"/>
    <mergeCell ref="P36:Y36"/>
    <mergeCell ref="P37:Y37"/>
    <mergeCell ref="A36:A38"/>
    <mergeCell ref="B36:K36"/>
    <mergeCell ref="B37:K37"/>
    <mergeCell ref="A4:A6"/>
    <mergeCell ref="B4:K4"/>
    <mergeCell ref="B5:K5"/>
    <mergeCell ref="A65:A67"/>
    <mergeCell ref="B65:K65"/>
    <mergeCell ref="B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X61:Y61 J61:K61 J95:K95 J32:K32 Y32 P32:V32 P61:V61 B32:H32 B95:H95 B61:H61 P95:Y9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538BEA01-C8E7-43A0-8C8B-4B3A6E9BAF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23" id="{5402A6DD-3651-42AC-88D4-919EFE3654B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22" id="{F0D79D67-75C4-496B-B286-EF9E77255F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21" id="{A370B232-659B-4A70-882E-B641F0AF79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20" id="{97A726A5-89B8-4DD8-89C3-86B1AA330F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9" id="{920E270F-E953-456E-950C-AC791A82FB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FC137211-B2FA-4BF4-BC04-A77F761682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2B1ACD5F-5ABA-44F4-AF52-40FE002A37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F0740CCD-0250-42CD-8617-AE751B6C87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9823A671-676C-4EE5-B0BE-251F3C6BB5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8" id="{8B0ED464-5D9C-48B5-A938-6C83D57C82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7" id="{FFA5D92D-403A-4542-85B9-82E7435CEB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6" id="{8146C64C-D746-40AD-8F2B-5DDEA88F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5" id="{67A7960C-D0FF-4F91-80CD-D6A9D7B661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4" id="{A21C665B-DC29-4816-8262-D8B87EFA67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3" id="{E95206E0-4CB0-4593-9966-0225FB574E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2" id="{680B32CA-8808-446F-ACEF-2D01663B106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1" id="{11605798-6967-485D-AA88-F337D23970E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AN93"/>
  <sheetViews>
    <sheetView showGridLines="0" workbookViewId="0">
      <selection activeCell="L50" sqref="L50"/>
    </sheetView>
  </sheetViews>
  <sheetFormatPr defaultRowHeight="15" x14ac:dyDescent="0.25"/>
  <cols>
    <col min="1" max="1" width="26.7109375" customWidth="1"/>
    <col min="2" max="2" width="9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" customWidth="1"/>
    <col min="40" max="40" width="10.140625" customWidth="1"/>
  </cols>
  <sheetData>
    <row r="1" spans="1:40" ht="15.75" x14ac:dyDescent="0.25">
      <c r="A1" s="20" t="s">
        <v>150</v>
      </c>
      <c r="B1" s="20"/>
    </row>
    <row r="3" spans="1:40" ht="8.25" customHeight="1" thickBot="1" x14ac:dyDescent="0.3"/>
    <row r="4" spans="1:40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19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93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66">
        <v>2010</v>
      </c>
      <c r="AE6" s="163">
        <v>2011</v>
      </c>
      <c r="AF6" s="163">
        <v>2012</v>
      </c>
      <c r="AG6" s="163">
        <v>2013</v>
      </c>
      <c r="AH6" s="163">
        <v>2014</v>
      </c>
      <c r="AI6" s="163">
        <v>2015</v>
      </c>
      <c r="AJ6" s="163">
        <v>2016</v>
      </c>
      <c r="AK6" s="163">
        <v>2017</v>
      </c>
      <c r="AL6" s="163">
        <v>2018</v>
      </c>
      <c r="AM6" s="167">
        <v>2019</v>
      </c>
      <c r="AN6" s="497"/>
    </row>
    <row r="7" spans="1:40" ht="20.100000000000001" customHeight="1" x14ac:dyDescent="0.25">
      <c r="A7" s="168" t="s">
        <v>100</v>
      </c>
      <c r="B7" s="95">
        <v>258.5</v>
      </c>
      <c r="C7" s="73">
        <v>143.97999999999999</v>
      </c>
      <c r="D7" s="73">
        <v>224.8</v>
      </c>
      <c r="E7" s="73">
        <v>218.86</v>
      </c>
      <c r="F7" s="73">
        <v>265.52</v>
      </c>
      <c r="G7" s="73">
        <v>289.11</v>
      </c>
      <c r="H7" s="73">
        <v>424.93</v>
      </c>
      <c r="I7" s="73">
        <v>340.82</v>
      </c>
      <c r="J7" s="73">
        <v>87.11</v>
      </c>
      <c r="K7" s="96">
        <v>130.97999999999999</v>
      </c>
      <c r="L7" s="133">
        <f>(K7-J7)/J7</f>
        <v>0.50361611755251967</v>
      </c>
      <c r="N7" s="391">
        <f>K7/$K$24</f>
        <v>0.32428819014607574</v>
      </c>
      <c r="P7" s="95">
        <v>29.308</v>
      </c>
      <c r="Q7" s="73">
        <v>18.504000000000001</v>
      </c>
      <c r="R7" s="73">
        <v>24.184999999999999</v>
      </c>
      <c r="S7" s="73">
        <v>26.373000000000001</v>
      </c>
      <c r="T7" s="73">
        <v>28.172999999999998</v>
      </c>
      <c r="U7" s="73">
        <v>35.664999999999999</v>
      </c>
      <c r="V7" s="73">
        <v>77.694999999999993</v>
      </c>
      <c r="W7" s="73">
        <v>76.063999999999993</v>
      </c>
      <c r="X7" s="73">
        <v>12.153</v>
      </c>
      <c r="Y7" s="96">
        <v>14.477</v>
      </c>
      <c r="Z7" s="54">
        <f>(Y7-X7)/X7</f>
        <v>0.19122850325022625</v>
      </c>
      <c r="AB7" s="392">
        <f>Y7/$Y$24</f>
        <v>0.26214576731552741</v>
      </c>
      <c r="AD7" s="126">
        <f t="shared" ref="AD7:AD24" si="0">(P7/B7)*10</f>
        <v>1.1337717601547388</v>
      </c>
      <c r="AE7" s="88">
        <f t="shared" ref="AE7:AE24" si="1">(Q7/C7)*10</f>
        <v>1.2851784970134741</v>
      </c>
      <c r="AF7" s="88">
        <f t="shared" ref="AF7:AF24" si="2">(R7/D7)*10</f>
        <v>1.0758451957295372</v>
      </c>
      <c r="AG7" s="88">
        <f t="shared" ref="AG7:AG24" si="3">(S7/E7)*10</f>
        <v>1.2050169057845197</v>
      </c>
      <c r="AH7" s="88">
        <f t="shared" ref="AH7:AH24" si="4">(T7/F7)*10</f>
        <v>1.0610500150647786</v>
      </c>
      <c r="AI7" s="88">
        <f t="shared" ref="AI7:AI24" si="5">(U7/G7)*10</f>
        <v>1.2336135035107745</v>
      </c>
      <c r="AJ7" s="88">
        <f t="shared" ref="AJ7:AK24" si="6">(V7/H7)*10</f>
        <v>1.8284187983903231</v>
      </c>
      <c r="AK7" s="88">
        <f t="shared" si="6"/>
        <v>2.2317939088081684</v>
      </c>
      <c r="AL7" s="88">
        <f>(X7/J7)*10</f>
        <v>1.3951325909769259</v>
      </c>
      <c r="AM7" s="165">
        <f>(Y7/K7)*10</f>
        <v>1.105283249351046</v>
      </c>
      <c r="AN7" s="133">
        <f>(AM7-AL7)/AL7</f>
        <v>-0.20775755903094206</v>
      </c>
    </row>
    <row r="8" spans="1:40" ht="20.100000000000001" customHeight="1" x14ac:dyDescent="0.25">
      <c r="A8" s="59" t="s">
        <v>106</v>
      </c>
      <c r="B8" s="97"/>
      <c r="C8" s="75">
        <v>3.75</v>
      </c>
      <c r="D8" s="75">
        <v>22.52</v>
      </c>
      <c r="E8" s="75">
        <v>248.58</v>
      </c>
      <c r="F8" s="75">
        <v>204.87</v>
      </c>
      <c r="G8" s="75">
        <v>29.82</v>
      </c>
      <c r="H8" s="75">
        <v>69.38</v>
      </c>
      <c r="I8" s="75">
        <v>25.2</v>
      </c>
      <c r="J8" s="75">
        <v>30.89</v>
      </c>
      <c r="K8" s="98">
        <v>105.97</v>
      </c>
      <c r="L8" s="54">
        <f t="shared" ref="L8:L23" si="7">(K8-J8)/J8</f>
        <v>2.4305600517966979</v>
      </c>
      <c r="N8" s="392">
        <f t="shared" ref="N8:N23" si="8">K8/$K$24</f>
        <v>0.2623669225055707</v>
      </c>
      <c r="P8" s="97"/>
      <c r="Q8" s="75">
        <v>0.27600000000000002</v>
      </c>
      <c r="R8" s="75">
        <v>2.5739999999999998</v>
      </c>
      <c r="S8" s="75">
        <v>26.934999999999999</v>
      </c>
      <c r="T8" s="75">
        <v>24.637</v>
      </c>
      <c r="U8" s="75">
        <v>3.036</v>
      </c>
      <c r="V8" s="75">
        <v>7.9470000000000001</v>
      </c>
      <c r="W8" s="75">
        <v>1.9590000000000001</v>
      </c>
      <c r="X8" s="75">
        <v>4.141</v>
      </c>
      <c r="Y8" s="98">
        <v>13.894</v>
      </c>
      <c r="Z8" s="54">
        <f t="shared" ref="Z8:Z22" si="9">(Y8-X8)/X8</f>
        <v>2.3552282057474039</v>
      </c>
      <c r="AB8" s="392">
        <f t="shared" ref="AB8:AB23" si="10">Y8/$Y$24</f>
        <v>0.2515889542779538</v>
      </c>
      <c r="AD8" s="64"/>
      <c r="AE8" s="89">
        <f t="shared" si="1"/>
        <v>0.7360000000000001</v>
      </c>
      <c r="AF8" s="89">
        <f t="shared" si="2"/>
        <v>1.1429840142095913</v>
      </c>
      <c r="AG8" s="89">
        <f t="shared" si="3"/>
        <v>1.0835545900716066</v>
      </c>
      <c r="AH8" s="89">
        <f t="shared" si="4"/>
        <v>1.2025674818177381</v>
      </c>
      <c r="AI8" s="89">
        <f t="shared" si="5"/>
        <v>1.0181086519114688</v>
      </c>
      <c r="AJ8" s="89">
        <f t="shared" si="6"/>
        <v>1.1454309599308159</v>
      </c>
      <c r="AK8" s="89">
        <f t="shared" si="6"/>
        <v>0.77738095238095251</v>
      </c>
      <c r="AL8" s="89">
        <f t="shared" ref="AL8:AL22" si="11">(X8/J8)*10</f>
        <v>1.3405632890903205</v>
      </c>
      <c r="AM8" s="89">
        <f t="shared" ref="AM8:AM23" si="12">(Y8/K8)*10</f>
        <v>1.3111257903180147</v>
      </c>
      <c r="AN8" s="54">
        <f t="shared" ref="AN8:AN23" si="13">(AM8-AL8)/AL8</f>
        <v>-2.19590518492279E-2</v>
      </c>
    </row>
    <row r="9" spans="1:40" ht="20.100000000000001" customHeight="1" x14ac:dyDescent="0.25">
      <c r="A9" s="59" t="s">
        <v>94</v>
      </c>
      <c r="B9" s="97"/>
      <c r="C9" s="75"/>
      <c r="D9" s="75"/>
      <c r="E9" s="75"/>
      <c r="F9" s="75">
        <v>1.8</v>
      </c>
      <c r="G9" s="75"/>
      <c r="H9" s="75"/>
      <c r="I9" s="75">
        <v>9.1999999999999993</v>
      </c>
      <c r="J9" s="75">
        <v>41.62</v>
      </c>
      <c r="K9" s="98">
        <v>67.72</v>
      </c>
      <c r="L9" s="54">
        <f t="shared" si="7"/>
        <v>0.62710235463719377</v>
      </c>
      <c r="N9" s="392">
        <f t="shared" si="8"/>
        <v>0.16766526367912851</v>
      </c>
      <c r="P9" s="97"/>
      <c r="Q9" s="75"/>
      <c r="R9" s="75"/>
      <c r="S9" s="75"/>
      <c r="T9" s="75">
        <v>1.5109999999999999</v>
      </c>
      <c r="U9" s="75"/>
      <c r="V9" s="75"/>
      <c r="W9" s="75">
        <v>0.89800000000000002</v>
      </c>
      <c r="X9" s="75">
        <v>5.8179999999999996</v>
      </c>
      <c r="Y9" s="98">
        <v>9.1769999999999996</v>
      </c>
      <c r="Z9" s="54">
        <f t="shared" si="9"/>
        <v>0.57734616706772091</v>
      </c>
      <c r="AB9" s="392">
        <f t="shared" si="10"/>
        <v>0.16617473970122226</v>
      </c>
      <c r="AD9" s="64"/>
      <c r="AE9" s="89"/>
      <c r="AF9" s="89"/>
      <c r="AG9" s="89"/>
      <c r="AH9" s="89">
        <f t="shared" si="4"/>
        <v>8.3944444444444439</v>
      </c>
      <c r="AI9" s="89"/>
      <c r="AJ9" s="89"/>
      <c r="AK9" s="89">
        <f t="shared" si="6"/>
        <v>0.97608695652173916</v>
      </c>
      <c r="AL9" s="89">
        <f t="shared" si="11"/>
        <v>1.3978856319077368</v>
      </c>
      <c r="AM9" s="89">
        <f t="shared" si="12"/>
        <v>1.3551388068517425</v>
      </c>
      <c r="AN9" s="54">
        <f t="shared" si="13"/>
        <v>-3.0579629749578639E-2</v>
      </c>
    </row>
    <row r="10" spans="1:40" ht="20.100000000000001" customHeight="1" x14ac:dyDescent="0.25">
      <c r="A10" s="59" t="s">
        <v>91</v>
      </c>
      <c r="B10" s="97">
        <v>1250.8900000000001</v>
      </c>
      <c r="C10" s="75">
        <v>272.38</v>
      </c>
      <c r="D10" s="75">
        <v>183.13</v>
      </c>
      <c r="E10" s="75">
        <v>571.96</v>
      </c>
      <c r="F10" s="75">
        <v>391.3</v>
      </c>
      <c r="G10" s="75">
        <v>253.26</v>
      </c>
      <c r="H10" s="75">
        <v>294.38</v>
      </c>
      <c r="I10" s="75">
        <v>92.7</v>
      </c>
      <c r="J10" s="75">
        <v>94.34</v>
      </c>
      <c r="K10" s="98">
        <v>39.24</v>
      </c>
      <c r="L10" s="54">
        <f t="shared" si="7"/>
        <v>-0.58405766376934487</v>
      </c>
      <c r="N10" s="392">
        <f t="shared" si="8"/>
        <v>9.7152760584303055E-2</v>
      </c>
      <c r="P10" s="97">
        <v>123.624</v>
      </c>
      <c r="Q10" s="75">
        <v>31.672999999999998</v>
      </c>
      <c r="R10" s="75">
        <v>20.582999999999998</v>
      </c>
      <c r="S10" s="75">
        <v>66.003</v>
      </c>
      <c r="T10" s="75">
        <v>47.280999999999999</v>
      </c>
      <c r="U10" s="75">
        <v>28.51</v>
      </c>
      <c r="V10" s="75">
        <v>33.194000000000003</v>
      </c>
      <c r="W10" s="75">
        <v>11.074999999999999</v>
      </c>
      <c r="X10" s="75">
        <v>17.12</v>
      </c>
      <c r="Y10" s="98">
        <v>5.9189999999999996</v>
      </c>
      <c r="Z10" s="54">
        <f t="shared" si="9"/>
        <v>-0.65426401869158879</v>
      </c>
      <c r="AB10" s="392">
        <f t="shared" si="10"/>
        <v>0.10717971933001356</v>
      </c>
      <c r="AD10" s="64">
        <f t="shared" si="0"/>
        <v>0.98828833870284349</v>
      </c>
      <c r="AE10" s="89">
        <f t="shared" si="1"/>
        <v>1.1628239958880975</v>
      </c>
      <c r="AF10" s="89">
        <f t="shared" si="2"/>
        <v>1.1239556599137224</v>
      </c>
      <c r="AG10" s="89">
        <f t="shared" si="3"/>
        <v>1.153979299251696</v>
      </c>
      <c r="AH10" s="89">
        <f t="shared" si="4"/>
        <v>1.2083056478405314</v>
      </c>
      <c r="AI10" s="89">
        <f t="shared" si="5"/>
        <v>1.1257206033325438</v>
      </c>
      <c r="AJ10" s="89">
        <f t="shared" si="6"/>
        <v>1.1275901895509206</v>
      </c>
      <c r="AK10" s="89">
        <f t="shared" si="6"/>
        <v>1.1947141316073353</v>
      </c>
      <c r="AL10" s="89">
        <f t="shared" si="11"/>
        <v>1.8147127411490356</v>
      </c>
      <c r="AM10" s="89">
        <f t="shared" si="12"/>
        <v>1.5084097859327215</v>
      </c>
      <c r="AN10" s="54">
        <f t="shared" si="13"/>
        <v>-0.16878867286861607</v>
      </c>
    </row>
    <row r="11" spans="1:40" ht="20.100000000000001" customHeight="1" x14ac:dyDescent="0.25">
      <c r="A11" s="59" t="s">
        <v>96</v>
      </c>
      <c r="B11" s="97">
        <v>549.16</v>
      </c>
      <c r="C11" s="75">
        <v>231.58</v>
      </c>
      <c r="D11" s="75">
        <v>117.78</v>
      </c>
      <c r="E11" s="75">
        <v>226.45</v>
      </c>
      <c r="F11" s="75">
        <v>479.22</v>
      </c>
      <c r="G11" s="75">
        <v>257.33</v>
      </c>
      <c r="H11" s="75">
        <v>401.28</v>
      </c>
      <c r="I11" s="75">
        <v>1590.82</v>
      </c>
      <c r="J11" s="75">
        <v>274.10000000000002</v>
      </c>
      <c r="K11" s="98">
        <v>28.21</v>
      </c>
      <c r="L11" s="54">
        <f t="shared" si="7"/>
        <v>-0.89708135716891646</v>
      </c>
      <c r="N11" s="392">
        <f t="shared" si="8"/>
        <v>6.9844020797227041E-2</v>
      </c>
      <c r="P11" s="97">
        <v>55.860999999999997</v>
      </c>
      <c r="Q11" s="75">
        <v>27.332000000000001</v>
      </c>
      <c r="R11" s="75">
        <v>13.131</v>
      </c>
      <c r="S11" s="75">
        <v>29.858000000000001</v>
      </c>
      <c r="T11" s="75">
        <v>60.174999999999997</v>
      </c>
      <c r="U11" s="75">
        <v>32.22</v>
      </c>
      <c r="V11" s="75">
        <v>50.460999999999999</v>
      </c>
      <c r="W11" s="75">
        <v>100.97</v>
      </c>
      <c r="X11" s="75">
        <v>42.988</v>
      </c>
      <c r="Y11" s="98">
        <v>5.2720000000000002</v>
      </c>
      <c r="Z11" s="54">
        <f t="shared" si="9"/>
        <v>-0.8773611240346143</v>
      </c>
      <c r="AB11" s="392">
        <f t="shared" si="10"/>
        <v>9.5464010864644636E-2</v>
      </c>
      <c r="AD11" s="64">
        <f t="shared" si="0"/>
        <v>1.0172080996430912</v>
      </c>
      <c r="AE11" s="89">
        <f t="shared" si="1"/>
        <v>1.1802400898177736</v>
      </c>
      <c r="AF11" s="89">
        <f t="shared" si="2"/>
        <v>1.1148751910341315</v>
      </c>
      <c r="AG11" s="89">
        <f t="shared" si="3"/>
        <v>1.3185250607198058</v>
      </c>
      <c r="AH11" s="89">
        <f t="shared" si="4"/>
        <v>1.255686323609198</v>
      </c>
      <c r="AI11" s="89">
        <f t="shared" si="5"/>
        <v>1.2520887576263942</v>
      </c>
      <c r="AJ11" s="89">
        <f t="shared" si="6"/>
        <v>1.2575009968102075</v>
      </c>
      <c r="AK11" s="89">
        <f t="shared" si="6"/>
        <v>0.63470411485900358</v>
      </c>
      <c r="AL11" s="89">
        <f t="shared" si="11"/>
        <v>1.5683327252827435</v>
      </c>
      <c r="AM11" s="89">
        <f t="shared" si="12"/>
        <v>1.8688408365827722</v>
      </c>
      <c r="AN11" s="54">
        <f t="shared" si="13"/>
        <v>0.19160992208834532</v>
      </c>
    </row>
    <row r="12" spans="1:40" ht="20.100000000000001" customHeight="1" x14ac:dyDescent="0.25">
      <c r="A12" s="59" t="s">
        <v>95</v>
      </c>
      <c r="B12" s="97">
        <v>78.95</v>
      </c>
      <c r="C12" s="75">
        <v>3.24</v>
      </c>
      <c r="D12" s="75">
        <v>7.2</v>
      </c>
      <c r="E12" s="75"/>
      <c r="F12" s="75"/>
      <c r="G12" s="75"/>
      <c r="H12" s="75">
        <v>0.15</v>
      </c>
      <c r="I12" s="75">
        <v>1.1499999999999999</v>
      </c>
      <c r="J12" s="75">
        <v>9.17</v>
      </c>
      <c r="K12" s="98">
        <v>8.6300000000000008</v>
      </c>
      <c r="L12" s="54">
        <f t="shared" si="7"/>
        <v>-5.8887677208287803E-2</v>
      </c>
      <c r="N12" s="392">
        <f t="shared" si="8"/>
        <v>2.1366674919534541E-2</v>
      </c>
      <c r="P12" s="97">
        <v>6.2089999999999996</v>
      </c>
      <c r="Q12" s="75">
        <v>7.1999999999999995E-2</v>
      </c>
      <c r="R12" s="75">
        <v>0.61899999999999999</v>
      </c>
      <c r="S12" s="75"/>
      <c r="T12" s="75"/>
      <c r="U12" s="75"/>
      <c r="V12" s="75">
        <v>0.104</v>
      </c>
      <c r="W12" s="75">
        <v>0.45300000000000001</v>
      </c>
      <c r="X12" s="75">
        <v>2.3279999999999998</v>
      </c>
      <c r="Y12" s="98">
        <v>3.633</v>
      </c>
      <c r="Z12" s="54">
        <f t="shared" si="9"/>
        <v>0.56056701030927847</v>
      </c>
      <c r="AB12" s="392">
        <f t="shared" si="10"/>
        <v>6.578542326844726E-2</v>
      </c>
      <c r="AD12" s="64">
        <f t="shared" si="0"/>
        <v>0.78644711842938553</v>
      </c>
      <c r="AE12" s="89">
        <f t="shared" si="1"/>
        <v>0.22222222222222221</v>
      </c>
      <c r="AF12" s="89">
        <f t="shared" si="2"/>
        <v>0.85972222222222217</v>
      </c>
      <c r="AG12" s="89"/>
      <c r="AH12" s="89"/>
      <c r="AI12" s="89"/>
      <c r="AJ12" s="89">
        <f t="shared" si="6"/>
        <v>6.9333333333333336</v>
      </c>
      <c r="AK12" s="89">
        <f t="shared" si="6"/>
        <v>3.939130434782609</v>
      </c>
      <c r="AL12" s="89">
        <f t="shared" si="11"/>
        <v>2.5387131952017445</v>
      </c>
      <c r="AM12" s="89">
        <f t="shared" si="12"/>
        <v>4.2097334878331401</v>
      </c>
      <c r="AN12" s="54">
        <f t="shared" si="13"/>
        <v>0.65821546750128435</v>
      </c>
    </row>
    <row r="13" spans="1:40" ht="20.100000000000001" customHeight="1" x14ac:dyDescent="0.25">
      <c r="A13" s="59" t="s">
        <v>93</v>
      </c>
      <c r="B13" s="97">
        <v>111.1</v>
      </c>
      <c r="C13" s="75">
        <v>172.48</v>
      </c>
      <c r="D13" s="75">
        <v>190.7</v>
      </c>
      <c r="E13" s="75">
        <v>121.2</v>
      </c>
      <c r="F13" s="75">
        <v>187.2</v>
      </c>
      <c r="G13" s="75">
        <v>250.92</v>
      </c>
      <c r="H13" s="75">
        <v>619.44000000000005</v>
      </c>
      <c r="I13" s="75">
        <v>53.1</v>
      </c>
      <c r="J13" s="75">
        <v>57.6</v>
      </c>
      <c r="K13" s="98">
        <v>12</v>
      </c>
      <c r="L13" s="54">
        <f t="shared" si="7"/>
        <v>-0.79166666666666663</v>
      </c>
      <c r="N13" s="392">
        <f t="shared" si="8"/>
        <v>2.9710324337707355E-2</v>
      </c>
      <c r="P13" s="97">
        <v>13.023</v>
      </c>
      <c r="Q13" s="75">
        <v>20.748999999999999</v>
      </c>
      <c r="R13" s="75">
        <v>19.815999999999999</v>
      </c>
      <c r="S13" s="75">
        <v>13.557</v>
      </c>
      <c r="T13" s="75">
        <v>21.888999999999999</v>
      </c>
      <c r="U13" s="75">
        <v>32.914999999999999</v>
      </c>
      <c r="V13" s="75">
        <v>82.305999999999997</v>
      </c>
      <c r="W13" s="75">
        <v>6.0309999999999997</v>
      </c>
      <c r="X13" s="75">
        <v>6.8540000000000001</v>
      </c>
      <c r="Y13" s="98">
        <v>1.0920000000000001</v>
      </c>
      <c r="Z13" s="54">
        <f t="shared" si="9"/>
        <v>-0.84067697694776777</v>
      </c>
      <c r="AB13" s="392">
        <f t="shared" si="10"/>
        <v>1.9773653236758715E-2</v>
      </c>
      <c r="AD13" s="64">
        <f t="shared" si="0"/>
        <v>1.1721872187218723</v>
      </c>
      <c r="AE13" s="89">
        <f t="shared" si="1"/>
        <v>1.202980055658627</v>
      </c>
      <c r="AF13" s="89">
        <f t="shared" si="2"/>
        <v>1.0391190351337178</v>
      </c>
      <c r="AG13" s="89">
        <f t="shared" si="3"/>
        <v>1.1185643564356436</v>
      </c>
      <c r="AH13" s="89">
        <f t="shared" si="4"/>
        <v>1.169284188034188</v>
      </c>
      <c r="AI13" s="89">
        <f t="shared" si="5"/>
        <v>1.3117726765502948</v>
      </c>
      <c r="AJ13" s="89">
        <f t="shared" si="6"/>
        <v>1.3287162598476041</v>
      </c>
      <c r="AK13" s="89">
        <f t="shared" si="6"/>
        <v>1.1357815442561205</v>
      </c>
      <c r="AL13" s="89">
        <f t="shared" si="11"/>
        <v>1.1899305555555557</v>
      </c>
      <c r="AM13" s="89">
        <f t="shared" si="12"/>
        <v>0.91000000000000014</v>
      </c>
      <c r="AN13" s="54">
        <f t="shared" si="13"/>
        <v>-0.23524948934928508</v>
      </c>
    </row>
    <row r="14" spans="1:40" ht="20.100000000000001" customHeight="1" x14ac:dyDescent="0.25">
      <c r="A14" s="59" t="s">
        <v>101</v>
      </c>
      <c r="B14" s="97">
        <v>2468.1</v>
      </c>
      <c r="C14" s="75"/>
      <c r="D14" s="75">
        <v>0.04</v>
      </c>
      <c r="E14" s="75">
        <v>5.5</v>
      </c>
      <c r="F14" s="75">
        <v>17.940000000000001</v>
      </c>
      <c r="G14" s="75"/>
      <c r="H14" s="75">
        <v>0.75</v>
      </c>
      <c r="I14" s="75"/>
      <c r="J14" s="75">
        <v>4</v>
      </c>
      <c r="K14" s="98">
        <v>4.7</v>
      </c>
      <c r="L14" s="54">
        <f t="shared" si="7"/>
        <v>0.17500000000000004</v>
      </c>
      <c r="N14" s="392">
        <f t="shared" si="8"/>
        <v>1.1636543698935381E-2</v>
      </c>
      <c r="P14" s="97">
        <v>143.15100000000001</v>
      </c>
      <c r="Q14" s="75"/>
      <c r="R14" s="75">
        <v>4.2000000000000003E-2</v>
      </c>
      <c r="S14" s="75">
        <v>0.84799999999999998</v>
      </c>
      <c r="T14" s="75">
        <v>2.569</v>
      </c>
      <c r="U14" s="75"/>
      <c r="V14" s="75">
        <v>7.8E-2</v>
      </c>
      <c r="W14" s="75"/>
      <c r="X14" s="75">
        <v>0.29399999999999998</v>
      </c>
      <c r="Y14" s="98">
        <v>0.84399999999999997</v>
      </c>
      <c r="Z14" s="54">
        <f t="shared" si="9"/>
        <v>1.8707482993197282</v>
      </c>
      <c r="AB14" s="392">
        <f t="shared" si="10"/>
        <v>1.5282933454051606E-2</v>
      </c>
      <c r="AD14" s="64">
        <f t="shared" si="0"/>
        <v>0.58000486203962565</v>
      </c>
      <c r="AE14" s="89"/>
      <c r="AF14" s="89">
        <f t="shared" si="2"/>
        <v>10.5</v>
      </c>
      <c r="AG14" s="89">
        <f t="shared" si="3"/>
        <v>1.5418181818181818</v>
      </c>
      <c r="AH14" s="89">
        <f t="shared" si="4"/>
        <v>1.4319955406911928</v>
      </c>
      <c r="AI14" s="89"/>
      <c r="AJ14" s="89">
        <f t="shared" si="6"/>
        <v>1.04</v>
      </c>
      <c r="AK14" s="89"/>
      <c r="AL14" s="89">
        <f t="shared" si="11"/>
        <v>0.73499999999999999</v>
      </c>
      <c r="AM14" s="89">
        <f t="shared" si="12"/>
        <v>1.7957446808510638</v>
      </c>
      <c r="AN14" s="54">
        <f t="shared" si="13"/>
        <v>1.4431900419742363</v>
      </c>
    </row>
    <row r="15" spans="1:40" ht="20.100000000000001" customHeight="1" x14ac:dyDescent="0.25">
      <c r="A15" s="59" t="s">
        <v>113</v>
      </c>
      <c r="B15" s="97"/>
      <c r="C15" s="75">
        <v>35.200000000000003</v>
      </c>
      <c r="D15" s="75"/>
      <c r="E15" s="75"/>
      <c r="F15" s="75">
        <v>17</v>
      </c>
      <c r="G15" s="75">
        <v>5.3</v>
      </c>
      <c r="H15" s="75">
        <v>0.5</v>
      </c>
      <c r="I15" s="75"/>
      <c r="J15" s="75">
        <v>32.4</v>
      </c>
      <c r="K15" s="98">
        <v>2.89</v>
      </c>
      <c r="L15" s="54">
        <f t="shared" si="7"/>
        <v>-0.91080246913580243</v>
      </c>
      <c r="N15" s="392">
        <f t="shared" si="8"/>
        <v>7.1552364446645219E-3</v>
      </c>
      <c r="P15" s="97"/>
      <c r="Q15" s="75">
        <v>3.319</v>
      </c>
      <c r="R15" s="75"/>
      <c r="S15" s="75"/>
      <c r="T15" s="75">
        <v>1.42</v>
      </c>
      <c r="U15" s="75">
        <v>0.26500000000000001</v>
      </c>
      <c r="V15" s="75">
        <v>5.0999999999999997E-2</v>
      </c>
      <c r="W15" s="75"/>
      <c r="X15" s="75">
        <v>4.2770000000000001</v>
      </c>
      <c r="Y15" s="98">
        <v>0.28299999999999997</v>
      </c>
      <c r="Z15" s="54">
        <f t="shared" si="9"/>
        <v>-0.93383212532148707</v>
      </c>
      <c r="AB15" s="392">
        <f t="shared" si="10"/>
        <v>5.1244907197827063E-3</v>
      </c>
      <c r="AD15" s="64"/>
      <c r="AE15" s="89">
        <f t="shared" si="1"/>
        <v>0.94289772727272725</v>
      </c>
      <c r="AF15" s="89"/>
      <c r="AG15" s="89"/>
      <c r="AH15" s="89">
        <f t="shared" si="4"/>
        <v>0.83529411764705874</v>
      </c>
      <c r="AI15" s="89">
        <f t="shared" si="5"/>
        <v>0.5</v>
      </c>
      <c r="AJ15" s="89">
        <f t="shared" si="6"/>
        <v>1.02</v>
      </c>
      <c r="AK15" s="89"/>
      <c r="AL15" s="89">
        <f t="shared" si="11"/>
        <v>1.320061728395062</v>
      </c>
      <c r="AM15" s="89">
        <f t="shared" si="12"/>
        <v>0.97923875432525942</v>
      </c>
      <c r="AN15" s="54">
        <f t="shared" si="13"/>
        <v>-0.25818714893293432</v>
      </c>
    </row>
    <row r="16" spans="1:40" ht="20.100000000000001" customHeight="1" x14ac:dyDescent="0.25">
      <c r="A16" s="59" t="s">
        <v>102</v>
      </c>
      <c r="B16" s="97">
        <v>184.92</v>
      </c>
      <c r="C16" s="75">
        <v>146.77000000000001</v>
      </c>
      <c r="D16" s="75"/>
      <c r="E16" s="75"/>
      <c r="F16" s="75"/>
      <c r="G16" s="75"/>
      <c r="H16" s="75"/>
      <c r="I16" s="75"/>
      <c r="J16" s="75">
        <v>50</v>
      </c>
      <c r="K16" s="98">
        <v>0.24</v>
      </c>
      <c r="L16" s="54">
        <f t="shared" si="7"/>
        <v>-0.99519999999999997</v>
      </c>
      <c r="N16" s="392">
        <f t="shared" si="8"/>
        <v>5.9420648675414709E-4</v>
      </c>
      <c r="P16" s="97">
        <v>13.585000000000001</v>
      </c>
      <c r="Q16" s="75">
        <v>16.710999999999999</v>
      </c>
      <c r="R16" s="75"/>
      <c r="S16" s="75"/>
      <c r="T16" s="75"/>
      <c r="U16" s="75"/>
      <c r="V16" s="75"/>
      <c r="W16" s="75"/>
      <c r="X16" s="75">
        <v>3.0249999999999999</v>
      </c>
      <c r="Y16" s="98">
        <v>0.20699999999999999</v>
      </c>
      <c r="Z16" s="54">
        <f t="shared" si="9"/>
        <v>-0.93157024793388432</v>
      </c>
      <c r="AB16" s="392">
        <f t="shared" si="10"/>
        <v>3.74830239927569E-3</v>
      </c>
      <c r="AD16" s="64">
        <f t="shared" si="0"/>
        <v>0.73464200735453178</v>
      </c>
      <c r="AE16" s="89">
        <f t="shared" si="1"/>
        <v>1.1385841793282006</v>
      </c>
      <c r="AF16" s="89"/>
      <c r="AG16" s="89"/>
      <c r="AH16" s="89"/>
      <c r="AI16" s="89"/>
      <c r="AJ16" s="89"/>
      <c r="AK16" s="89"/>
      <c r="AL16" s="89">
        <f t="shared" si="11"/>
        <v>0.60499999999999998</v>
      </c>
      <c r="AM16" s="89">
        <f t="shared" si="12"/>
        <v>8.625</v>
      </c>
      <c r="AN16" s="54">
        <f t="shared" si="13"/>
        <v>13.256198347107437</v>
      </c>
    </row>
    <row r="17" spans="1:40" ht="20.100000000000001" customHeight="1" x14ac:dyDescent="0.25">
      <c r="A17" s="59" t="s">
        <v>98</v>
      </c>
      <c r="B17" s="97">
        <v>108.03</v>
      </c>
      <c r="C17" s="75">
        <v>312</v>
      </c>
      <c r="D17" s="75">
        <v>777.75</v>
      </c>
      <c r="E17" s="75">
        <v>58.65</v>
      </c>
      <c r="F17" s="75">
        <v>8.5399999999999991</v>
      </c>
      <c r="G17" s="75">
        <v>164.98</v>
      </c>
      <c r="H17" s="75"/>
      <c r="I17" s="75">
        <v>66.7</v>
      </c>
      <c r="J17" s="75"/>
      <c r="K17" s="98">
        <v>2</v>
      </c>
      <c r="L17" s="54"/>
      <c r="N17" s="392">
        <f t="shared" si="8"/>
        <v>4.9517207229512255E-3</v>
      </c>
      <c r="P17" s="97">
        <v>54.78</v>
      </c>
      <c r="Q17" s="75">
        <v>22.503</v>
      </c>
      <c r="R17" s="75">
        <v>78.838999999999999</v>
      </c>
      <c r="S17" s="75">
        <v>16.053000000000001</v>
      </c>
      <c r="T17" s="75">
        <v>5.2729999999999997</v>
      </c>
      <c r="U17" s="75">
        <v>17.488</v>
      </c>
      <c r="V17" s="75"/>
      <c r="W17" s="75">
        <v>16.645</v>
      </c>
      <c r="X17" s="75"/>
      <c r="Y17" s="98">
        <v>0.17599999999999999</v>
      </c>
      <c r="Z17" s="54"/>
      <c r="AB17" s="392">
        <f t="shared" si="10"/>
        <v>3.1869624264373015E-3</v>
      </c>
      <c r="AD17" s="64">
        <f t="shared" si="0"/>
        <v>5.0708136628714247</v>
      </c>
      <c r="AE17" s="89">
        <f t="shared" si="1"/>
        <v>0.72124999999999995</v>
      </c>
      <c r="AF17" s="89">
        <f t="shared" si="2"/>
        <v>1.0136804885888782</v>
      </c>
      <c r="AG17" s="89">
        <f t="shared" si="3"/>
        <v>2.7370843989769824</v>
      </c>
      <c r="AH17" s="89">
        <f t="shared" si="4"/>
        <v>6.1744730679156916</v>
      </c>
      <c r="AI17" s="89">
        <f t="shared" si="5"/>
        <v>1.0600072736089223</v>
      </c>
      <c r="AJ17" s="89"/>
      <c r="AK17" s="89">
        <f t="shared" si="6"/>
        <v>2.495502248875562</v>
      </c>
      <c r="AL17" s="89"/>
      <c r="AM17" s="89">
        <f t="shared" si="12"/>
        <v>0.87999999999999989</v>
      </c>
      <c r="AN17" s="54"/>
    </row>
    <row r="18" spans="1:40" ht="20.100000000000001" customHeight="1" x14ac:dyDescent="0.25">
      <c r="A18" s="59" t="s">
        <v>116</v>
      </c>
      <c r="B18" s="97">
        <v>0.05</v>
      </c>
      <c r="C18" s="75">
        <v>5.97</v>
      </c>
      <c r="D18" s="75">
        <v>1.67</v>
      </c>
      <c r="E18" s="75">
        <v>4.17</v>
      </c>
      <c r="F18" s="75">
        <v>1.95</v>
      </c>
      <c r="G18" s="75">
        <v>4.8</v>
      </c>
      <c r="H18" s="75">
        <v>4.25</v>
      </c>
      <c r="I18" s="75">
        <v>1</v>
      </c>
      <c r="J18" s="75">
        <v>6</v>
      </c>
      <c r="K18" s="98">
        <v>1.22</v>
      </c>
      <c r="L18" s="54">
        <f t="shared" si="7"/>
        <v>-0.79666666666666675</v>
      </c>
      <c r="N18" s="392">
        <f t="shared" si="8"/>
        <v>3.0205496410002476E-3</v>
      </c>
      <c r="P18" s="97">
        <v>8.9999999999999993E-3</v>
      </c>
      <c r="Q18" s="75">
        <v>1.9950000000000001</v>
      </c>
      <c r="R18" s="75">
        <v>0.96099999999999997</v>
      </c>
      <c r="S18" s="75">
        <v>0.317</v>
      </c>
      <c r="T18" s="75">
        <v>0.23200000000000001</v>
      </c>
      <c r="U18" s="75">
        <v>0.88800000000000001</v>
      </c>
      <c r="V18" s="75">
        <v>1.292</v>
      </c>
      <c r="W18" s="75">
        <v>7.3999999999999996E-2</v>
      </c>
      <c r="X18" s="75">
        <v>0.504</v>
      </c>
      <c r="Y18" s="98">
        <v>0.16400000000000001</v>
      </c>
      <c r="Z18" s="54">
        <f t="shared" si="9"/>
        <v>-0.67460317460317454</v>
      </c>
      <c r="AB18" s="392">
        <f t="shared" si="10"/>
        <v>2.9696695337256677E-3</v>
      </c>
      <c r="AD18" s="64">
        <f t="shared" si="0"/>
        <v>1.7999999999999996</v>
      </c>
      <c r="AE18" s="89">
        <f t="shared" si="1"/>
        <v>3.3417085427135684</v>
      </c>
      <c r="AF18" s="89">
        <f t="shared" si="2"/>
        <v>5.7544910179640718</v>
      </c>
      <c r="AG18" s="89">
        <f t="shared" si="3"/>
        <v>0.76019184652278182</v>
      </c>
      <c r="AH18" s="89">
        <f t="shared" si="4"/>
        <v>1.18974358974359</v>
      </c>
      <c r="AI18" s="89">
        <f t="shared" si="5"/>
        <v>1.85</v>
      </c>
      <c r="AJ18" s="89">
        <f t="shared" si="6"/>
        <v>3.04</v>
      </c>
      <c r="AK18" s="89">
        <f t="shared" si="6"/>
        <v>0.74</v>
      </c>
      <c r="AL18" s="89">
        <f t="shared" si="11"/>
        <v>0.84000000000000008</v>
      </c>
      <c r="AM18" s="89">
        <f t="shared" si="12"/>
        <v>1.3442622950819674</v>
      </c>
      <c r="AN18" s="54">
        <f t="shared" si="13"/>
        <v>0.60031225604996097</v>
      </c>
    </row>
    <row r="19" spans="1:40" ht="20.100000000000001" customHeight="1" x14ac:dyDescent="0.25">
      <c r="A19" s="59" t="s">
        <v>132</v>
      </c>
      <c r="B19" s="97"/>
      <c r="C19" s="75"/>
      <c r="D19" s="75"/>
      <c r="E19" s="75"/>
      <c r="F19" s="75"/>
      <c r="G19" s="75"/>
      <c r="H19" s="75"/>
      <c r="I19" s="75"/>
      <c r="J19" s="75"/>
      <c r="K19" s="98">
        <v>0.1</v>
      </c>
      <c r="L19" s="54"/>
      <c r="N19" s="392">
        <f t="shared" si="8"/>
        <v>2.4758603614756129E-4</v>
      </c>
      <c r="P19" s="97"/>
      <c r="Q19" s="75"/>
      <c r="R19" s="75"/>
      <c r="S19" s="75"/>
      <c r="T19" s="75"/>
      <c r="U19" s="75"/>
      <c r="V19" s="75"/>
      <c r="W19" s="75"/>
      <c r="X19" s="75"/>
      <c r="Y19" s="98">
        <v>8.6999999999999994E-2</v>
      </c>
      <c r="Z19" s="54"/>
      <c r="AB19" s="392">
        <f t="shared" si="10"/>
        <v>1.575373472159348E-3</v>
      </c>
      <c r="AD19" s="64"/>
      <c r="AE19" s="89"/>
      <c r="AF19" s="89"/>
      <c r="AG19" s="89"/>
      <c r="AH19" s="89"/>
      <c r="AI19" s="89"/>
      <c r="AJ19" s="89"/>
      <c r="AK19" s="89"/>
      <c r="AL19" s="89"/>
      <c r="AM19" s="89">
        <f t="shared" si="12"/>
        <v>8.6999999999999993</v>
      </c>
      <c r="AN19" s="54"/>
    </row>
    <row r="20" spans="1:40" ht="20.100000000000001" customHeight="1" x14ac:dyDescent="0.25">
      <c r="A20" s="59" t="s">
        <v>115</v>
      </c>
      <c r="B20" s="97">
        <v>0.12</v>
      </c>
      <c r="C20" s="75">
        <v>1.87</v>
      </c>
      <c r="D20" s="75">
        <v>10.1</v>
      </c>
      <c r="E20" s="75">
        <v>1.6</v>
      </c>
      <c r="F20" s="75">
        <v>3.4</v>
      </c>
      <c r="G20" s="75">
        <v>11.4</v>
      </c>
      <c r="H20" s="75"/>
      <c r="I20" s="75"/>
      <c r="J20" s="75"/>
      <c r="K20" s="98"/>
      <c r="L20" s="54"/>
      <c r="N20" s="392">
        <f t="shared" si="8"/>
        <v>0</v>
      </c>
      <c r="P20" s="97">
        <v>0.1</v>
      </c>
      <c r="Q20" s="75">
        <v>0.93600000000000005</v>
      </c>
      <c r="R20" s="75">
        <v>0.79100000000000004</v>
      </c>
      <c r="S20" s="75">
        <v>0.16500000000000001</v>
      </c>
      <c r="T20" s="75">
        <v>0.27600000000000002</v>
      </c>
      <c r="U20" s="75">
        <v>0.95799999999999996</v>
      </c>
      <c r="V20" s="75"/>
      <c r="W20" s="75"/>
      <c r="X20" s="75"/>
      <c r="Y20" s="98"/>
      <c r="Z20" s="54"/>
      <c r="AB20" s="392">
        <f t="shared" si="10"/>
        <v>0</v>
      </c>
      <c r="AD20" s="64">
        <f t="shared" si="0"/>
        <v>8.3333333333333339</v>
      </c>
      <c r="AE20" s="89">
        <f t="shared" si="1"/>
        <v>5.0053475935828873</v>
      </c>
      <c r="AF20" s="89">
        <f t="shared" si="2"/>
        <v>0.7831683168316832</v>
      </c>
      <c r="AG20" s="89">
        <f t="shared" si="3"/>
        <v>1.03125</v>
      </c>
      <c r="AH20" s="89">
        <f t="shared" si="4"/>
        <v>0.81176470588235305</v>
      </c>
      <c r="AI20" s="89">
        <f t="shared" si="5"/>
        <v>0.8403508771929824</v>
      </c>
      <c r="AJ20" s="89"/>
      <c r="AK20" s="89"/>
      <c r="AL20" s="89"/>
      <c r="AM20" s="89"/>
      <c r="AN20" s="54"/>
    </row>
    <row r="21" spans="1:40" ht="20.100000000000001" customHeight="1" x14ac:dyDescent="0.25">
      <c r="A21" s="59" t="s">
        <v>241</v>
      </c>
      <c r="B21" s="97"/>
      <c r="C21" s="75"/>
      <c r="D21" s="75"/>
      <c r="E21" s="75"/>
      <c r="F21" s="75"/>
      <c r="G21" s="75">
        <v>0.5</v>
      </c>
      <c r="H21" s="75"/>
      <c r="I21" s="75"/>
      <c r="J21" s="75"/>
      <c r="K21" s="98"/>
      <c r="L21" s="54"/>
      <c r="N21" s="392">
        <f t="shared" si="8"/>
        <v>0</v>
      </c>
      <c r="P21" s="97"/>
      <c r="Q21" s="75"/>
      <c r="R21" s="75"/>
      <c r="S21" s="75"/>
      <c r="T21" s="75"/>
      <c r="U21" s="75">
        <v>0.05</v>
      </c>
      <c r="V21" s="75"/>
      <c r="W21" s="75"/>
      <c r="X21" s="75"/>
      <c r="Y21" s="98"/>
      <c r="Z21" s="54"/>
      <c r="AB21" s="392">
        <f t="shared" si="10"/>
        <v>0</v>
      </c>
      <c r="AD21" s="64"/>
      <c r="AE21" s="89"/>
      <c r="AF21" s="89"/>
      <c r="AG21" s="89"/>
      <c r="AH21" s="89"/>
      <c r="AI21" s="89">
        <f t="shared" si="5"/>
        <v>1</v>
      </c>
      <c r="AJ21" s="89"/>
      <c r="AK21" s="89"/>
      <c r="AL21" s="89"/>
      <c r="AM21" s="89"/>
      <c r="AN21" s="54"/>
    </row>
    <row r="22" spans="1:40" ht="20.100000000000001" customHeight="1" x14ac:dyDescent="0.25">
      <c r="A22" s="59" t="s">
        <v>105</v>
      </c>
      <c r="B22" s="97"/>
      <c r="C22" s="75"/>
      <c r="D22" s="75">
        <v>1</v>
      </c>
      <c r="E22" s="75">
        <v>4.2699999999999996</v>
      </c>
      <c r="F22" s="75"/>
      <c r="G22" s="75"/>
      <c r="H22" s="75"/>
      <c r="I22" s="75"/>
      <c r="J22" s="75"/>
      <c r="K22" s="98"/>
      <c r="L22" s="54"/>
      <c r="N22" s="392">
        <f t="shared" si="8"/>
        <v>0</v>
      </c>
      <c r="P22" s="97"/>
      <c r="Q22" s="75"/>
      <c r="R22" s="75">
        <v>0.16600000000000001</v>
      </c>
      <c r="S22" s="75">
        <v>2.4180000000000001</v>
      </c>
      <c r="T22" s="75"/>
      <c r="U22" s="75"/>
      <c r="V22" s="75"/>
      <c r="W22" s="75"/>
      <c r="X22" s="75"/>
      <c r="Y22" s="98"/>
      <c r="Z22" s="54"/>
      <c r="AB22" s="392">
        <f t="shared" si="10"/>
        <v>0</v>
      </c>
      <c r="AD22" s="64"/>
      <c r="AE22" s="89"/>
      <c r="AF22" s="89">
        <f t="shared" si="2"/>
        <v>1.6600000000000001</v>
      </c>
      <c r="AG22" s="89">
        <f t="shared" si="3"/>
        <v>5.662763466042156</v>
      </c>
      <c r="AH22" s="89"/>
      <c r="AI22" s="89"/>
      <c r="AJ22" s="89"/>
      <c r="AK22" s="89"/>
      <c r="AL22" s="89"/>
      <c r="AM22" s="89"/>
      <c r="AN22" s="54"/>
    </row>
    <row r="23" spans="1:40" ht="20.100000000000001" customHeight="1" thickBot="1" x14ac:dyDescent="0.3">
      <c r="A23" s="60" t="s">
        <v>33</v>
      </c>
      <c r="B23" s="148">
        <f>B24-SUM(B7:B22)</f>
        <v>293.55000000000018</v>
      </c>
      <c r="C23" s="169">
        <f>C24-SUM(C7:C22)</f>
        <v>114.01999999999998</v>
      </c>
      <c r="D23" s="169">
        <f>D24-SUM(D7:D22)</f>
        <v>339.06999999999994</v>
      </c>
      <c r="E23" s="169">
        <f t="shared" ref="E23:I23" si="14">E24-SUM(E7:E22)</f>
        <v>375.69999999999982</v>
      </c>
      <c r="F23" s="169">
        <f t="shared" si="14"/>
        <v>135.63999999999987</v>
      </c>
      <c r="G23" s="169">
        <f t="shared" si="14"/>
        <v>178.47000000000003</v>
      </c>
      <c r="H23" s="169">
        <f t="shared" si="14"/>
        <v>275.95000000000005</v>
      </c>
      <c r="I23" s="169">
        <f t="shared" si="14"/>
        <v>110.95000000000027</v>
      </c>
      <c r="J23" s="169">
        <f>J24-SUM(J7:J22)</f>
        <v>178.35000000000002</v>
      </c>
      <c r="K23" s="170">
        <f>K24-SUM(K7:K22)</f>
        <v>0</v>
      </c>
      <c r="L23" s="54">
        <f t="shared" si="7"/>
        <v>-1</v>
      </c>
      <c r="N23" s="392">
        <f t="shared" si="8"/>
        <v>0</v>
      </c>
      <c r="P23" s="148">
        <f>P24-SUM(P7:P22)</f>
        <v>38.15500000000003</v>
      </c>
      <c r="Q23" s="81">
        <f>Q24-SUM(Q7:Q22)</f>
        <v>12.96999999999997</v>
      </c>
      <c r="R23" s="81">
        <f>R24-SUM(R7:R22)</f>
        <v>38.246000000000009</v>
      </c>
      <c r="S23" s="81">
        <f t="shared" ref="S23:X23" si="15">S24-SUM(S7:S22)</f>
        <v>36.408999999999992</v>
      </c>
      <c r="T23" s="81"/>
      <c r="U23" s="81">
        <f t="shared" si="15"/>
        <v>23.652999999999992</v>
      </c>
      <c r="V23" s="81">
        <f t="shared" si="15"/>
        <v>57.75200000000001</v>
      </c>
      <c r="W23" s="81">
        <f t="shared" si="15"/>
        <v>27.018999999999949</v>
      </c>
      <c r="X23" s="81">
        <f t="shared" si="15"/>
        <v>37.882999999999981</v>
      </c>
      <c r="Y23" s="123">
        <f>Y24-SUM(Y7:Y22)</f>
        <v>0</v>
      </c>
      <c r="Z23" s="54">
        <f t="shared" ref="Z9:Z23" si="16">(Y23-X23)/X23</f>
        <v>-1</v>
      </c>
      <c r="AB23" s="392">
        <f t="shared" si="10"/>
        <v>0</v>
      </c>
      <c r="AD23" s="64">
        <f t="shared" ref="AD23" si="17">(P23/B23)*10</f>
        <v>1.2997785726452054</v>
      </c>
      <c r="AE23" s="91">
        <f t="shared" si="1"/>
        <v>1.1375197333801064</v>
      </c>
      <c r="AF23" s="91">
        <f t="shared" si="2"/>
        <v>1.1279676762910318</v>
      </c>
      <c r="AG23" s="91">
        <f t="shared" si="3"/>
        <v>0.96909768432259802</v>
      </c>
      <c r="AH23" s="91">
        <f t="shared" si="4"/>
        <v>0</v>
      </c>
      <c r="AI23" s="91">
        <f t="shared" si="5"/>
        <v>1.3253207822042914</v>
      </c>
      <c r="AJ23" s="91">
        <f t="shared" si="6"/>
        <v>2.0928429063236091</v>
      </c>
      <c r="AK23" s="91">
        <f t="shared" si="6"/>
        <v>2.4352410995944012</v>
      </c>
      <c r="AL23" s="91">
        <f>(X23/J23)*10</f>
        <v>2.1240818615082691</v>
      </c>
      <c r="AM23" s="89"/>
      <c r="AN23" s="54"/>
    </row>
    <row r="24" spans="1:40" s="7" customFormat="1" ht="26.25" customHeight="1" thickBot="1" x14ac:dyDescent="0.3">
      <c r="A24" s="71" t="s">
        <v>34</v>
      </c>
      <c r="B24" s="110">
        <v>5303.37</v>
      </c>
      <c r="C24" s="111">
        <v>1443.24</v>
      </c>
      <c r="D24" s="111">
        <v>1875.76</v>
      </c>
      <c r="E24" s="111">
        <v>1836.94</v>
      </c>
      <c r="F24" s="111">
        <v>1714.38</v>
      </c>
      <c r="G24" s="111">
        <v>1445.89</v>
      </c>
      <c r="H24" s="111">
        <v>2091.0100000000002</v>
      </c>
      <c r="I24" s="111">
        <v>2291.64</v>
      </c>
      <c r="J24" s="111">
        <v>865.58</v>
      </c>
      <c r="K24" s="112">
        <v>403.9</v>
      </c>
      <c r="L24" s="102">
        <f t="shared" ref="L24" si="18">(K24-J24)/J24</f>
        <v>-0.53337646433605213</v>
      </c>
      <c r="M24"/>
      <c r="N24" s="395">
        <f>SUM(N7:N23)</f>
        <v>1</v>
      </c>
      <c r="P24" s="152">
        <v>477.80500000000001</v>
      </c>
      <c r="Q24" s="111">
        <v>157.04</v>
      </c>
      <c r="R24" s="111">
        <v>199.953</v>
      </c>
      <c r="S24" s="111">
        <v>218.93600000000001</v>
      </c>
      <c r="T24" s="111">
        <v>212.26</v>
      </c>
      <c r="U24" s="111">
        <v>175.648</v>
      </c>
      <c r="V24" s="111">
        <v>310.88</v>
      </c>
      <c r="W24" s="111">
        <v>241.18799999999999</v>
      </c>
      <c r="X24" s="111">
        <v>137.38499999999999</v>
      </c>
      <c r="Y24" s="101">
        <v>55.225000000000001</v>
      </c>
      <c r="Z24" s="241"/>
      <c r="AA24"/>
      <c r="AB24" s="395">
        <f>SUM(AB7:AB23)</f>
        <v>1</v>
      </c>
      <c r="AD24" s="428">
        <f t="shared" si="0"/>
        <v>0.90094600225894106</v>
      </c>
      <c r="AE24" s="429">
        <f t="shared" si="1"/>
        <v>1.0881073140988331</v>
      </c>
      <c r="AF24" s="429">
        <f t="shared" si="2"/>
        <v>1.0659839211839468</v>
      </c>
      <c r="AG24" s="429">
        <f t="shared" si="3"/>
        <v>1.1918516663581826</v>
      </c>
      <c r="AH24" s="429">
        <f t="shared" si="4"/>
        <v>1.2381152369952984</v>
      </c>
      <c r="AI24" s="429">
        <f t="shared" si="5"/>
        <v>1.2148088720442081</v>
      </c>
      <c r="AJ24" s="429">
        <f t="shared" si="6"/>
        <v>1.4867456396669552</v>
      </c>
      <c r="AK24" s="429">
        <f t="shared" si="6"/>
        <v>1.0524689741844269</v>
      </c>
      <c r="AL24" s="429">
        <f>(X24/J24)*10</f>
        <v>1.5872016451396751</v>
      </c>
      <c r="AM24" s="430">
        <f t="shared" ref="AM8:AM24" si="19">(Y24/K24)*10</f>
        <v>1.3672938846249072</v>
      </c>
      <c r="AN24" s="427">
        <f t="shared" ref="AN9:AN24" si="20">(AM24-AL24)/AL24</f>
        <v>-0.13855061276440137</v>
      </c>
    </row>
    <row r="25" spans="1:40" ht="26.25" customHeight="1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5"/>
      <c r="N25" s="15"/>
      <c r="O25" s="7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5"/>
      <c r="AB25" s="15"/>
    </row>
    <row r="27" spans="1:40" ht="15.75" x14ac:dyDescent="0.25">
      <c r="A27" s="20" t="s">
        <v>151</v>
      </c>
      <c r="B27" s="20"/>
    </row>
    <row r="28" spans="1:40" ht="15.75" thickBot="1" x14ac:dyDescent="0.3"/>
    <row r="29" spans="1:40" x14ac:dyDescent="0.25">
      <c r="A29" s="479" t="s">
        <v>21</v>
      </c>
      <c r="B29" s="489" t="s">
        <v>19</v>
      </c>
      <c r="C29" s="490"/>
      <c r="D29" s="490"/>
      <c r="E29" s="490"/>
      <c r="F29" s="490"/>
      <c r="G29" s="490"/>
      <c r="H29" s="490"/>
      <c r="I29" s="490"/>
      <c r="J29" s="490"/>
      <c r="K29" s="491"/>
      <c r="L29" s="495" t="s">
        <v>221</v>
      </c>
      <c r="N29" s="493" t="s">
        <v>220</v>
      </c>
      <c r="P29" s="492" t="str">
        <f>B30</f>
        <v>jan-dez</v>
      </c>
      <c r="Q29" s="490"/>
      <c r="R29" s="490"/>
      <c r="S29" s="490"/>
      <c r="T29" s="490"/>
      <c r="U29" s="490"/>
      <c r="V29" s="490"/>
      <c r="W29" s="490"/>
      <c r="X29" s="490"/>
      <c r="Y29" s="491"/>
      <c r="Z29" s="495" t="s">
        <v>221</v>
      </c>
      <c r="AB29" s="493" t="s">
        <v>220</v>
      </c>
      <c r="AD29" s="492" t="s">
        <v>42</v>
      </c>
      <c r="AE29" s="490"/>
      <c r="AF29" s="490"/>
      <c r="AG29" s="490"/>
      <c r="AH29" s="490"/>
      <c r="AI29" s="490"/>
      <c r="AJ29" s="490"/>
      <c r="AK29" s="490"/>
      <c r="AL29" s="490"/>
      <c r="AM29" s="490"/>
      <c r="AN29" s="495" t="s">
        <v>221</v>
      </c>
    </row>
    <row r="30" spans="1:40" ht="15.75" thickBot="1" x14ac:dyDescent="0.3">
      <c r="A30" s="499"/>
      <c r="B30" s="502" t="s">
        <v>73</v>
      </c>
      <c r="C30" s="487"/>
      <c r="D30" s="487"/>
      <c r="E30" s="487"/>
      <c r="F30" s="487"/>
      <c r="G30" s="487"/>
      <c r="H30" s="487"/>
      <c r="I30" s="487"/>
      <c r="J30" s="487"/>
      <c r="K30" s="488"/>
      <c r="L30" s="496"/>
      <c r="N30" s="494"/>
      <c r="P30" s="486" t="str">
        <f>B30</f>
        <v>jan-dez</v>
      </c>
      <c r="Q30" s="487"/>
      <c r="R30" s="487"/>
      <c r="S30" s="487"/>
      <c r="T30" s="487"/>
      <c r="U30" s="487"/>
      <c r="V30" s="487"/>
      <c r="W30" s="487"/>
      <c r="X30" s="487"/>
      <c r="Y30" s="488"/>
      <c r="Z30" s="496"/>
      <c r="AB30" s="494"/>
      <c r="AD30" s="486" t="str">
        <f>B30</f>
        <v>jan-dez</v>
      </c>
      <c r="AE30" s="487"/>
      <c r="AF30" s="487"/>
      <c r="AG30" s="487"/>
      <c r="AH30" s="487"/>
      <c r="AI30" s="487"/>
      <c r="AJ30" s="487"/>
      <c r="AK30" s="487"/>
      <c r="AL30" s="487"/>
      <c r="AM30" s="488"/>
      <c r="AN30" s="496"/>
    </row>
    <row r="31" spans="1:40" ht="20.25" customHeight="1" thickBot="1" x14ac:dyDescent="0.3">
      <c r="A31" s="480"/>
      <c r="B31" s="43">
        <v>2010</v>
      </c>
      <c r="C31" s="94">
        <v>2011</v>
      </c>
      <c r="D31" s="94">
        <v>2012</v>
      </c>
      <c r="E31" s="94">
        <v>2013</v>
      </c>
      <c r="F31" s="94">
        <v>2014</v>
      </c>
      <c r="G31" s="94">
        <v>2015</v>
      </c>
      <c r="H31" s="94">
        <v>2016</v>
      </c>
      <c r="I31" s="94">
        <v>2017</v>
      </c>
      <c r="J31" s="94">
        <v>2018</v>
      </c>
      <c r="K31" s="42">
        <v>2019</v>
      </c>
      <c r="L31" s="497"/>
      <c r="N31" s="494"/>
      <c r="P31" s="154">
        <v>2010</v>
      </c>
      <c r="Q31" s="171">
        <v>2011</v>
      </c>
      <c r="R31" s="171">
        <v>2012</v>
      </c>
      <c r="S31" s="171">
        <v>2013</v>
      </c>
      <c r="T31" s="171">
        <v>2014</v>
      </c>
      <c r="U31" s="171">
        <v>2015</v>
      </c>
      <c r="V31" s="171">
        <v>2016</v>
      </c>
      <c r="W31" s="171">
        <v>2017</v>
      </c>
      <c r="X31" s="171">
        <v>2018</v>
      </c>
      <c r="Y31" s="174">
        <v>2019</v>
      </c>
      <c r="Z31" s="497"/>
      <c r="AB31" s="494"/>
      <c r="AD31" s="162">
        <v>2010</v>
      </c>
      <c r="AE31" s="171">
        <v>2011</v>
      </c>
      <c r="AF31" s="171">
        <v>2012</v>
      </c>
      <c r="AG31" s="171">
        <v>2013</v>
      </c>
      <c r="AH31" s="171">
        <v>2014</v>
      </c>
      <c r="AI31" s="171">
        <v>2015</v>
      </c>
      <c r="AJ31" s="171">
        <v>2016</v>
      </c>
      <c r="AK31" s="171">
        <v>2017</v>
      </c>
      <c r="AL31" s="171">
        <v>2018</v>
      </c>
      <c r="AM31" s="172">
        <v>2019</v>
      </c>
      <c r="AN31" s="497"/>
    </row>
    <row r="32" spans="1:40" ht="20.100000000000001" customHeight="1" x14ac:dyDescent="0.25">
      <c r="A32" s="175" t="s">
        <v>91</v>
      </c>
      <c r="B32" s="105">
        <v>440.09</v>
      </c>
      <c r="C32" s="73">
        <v>224.42</v>
      </c>
      <c r="D32" s="73">
        <v>313.99</v>
      </c>
      <c r="E32" s="73">
        <v>418.31</v>
      </c>
      <c r="F32" s="73">
        <v>450.16</v>
      </c>
      <c r="G32" s="73">
        <v>389.78</v>
      </c>
      <c r="H32" s="73">
        <v>312.23</v>
      </c>
      <c r="I32" s="73">
        <v>4167.68</v>
      </c>
      <c r="J32" s="73">
        <v>6705.06</v>
      </c>
      <c r="K32" s="96">
        <v>8724.76</v>
      </c>
      <c r="L32" s="133">
        <f t="shared" ref="L32:L55" si="21">(K32-J32)/J32</f>
        <v>0.3012202724509549</v>
      </c>
      <c r="N32" s="391">
        <f>K32/$K$57</f>
        <v>0.53944919639953359</v>
      </c>
      <c r="P32" s="113">
        <v>56.921999999999997</v>
      </c>
      <c r="Q32" s="75">
        <v>30.809000000000001</v>
      </c>
      <c r="R32" s="75">
        <v>43.774000000000001</v>
      </c>
      <c r="S32" s="75">
        <v>67.471999999999994</v>
      </c>
      <c r="T32" s="75">
        <v>69.454999999999998</v>
      </c>
      <c r="U32" s="75">
        <v>48.444000000000003</v>
      </c>
      <c r="V32" s="75">
        <v>40.750999999999998</v>
      </c>
      <c r="W32" s="75">
        <v>340.185</v>
      </c>
      <c r="X32" s="75">
        <v>947.721</v>
      </c>
      <c r="Y32" s="50">
        <v>1006.901</v>
      </c>
      <c r="Z32" s="54">
        <f t="shared" ref="Z32:Z53" si="22">(Y32-X32)/X32</f>
        <v>6.24445380022179E-2</v>
      </c>
      <c r="AB32" s="392">
        <f>Y32/Y57</f>
        <v>0.41275907585347454</v>
      </c>
      <c r="AD32" s="64">
        <f t="shared" ref="AD32:AD56" si="23">(P32/B32)*10</f>
        <v>1.2934172555613623</v>
      </c>
      <c r="AE32" s="89">
        <f t="shared" ref="AE32:AE56" si="24">(Q32/C32)*10</f>
        <v>1.3728277337135728</v>
      </c>
      <c r="AF32" s="89">
        <f t="shared" ref="AF32:AF56" si="25">(R32/D32)*10</f>
        <v>1.3941208318736265</v>
      </c>
      <c r="AG32" s="89">
        <f t="shared" ref="AG32:AG39" si="26">(S32/E32)*10</f>
        <v>1.6129664602806528</v>
      </c>
      <c r="AH32" s="89">
        <f t="shared" ref="AH32" si="27">(T32/F32)*10</f>
        <v>1.5428958592500444</v>
      </c>
      <c r="AI32" s="89">
        <f t="shared" ref="AI32" si="28">(U32/G32)*10</f>
        <v>1.2428549438144596</v>
      </c>
      <c r="AJ32" s="89">
        <f t="shared" ref="AJ32:AJ57" si="29">(V32/H32)*10</f>
        <v>1.3051596579444638</v>
      </c>
      <c r="AK32" s="89">
        <f t="shared" ref="AK32:AK40" si="30">(W32/I32)*10</f>
        <v>0.81624548909705152</v>
      </c>
      <c r="AL32" s="89">
        <f t="shared" ref="AL32:AL40" si="31">(X32/J32)*10</f>
        <v>1.4134414904564614</v>
      </c>
      <c r="AM32" s="19">
        <f t="shared" ref="AM32:AM42" si="32">(Y32/K32)*10</f>
        <v>1.1540730060196496</v>
      </c>
      <c r="AN32" s="54">
        <f>(AM32-AL32)/AL32</f>
        <v>-0.18350139442492983</v>
      </c>
    </row>
    <row r="33" spans="1:40" ht="20.100000000000001" customHeight="1" x14ac:dyDescent="0.25">
      <c r="A33" s="104" t="s">
        <v>97</v>
      </c>
      <c r="B33" s="106">
        <v>1.88</v>
      </c>
      <c r="C33" s="75">
        <v>35.6</v>
      </c>
      <c r="D33" s="75">
        <v>10.26</v>
      </c>
      <c r="E33" s="75">
        <v>1329.75</v>
      </c>
      <c r="F33" s="75">
        <v>1874.4</v>
      </c>
      <c r="G33" s="75">
        <v>1773.96</v>
      </c>
      <c r="H33" s="75">
        <v>1939.26</v>
      </c>
      <c r="I33" s="75">
        <v>1942.89</v>
      </c>
      <c r="J33" s="75">
        <v>2661.05</v>
      </c>
      <c r="K33" s="98">
        <v>2700.69</v>
      </c>
      <c r="L33" s="54">
        <f t="shared" si="21"/>
        <v>1.4896375490877613E-2</v>
      </c>
      <c r="N33" s="392">
        <f t="shared" ref="N33:N56" si="33">K33/$K$57</f>
        <v>0.16698282247583388</v>
      </c>
      <c r="P33" s="113">
        <v>1.5269999999999999</v>
      </c>
      <c r="Q33" s="75">
        <v>4.976</v>
      </c>
      <c r="R33" s="75">
        <v>1.5860000000000001</v>
      </c>
      <c r="S33" s="75">
        <v>310.017</v>
      </c>
      <c r="T33" s="75">
        <v>406.73700000000002</v>
      </c>
      <c r="U33" s="75">
        <v>392.21699999999998</v>
      </c>
      <c r="V33" s="75">
        <v>413.16800000000001</v>
      </c>
      <c r="W33" s="75">
        <v>411.38799999999998</v>
      </c>
      <c r="X33" s="75">
        <v>552.62599999999998</v>
      </c>
      <c r="Y33" s="50">
        <v>590.75</v>
      </c>
      <c r="Z33" s="54">
        <f t="shared" si="22"/>
        <v>6.8986982154296078E-2</v>
      </c>
      <c r="AB33" s="392">
        <f>Y33/$Y$57</f>
        <v>0.24216623487357752</v>
      </c>
      <c r="AD33" s="64">
        <f t="shared" si="23"/>
        <v>8.1223404255319149</v>
      </c>
      <c r="AE33" s="89">
        <f t="shared" si="24"/>
        <v>1.3977528089887639</v>
      </c>
      <c r="AF33" s="89">
        <f t="shared" si="25"/>
        <v>1.5458089668615984</v>
      </c>
      <c r="AG33" s="89">
        <f t="shared" si="26"/>
        <v>2.3313931190073323</v>
      </c>
      <c r="AH33" s="89">
        <f t="shared" ref="AH33:AH57" si="34">(T33/F33)*10</f>
        <v>2.1699583866837386</v>
      </c>
      <c r="AI33" s="89">
        <f t="shared" ref="AI33:AI57" si="35">(U33/G33)*10</f>
        <v>2.2109686802408173</v>
      </c>
      <c r="AJ33" s="89">
        <f t="shared" si="29"/>
        <v>2.130544640739251</v>
      </c>
      <c r="AK33" s="89">
        <f t="shared" si="30"/>
        <v>2.1174024262824966</v>
      </c>
      <c r="AL33" s="89">
        <f t="shared" si="31"/>
        <v>2.0767215948591717</v>
      </c>
      <c r="AM33" s="19">
        <f t="shared" si="32"/>
        <v>2.18740395972881</v>
      </c>
      <c r="AN33" s="54">
        <f t="shared" ref="AN33:AN57" si="36">(AM33-AL33)/AL33</f>
        <v>5.3296679315911824E-2</v>
      </c>
    </row>
    <row r="34" spans="1:40" ht="20.100000000000001" customHeight="1" x14ac:dyDescent="0.25">
      <c r="A34" s="104" t="s">
        <v>107</v>
      </c>
      <c r="B34" s="106">
        <v>3606.54</v>
      </c>
      <c r="C34" s="75">
        <v>3661.08</v>
      </c>
      <c r="D34" s="75">
        <v>4622.07</v>
      </c>
      <c r="E34" s="75">
        <v>5174.7</v>
      </c>
      <c r="F34" s="75">
        <v>5591.41</v>
      </c>
      <c r="G34" s="75">
        <v>5380.6</v>
      </c>
      <c r="H34" s="75">
        <v>5281.1</v>
      </c>
      <c r="I34" s="75">
        <v>115.2</v>
      </c>
      <c r="J34" s="75">
        <v>243.78</v>
      </c>
      <c r="K34" s="98">
        <v>580.1</v>
      </c>
      <c r="L34" s="54">
        <f t="shared" si="21"/>
        <v>1.3796045614898682</v>
      </c>
      <c r="N34" s="392">
        <f t="shared" si="33"/>
        <v>3.5867402522403988E-2</v>
      </c>
      <c r="P34" s="113">
        <v>475.58</v>
      </c>
      <c r="Q34" s="75">
        <v>468.35700000000003</v>
      </c>
      <c r="R34" s="75">
        <v>525.58900000000006</v>
      </c>
      <c r="S34" s="75">
        <v>570.06399999999996</v>
      </c>
      <c r="T34" s="75">
        <v>645.68399999999997</v>
      </c>
      <c r="U34" s="75">
        <v>823.45699999999999</v>
      </c>
      <c r="V34" s="75">
        <v>890.22</v>
      </c>
      <c r="W34" s="75">
        <v>31.838000000000001</v>
      </c>
      <c r="X34" s="75">
        <v>68.102000000000004</v>
      </c>
      <c r="Y34" s="50">
        <v>145.471</v>
      </c>
      <c r="Z34" s="54">
        <f t="shared" si="22"/>
        <v>1.1360752988164811</v>
      </c>
      <c r="AB34" s="392">
        <f t="shared" ref="AB34:AB56" si="37">Y34/$Y$57</f>
        <v>5.9632948545567832E-2</v>
      </c>
      <c r="AD34" s="64">
        <f t="shared" ref="AD34:AD55" si="38">(P34/B34)*10</f>
        <v>1.318659989907224</v>
      </c>
      <c r="AE34" s="89">
        <f t="shared" ref="AE34:AE55" si="39">(Q34/C34)*10</f>
        <v>1.2792864400668655</v>
      </c>
      <c r="AF34" s="89">
        <f t="shared" ref="AF34:AF55" si="40">(R34/D34)*10</f>
        <v>1.1371290352590941</v>
      </c>
      <c r="AG34" s="89">
        <f t="shared" ref="AG34:AG55" si="41">(S34/E34)*10</f>
        <v>1.1016368098633738</v>
      </c>
      <c r="AH34" s="89">
        <f t="shared" ref="AH34:AH55" si="42">(T34/F34)*10</f>
        <v>1.1547784905775109</v>
      </c>
      <c r="AI34" s="89">
        <f t="shared" ref="AI34:AI55" si="43">(U34/G34)*10</f>
        <v>1.5304185406831949</v>
      </c>
      <c r="AJ34" s="89">
        <f t="shared" ref="AJ34:AJ55" si="44">(V34/H34)*10</f>
        <v>1.6856715457007063</v>
      </c>
      <c r="AK34" s="89">
        <f t="shared" ref="AK34:AK55" si="45">(W34/I34)*10</f>
        <v>2.763715277777778</v>
      </c>
      <c r="AL34" s="89">
        <f t="shared" ref="AL34:AL55" si="46">(X34/J34)*10</f>
        <v>2.7935843793584381</v>
      </c>
      <c r="AM34" s="19">
        <f t="shared" ref="AM34:AM55" si="47">(Y34/K34)*10</f>
        <v>2.507688329598345</v>
      </c>
      <c r="AN34" s="54">
        <f t="shared" si="36"/>
        <v>-0.10234022350373775</v>
      </c>
    </row>
    <row r="35" spans="1:40" ht="20.100000000000001" customHeight="1" x14ac:dyDescent="0.25">
      <c r="A35" s="104" t="s">
        <v>100</v>
      </c>
      <c r="B35" s="106">
        <v>1349.12</v>
      </c>
      <c r="C35" s="75">
        <v>331.88</v>
      </c>
      <c r="D35" s="75">
        <v>1674.52</v>
      </c>
      <c r="E35" s="75">
        <v>1523.68</v>
      </c>
      <c r="F35" s="75">
        <v>2860.64</v>
      </c>
      <c r="G35" s="75">
        <v>2394.58</v>
      </c>
      <c r="H35" s="75">
        <v>1646.54</v>
      </c>
      <c r="I35" s="75">
        <v>874.25</v>
      </c>
      <c r="J35" s="75">
        <v>1216.1400000000001</v>
      </c>
      <c r="K35" s="98">
        <v>935.98</v>
      </c>
      <c r="L35" s="54">
        <f t="shared" si="21"/>
        <v>-0.23036821418586681</v>
      </c>
      <c r="N35" s="392">
        <f t="shared" si="33"/>
        <v>5.7871352202929986E-2</v>
      </c>
      <c r="P35" s="113">
        <v>158.44900000000001</v>
      </c>
      <c r="Q35" s="75">
        <v>47.808999999999997</v>
      </c>
      <c r="R35" s="75">
        <v>183.34200000000001</v>
      </c>
      <c r="S35" s="75">
        <v>208.40899999999999</v>
      </c>
      <c r="T35" s="75">
        <v>324.39499999999998</v>
      </c>
      <c r="U35" s="75">
        <v>265.66199999999998</v>
      </c>
      <c r="V35" s="75">
        <v>201.88</v>
      </c>
      <c r="W35" s="75">
        <v>125.767</v>
      </c>
      <c r="X35" s="75">
        <v>176.60900000000001</v>
      </c>
      <c r="Y35" s="50">
        <v>136.215</v>
      </c>
      <c r="Z35" s="54">
        <f t="shared" si="22"/>
        <v>-0.2287199406598758</v>
      </c>
      <c r="AB35" s="392">
        <f t="shared" si="37"/>
        <v>5.5838635096579541E-2</v>
      </c>
      <c r="AD35" s="64">
        <f t="shared" si="38"/>
        <v>1.1744618714421253</v>
      </c>
      <c r="AE35" s="89">
        <f t="shared" si="39"/>
        <v>1.4405508014945159</v>
      </c>
      <c r="AF35" s="89">
        <f t="shared" si="40"/>
        <v>1.0948928648209637</v>
      </c>
      <c r="AG35" s="89">
        <f t="shared" si="41"/>
        <v>1.3678003255276696</v>
      </c>
      <c r="AH35" s="89">
        <f t="shared" si="42"/>
        <v>1.1339944907433301</v>
      </c>
      <c r="AI35" s="89">
        <f t="shared" si="43"/>
        <v>1.1094304637974091</v>
      </c>
      <c r="AJ35" s="89">
        <f t="shared" si="44"/>
        <v>1.2260862171584048</v>
      </c>
      <c r="AK35" s="89">
        <f t="shared" si="45"/>
        <v>1.4385702030311696</v>
      </c>
      <c r="AL35" s="89">
        <f t="shared" si="46"/>
        <v>1.4522094495699509</v>
      </c>
      <c r="AM35" s="19">
        <f t="shared" si="47"/>
        <v>1.4553195581102161</v>
      </c>
      <c r="AN35" s="54">
        <f t="shared" si="36"/>
        <v>2.1416391011545724E-3</v>
      </c>
    </row>
    <row r="36" spans="1:40" ht="20.100000000000001" customHeight="1" x14ac:dyDescent="0.25">
      <c r="A36" s="104" t="s">
        <v>98</v>
      </c>
      <c r="B36" s="106">
        <v>262.83</v>
      </c>
      <c r="C36" s="75">
        <v>477.26</v>
      </c>
      <c r="D36" s="75">
        <v>438.87</v>
      </c>
      <c r="E36" s="75">
        <v>1210.78</v>
      </c>
      <c r="F36" s="75">
        <v>295.56</v>
      </c>
      <c r="G36" s="75">
        <v>461.77</v>
      </c>
      <c r="H36" s="75">
        <v>608.48</v>
      </c>
      <c r="I36" s="75">
        <v>1067.8599999999999</v>
      </c>
      <c r="J36" s="75">
        <v>494.28</v>
      </c>
      <c r="K36" s="98">
        <v>867.3</v>
      </c>
      <c r="L36" s="54">
        <f t="shared" si="21"/>
        <v>0.75467346443311489</v>
      </c>
      <c r="N36" s="392">
        <f t="shared" si="33"/>
        <v>5.3624889170282672E-2</v>
      </c>
      <c r="P36" s="113">
        <v>35.317999999999998</v>
      </c>
      <c r="Q36" s="75">
        <v>55.78</v>
      </c>
      <c r="R36" s="75">
        <v>64.132999999999996</v>
      </c>
      <c r="S36" s="75">
        <v>139.04599999999999</v>
      </c>
      <c r="T36" s="75">
        <v>143.66499999999999</v>
      </c>
      <c r="U36" s="75">
        <v>77.983000000000004</v>
      </c>
      <c r="V36" s="75">
        <v>93.855999999999995</v>
      </c>
      <c r="W36" s="75">
        <v>217.67500000000001</v>
      </c>
      <c r="X36" s="75">
        <v>78.143000000000001</v>
      </c>
      <c r="Y36" s="50">
        <v>101.681</v>
      </c>
      <c r="Z36" s="54">
        <f t="shared" si="22"/>
        <v>0.30121699960329135</v>
      </c>
      <c r="AB36" s="392">
        <f t="shared" si="37"/>
        <v>4.1682107368904334E-2</v>
      </c>
      <c r="AD36" s="64">
        <f t="shared" si="38"/>
        <v>1.3437583228702965</v>
      </c>
      <c r="AE36" s="89">
        <f t="shared" si="39"/>
        <v>1.1687549763231782</v>
      </c>
      <c r="AF36" s="89">
        <f t="shared" si="40"/>
        <v>1.4613211201494747</v>
      </c>
      <c r="AG36" s="89">
        <f t="shared" si="41"/>
        <v>1.1484002048266406</v>
      </c>
      <c r="AH36" s="89">
        <f t="shared" si="42"/>
        <v>4.8607727703342798</v>
      </c>
      <c r="AI36" s="89">
        <f t="shared" si="43"/>
        <v>1.6887844597960024</v>
      </c>
      <c r="AJ36" s="89">
        <f t="shared" si="44"/>
        <v>1.5424664738364446</v>
      </c>
      <c r="AK36" s="89">
        <f t="shared" si="45"/>
        <v>2.0384226396718672</v>
      </c>
      <c r="AL36" s="89">
        <f t="shared" si="46"/>
        <v>1.5809460224973702</v>
      </c>
      <c r="AM36" s="19">
        <f t="shared" si="47"/>
        <v>1.1723855643952497</v>
      </c>
      <c r="AN36" s="54">
        <f t="shared" si="36"/>
        <v>-0.25842783516209522</v>
      </c>
    </row>
    <row r="37" spans="1:40" ht="20.100000000000001" customHeight="1" x14ac:dyDescent="0.25">
      <c r="A37" s="104" t="s">
        <v>105</v>
      </c>
      <c r="B37" s="106">
        <v>7289.13</v>
      </c>
      <c r="C37" s="75">
        <v>9055.2199999999993</v>
      </c>
      <c r="D37" s="75">
        <v>7713.94</v>
      </c>
      <c r="E37" s="75">
        <v>5135.8999999999996</v>
      </c>
      <c r="F37" s="75">
        <v>4928.03</v>
      </c>
      <c r="G37" s="75">
        <v>3038.83</v>
      </c>
      <c r="H37" s="75">
        <v>5389.74</v>
      </c>
      <c r="I37" s="75">
        <v>4521.3900000000003</v>
      </c>
      <c r="J37" s="75">
        <v>3897.66</v>
      </c>
      <c r="K37" s="98">
        <v>348.89</v>
      </c>
      <c r="L37" s="54">
        <f t="shared" si="21"/>
        <v>-0.91048731803184479</v>
      </c>
      <c r="N37" s="392">
        <f t="shared" si="33"/>
        <v>2.1571760155217251E-2</v>
      </c>
      <c r="P37" s="113">
        <v>1524.8579999999999</v>
      </c>
      <c r="Q37" s="75">
        <v>2050.5210000000002</v>
      </c>
      <c r="R37" s="75">
        <v>1971.596</v>
      </c>
      <c r="S37" s="75">
        <v>1430.9880000000001</v>
      </c>
      <c r="T37" s="75">
        <v>1394.491</v>
      </c>
      <c r="U37" s="75">
        <v>739.44299999999998</v>
      </c>
      <c r="V37" s="75">
        <v>1255.374</v>
      </c>
      <c r="W37" s="75">
        <v>600.33900000000006</v>
      </c>
      <c r="X37" s="75">
        <v>517.54999999999995</v>
      </c>
      <c r="Y37" s="50">
        <v>63.981999999999999</v>
      </c>
      <c r="Z37" s="54">
        <f t="shared" si="22"/>
        <v>-0.87637522944643031</v>
      </c>
      <c r="AB37" s="392">
        <f t="shared" si="37"/>
        <v>2.622815072311678E-2</v>
      </c>
      <c r="AD37" s="64">
        <f t="shared" si="38"/>
        <v>2.091961592124163</v>
      </c>
      <c r="AE37" s="89">
        <f t="shared" si="39"/>
        <v>2.2644629285649605</v>
      </c>
      <c r="AF37" s="89">
        <f t="shared" si="40"/>
        <v>2.5558871342011997</v>
      </c>
      <c r="AG37" s="89">
        <f t="shared" si="41"/>
        <v>2.7862458381199011</v>
      </c>
      <c r="AH37" s="89">
        <f t="shared" si="42"/>
        <v>2.8297128872997934</v>
      </c>
      <c r="AI37" s="89">
        <f t="shared" si="43"/>
        <v>2.4333147954969512</v>
      </c>
      <c r="AJ37" s="89">
        <f t="shared" si="44"/>
        <v>2.3291921317169288</v>
      </c>
      <c r="AK37" s="89">
        <f t="shared" si="45"/>
        <v>1.3277753080358032</v>
      </c>
      <c r="AL37" s="89">
        <f t="shared" si="46"/>
        <v>1.3278479908457894</v>
      </c>
      <c r="AM37" s="19">
        <f t="shared" si="47"/>
        <v>1.8338731405313995</v>
      </c>
      <c r="AN37" s="54">
        <f t="shared" si="36"/>
        <v>0.38108665538085501</v>
      </c>
    </row>
    <row r="38" spans="1:40" ht="20.100000000000001" customHeight="1" x14ac:dyDescent="0.25">
      <c r="A38" s="104" t="s">
        <v>96</v>
      </c>
      <c r="B38" s="106">
        <v>684.25</v>
      </c>
      <c r="C38" s="75">
        <v>305.39999999999998</v>
      </c>
      <c r="D38" s="75">
        <v>86.57</v>
      </c>
      <c r="E38" s="75">
        <v>98.59</v>
      </c>
      <c r="F38" s="75">
        <v>100.01</v>
      </c>
      <c r="G38" s="75">
        <v>151.19</v>
      </c>
      <c r="H38" s="75">
        <v>132.05000000000001</v>
      </c>
      <c r="I38" s="75">
        <v>170.17</v>
      </c>
      <c r="J38" s="75">
        <v>199.06</v>
      </c>
      <c r="K38" s="98">
        <v>234.93</v>
      </c>
      <c r="L38" s="54">
        <f t="shared" si="21"/>
        <v>0.18019692555008543</v>
      </c>
      <c r="N38" s="392">
        <f t="shared" si="33"/>
        <v>1.452564880984032E-2</v>
      </c>
      <c r="P38" s="113">
        <v>103.855</v>
      </c>
      <c r="Q38" s="75">
        <v>77.531999999999996</v>
      </c>
      <c r="R38" s="75">
        <v>42</v>
      </c>
      <c r="S38" s="75">
        <v>42.814</v>
      </c>
      <c r="T38" s="75">
        <v>32.540999999999997</v>
      </c>
      <c r="U38" s="75">
        <v>39.584000000000003</v>
      </c>
      <c r="V38" s="75">
        <v>51.915999999999997</v>
      </c>
      <c r="W38" s="75">
        <v>50.427</v>
      </c>
      <c r="X38" s="75">
        <v>42.576999999999998</v>
      </c>
      <c r="Y38" s="50">
        <v>49.280999999999999</v>
      </c>
      <c r="Z38" s="54">
        <f t="shared" si="22"/>
        <v>0.15745590342203539</v>
      </c>
      <c r="AB38" s="392">
        <f t="shared" si="37"/>
        <v>2.0201767618797755E-2</v>
      </c>
      <c r="AD38" s="64">
        <f t="shared" si="38"/>
        <v>1.517793204238217</v>
      </c>
      <c r="AE38" s="89">
        <f t="shared" si="39"/>
        <v>2.5387033398821219</v>
      </c>
      <c r="AF38" s="89">
        <f t="shared" si="40"/>
        <v>4.8515652073466562</v>
      </c>
      <c r="AG38" s="89">
        <f t="shared" si="41"/>
        <v>4.3426310984886909</v>
      </c>
      <c r="AH38" s="89">
        <f t="shared" si="42"/>
        <v>3.2537746225377457</v>
      </c>
      <c r="AI38" s="89">
        <f t="shared" si="43"/>
        <v>2.6181625768900063</v>
      </c>
      <c r="AJ38" s="89">
        <f t="shared" si="44"/>
        <v>3.9315410829231343</v>
      </c>
      <c r="AK38" s="89">
        <f t="shared" si="45"/>
        <v>2.9633307868601988</v>
      </c>
      <c r="AL38" s="89">
        <f t="shared" si="46"/>
        <v>2.1389028433638098</v>
      </c>
      <c r="AM38" s="19">
        <f t="shared" si="47"/>
        <v>2.0976886732218105</v>
      </c>
      <c r="AN38" s="54">
        <f t="shared" si="36"/>
        <v>-1.9268836950622096E-2</v>
      </c>
    </row>
    <row r="39" spans="1:40" ht="20.100000000000001" customHeight="1" x14ac:dyDescent="0.25">
      <c r="A39" s="104" t="s">
        <v>106</v>
      </c>
      <c r="B39" s="106">
        <v>178.47</v>
      </c>
      <c r="C39" s="75">
        <v>7.35</v>
      </c>
      <c r="D39" s="75">
        <v>65.31</v>
      </c>
      <c r="E39" s="75">
        <v>59.78</v>
      </c>
      <c r="F39" s="75">
        <v>49.8</v>
      </c>
      <c r="G39" s="75">
        <v>25.8</v>
      </c>
      <c r="H39" s="75">
        <v>17.510000000000002</v>
      </c>
      <c r="I39" s="75">
        <v>50.64</v>
      </c>
      <c r="J39" s="75">
        <v>112.37</v>
      </c>
      <c r="K39" s="98">
        <v>214.54</v>
      </c>
      <c r="L39" s="54">
        <f t="shared" si="21"/>
        <v>0.90922844175491668</v>
      </c>
      <c r="N39" s="392">
        <f t="shared" si="33"/>
        <v>1.3264941453467594E-2</v>
      </c>
      <c r="P39" s="113">
        <v>17.516999999999999</v>
      </c>
      <c r="Q39" s="75">
        <v>1.121</v>
      </c>
      <c r="R39" s="75">
        <v>9.5570000000000004</v>
      </c>
      <c r="S39" s="75">
        <v>13.254</v>
      </c>
      <c r="T39" s="75">
        <v>11.477</v>
      </c>
      <c r="U39" s="75">
        <v>2.41</v>
      </c>
      <c r="V39" s="75">
        <v>2.1339999999999999</v>
      </c>
      <c r="W39" s="75">
        <v>7.3360000000000003</v>
      </c>
      <c r="X39" s="75">
        <v>16.045000000000002</v>
      </c>
      <c r="Y39" s="50">
        <v>46.502000000000002</v>
      </c>
      <c r="Z39" s="54">
        <f t="shared" si="22"/>
        <v>1.8982237457151758</v>
      </c>
      <c r="AB39" s="392">
        <f t="shared" si="37"/>
        <v>1.9062571737775882E-2</v>
      </c>
      <c r="AD39" s="64">
        <f t="shared" si="38"/>
        <v>0.98150949739451998</v>
      </c>
      <c r="AE39" s="89">
        <f t="shared" si="39"/>
        <v>1.5251700680272109</v>
      </c>
      <c r="AF39" s="89">
        <f t="shared" si="40"/>
        <v>1.463328739856071</v>
      </c>
      <c r="AG39" s="89">
        <f t="shared" si="41"/>
        <v>2.217129474740716</v>
      </c>
      <c r="AH39" s="89">
        <f t="shared" si="42"/>
        <v>2.3046184738955824</v>
      </c>
      <c r="AI39" s="89">
        <f t="shared" si="43"/>
        <v>0.93410852713178294</v>
      </c>
      <c r="AJ39" s="89">
        <f t="shared" si="44"/>
        <v>1.2187321530553967</v>
      </c>
      <c r="AK39" s="89">
        <f t="shared" si="45"/>
        <v>1.4486571879936809</v>
      </c>
      <c r="AL39" s="89">
        <f t="shared" si="46"/>
        <v>1.4278722078846666</v>
      </c>
      <c r="AM39" s="19">
        <f t="shared" si="47"/>
        <v>2.1675212081663093</v>
      </c>
      <c r="AN39" s="54">
        <f t="shared" si="36"/>
        <v>0.51800784145620571</v>
      </c>
    </row>
    <row r="40" spans="1:40" ht="20.100000000000001" customHeight="1" x14ac:dyDescent="0.25">
      <c r="A40" s="104" t="s">
        <v>102</v>
      </c>
      <c r="B40" s="106"/>
      <c r="C40" s="75">
        <v>386.3</v>
      </c>
      <c r="D40" s="75"/>
      <c r="E40" s="75"/>
      <c r="F40" s="75"/>
      <c r="G40" s="75"/>
      <c r="H40" s="75"/>
      <c r="I40" s="75">
        <v>118.32</v>
      </c>
      <c r="J40" s="75">
        <v>281.12</v>
      </c>
      <c r="K40" s="98">
        <v>299.47000000000003</v>
      </c>
      <c r="L40" s="54">
        <f t="shared" si="21"/>
        <v>6.5274615822424664E-2</v>
      </c>
      <c r="N40" s="392">
        <f t="shared" si="33"/>
        <v>1.8516136930502195E-2</v>
      </c>
      <c r="P40" s="113"/>
      <c r="Q40" s="75">
        <v>59.386000000000003</v>
      </c>
      <c r="R40" s="75"/>
      <c r="S40" s="75"/>
      <c r="T40" s="75"/>
      <c r="U40" s="75"/>
      <c r="V40" s="75"/>
      <c r="W40" s="75">
        <v>15.23</v>
      </c>
      <c r="X40" s="75">
        <v>44.128999999999998</v>
      </c>
      <c r="Y40" s="50">
        <v>45.058999999999997</v>
      </c>
      <c r="Z40" s="54">
        <f t="shared" si="22"/>
        <v>2.1074576808901169E-2</v>
      </c>
      <c r="AB40" s="392">
        <f t="shared" si="37"/>
        <v>1.8471042534352146E-2</v>
      </c>
      <c r="AD40" s="64"/>
      <c r="AE40" s="89">
        <f t="shared" si="39"/>
        <v>1.5373026145482784</v>
      </c>
      <c r="AF40" s="89"/>
      <c r="AG40" s="89"/>
      <c r="AH40" s="89"/>
      <c r="AI40" s="89"/>
      <c r="AJ40" s="89"/>
      <c r="AK40" s="89">
        <f t="shared" si="45"/>
        <v>1.2871872887085869</v>
      </c>
      <c r="AL40" s="89">
        <f t="shared" si="46"/>
        <v>1.569756687535572</v>
      </c>
      <c r="AM40" s="19">
        <f t="shared" si="47"/>
        <v>1.5046248372124083</v>
      </c>
      <c r="AN40" s="54">
        <f t="shared" si="36"/>
        <v>-4.1491685202129626E-2</v>
      </c>
    </row>
    <row r="41" spans="1:40" ht="20.100000000000001" customHeight="1" x14ac:dyDescent="0.25">
      <c r="A41" s="104" t="s">
        <v>104</v>
      </c>
      <c r="B41" s="106">
        <v>72.150000000000006</v>
      </c>
      <c r="C41" s="75">
        <v>126.27</v>
      </c>
      <c r="D41" s="75">
        <v>72.209999999999994</v>
      </c>
      <c r="E41" s="75">
        <v>28.32</v>
      </c>
      <c r="F41" s="75">
        <v>63</v>
      </c>
      <c r="G41" s="75">
        <v>14.04</v>
      </c>
      <c r="H41" s="75">
        <v>52.69</v>
      </c>
      <c r="I41" s="75">
        <v>45.02</v>
      </c>
      <c r="J41" s="75">
        <v>58.9</v>
      </c>
      <c r="K41" s="98">
        <v>70.709999999999994</v>
      </c>
      <c r="L41" s="54">
        <f t="shared" si="21"/>
        <v>0.2005093378607809</v>
      </c>
      <c r="N41" s="392">
        <f t="shared" si="33"/>
        <v>4.3719773010846164E-3</v>
      </c>
      <c r="P41" s="113">
        <v>6.85</v>
      </c>
      <c r="Q41" s="75">
        <v>15.25</v>
      </c>
      <c r="R41" s="75">
        <v>74.319000000000003</v>
      </c>
      <c r="S41" s="75">
        <v>12.505000000000001</v>
      </c>
      <c r="T41" s="75">
        <v>6.7050000000000001</v>
      </c>
      <c r="U41" s="75">
        <v>19.777000000000001</v>
      </c>
      <c r="V41" s="75">
        <v>14.685</v>
      </c>
      <c r="W41" s="75">
        <v>19.216999999999999</v>
      </c>
      <c r="X41" s="75">
        <v>31.594999999999999</v>
      </c>
      <c r="Y41" s="50">
        <v>44.478999999999999</v>
      </c>
      <c r="Z41" s="54">
        <f t="shared" si="22"/>
        <v>0.40778604209526825</v>
      </c>
      <c r="AB41" s="392">
        <f t="shared" si="37"/>
        <v>1.8233283048568524E-2</v>
      </c>
      <c r="AD41" s="64">
        <f t="shared" si="38"/>
        <v>0.94941094941094928</v>
      </c>
      <c r="AE41" s="89">
        <f t="shared" si="39"/>
        <v>1.2077294685990339</v>
      </c>
      <c r="AF41" s="89">
        <f t="shared" si="40"/>
        <v>10.292064810968011</v>
      </c>
      <c r="AG41" s="89">
        <f t="shared" si="41"/>
        <v>4.415607344632769</v>
      </c>
      <c r="AH41" s="89">
        <f t="shared" si="42"/>
        <v>1.0642857142857143</v>
      </c>
      <c r="AI41" s="89">
        <f t="shared" si="43"/>
        <v>14.086182336182338</v>
      </c>
      <c r="AJ41" s="89">
        <f t="shared" si="44"/>
        <v>2.7870563674321507</v>
      </c>
      <c r="AK41" s="89">
        <f t="shared" si="45"/>
        <v>4.2685473123056408</v>
      </c>
      <c r="AL41" s="89">
        <f t="shared" si="46"/>
        <v>5.3641765704584046</v>
      </c>
      <c r="AM41" s="19">
        <f t="shared" si="47"/>
        <v>6.2903408287370954</v>
      </c>
      <c r="AN41" s="54">
        <f t="shared" si="36"/>
        <v>0.1726573027777018</v>
      </c>
    </row>
    <row r="42" spans="1:40" ht="20.100000000000001" customHeight="1" x14ac:dyDescent="0.25">
      <c r="A42" s="104" t="s">
        <v>99</v>
      </c>
      <c r="B42" s="106">
        <v>60.91</v>
      </c>
      <c r="C42" s="75">
        <v>8.2200000000000006</v>
      </c>
      <c r="D42" s="75">
        <v>13.15</v>
      </c>
      <c r="E42" s="75">
        <v>18.97</v>
      </c>
      <c r="F42" s="75">
        <v>178.15</v>
      </c>
      <c r="G42" s="75">
        <v>26.93</v>
      </c>
      <c r="H42" s="75">
        <v>101.15</v>
      </c>
      <c r="I42" s="75">
        <v>123.68</v>
      </c>
      <c r="J42" s="75">
        <v>35.75</v>
      </c>
      <c r="K42" s="98">
        <v>39.83</v>
      </c>
      <c r="L42" s="54">
        <f t="shared" si="21"/>
        <v>0.11412587412587408</v>
      </c>
      <c r="N42" s="392">
        <f t="shared" si="33"/>
        <v>2.4626765083043457E-3</v>
      </c>
      <c r="P42" s="113">
        <v>34.164000000000001</v>
      </c>
      <c r="Q42" s="75">
        <v>6.0949999999999998</v>
      </c>
      <c r="R42" s="75">
        <v>8.3620000000000001</v>
      </c>
      <c r="S42" s="75">
        <v>10.201000000000001</v>
      </c>
      <c r="T42" s="75">
        <v>29.087</v>
      </c>
      <c r="U42" s="75">
        <v>27.425000000000001</v>
      </c>
      <c r="V42" s="75">
        <v>36.96</v>
      </c>
      <c r="W42" s="75">
        <v>37.142000000000003</v>
      </c>
      <c r="X42" s="75">
        <v>56.19</v>
      </c>
      <c r="Y42" s="50">
        <v>36.378999999999998</v>
      </c>
      <c r="Z42" s="54">
        <f t="shared" si="22"/>
        <v>-0.35257163196298275</v>
      </c>
      <c r="AB42" s="392">
        <f t="shared" si="37"/>
        <v>1.4912848850555865E-2</v>
      </c>
      <c r="AD42" s="64">
        <f t="shared" si="38"/>
        <v>5.6089312099819413</v>
      </c>
      <c r="AE42" s="89">
        <f t="shared" si="39"/>
        <v>7.4148418491484183</v>
      </c>
      <c r="AF42" s="89">
        <f t="shared" si="40"/>
        <v>6.3589353612167301</v>
      </c>
      <c r="AG42" s="89">
        <f t="shared" si="41"/>
        <v>5.377438060094887</v>
      </c>
      <c r="AH42" s="89">
        <f t="shared" si="42"/>
        <v>1.6327252315464498</v>
      </c>
      <c r="AI42" s="89">
        <f t="shared" si="43"/>
        <v>10.183809877460082</v>
      </c>
      <c r="AJ42" s="89">
        <f t="shared" si="44"/>
        <v>3.6539792387543253</v>
      </c>
      <c r="AK42" s="89">
        <f t="shared" si="45"/>
        <v>3.0030724450194053</v>
      </c>
      <c r="AL42" s="89">
        <f t="shared" si="46"/>
        <v>15.717482517482518</v>
      </c>
      <c r="AM42" s="19">
        <f t="shared" si="47"/>
        <v>9.1335676625659055</v>
      </c>
      <c r="AN42" s="54">
        <f t="shared" si="36"/>
        <v>-0.4188911835972039</v>
      </c>
    </row>
    <row r="43" spans="1:40" ht="20.100000000000001" customHeight="1" x14ac:dyDescent="0.25">
      <c r="A43" s="104" t="s">
        <v>94</v>
      </c>
      <c r="B43" s="106">
        <v>0.03</v>
      </c>
      <c r="C43" s="75">
        <v>20.57</v>
      </c>
      <c r="D43" s="75">
        <v>1.62</v>
      </c>
      <c r="E43" s="75">
        <v>0.09</v>
      </c>
      <c r="F43" s="75">
        <v>4.8899999999999997</v>
      </c>
      <c r="G43" s="75">
        <v>0.26</v>
      </c>
      <c r="H43" s="75">
        <v>1.38</v>
      </c>
      <c r="I43" s="75">
        <v>81.58</v>
      </c>
      <c r="J43" s="75">
        <v>306.81</v>
      </c>
      <c r="K43" s="98">
        <v>237.72</v>
      </c>
      <c r="L43" s="54">
        <f t="shared" si="21"/>
        <v>-0.22518822724161533</v>
      </c>
      <c r="N43" s="392">
        <f t="shared" si="33"/>
        <v>1.4698153641830506E-2</v>
      </c>
      <c r="P43" s="113">
        <v>8.9999999999999993E-3</v>
      </c>
      <c r="Q43" s="75">
        <v>2.2749999999999999</v>
      </c>
      <c r="R43" s="75">
        <v>1.08</v>
      </c>
      <c r="S43" s="75">
        <v>0.114</v>
      </c>
      <c r="T43" s="75">
        <v>4.7469999999999999</v>
      </c>
      <c r="U43" s="75">
        <v>0.9</v>
      </c>
      <c r="V43" s="75">
        <v>0.33600000000000002</v>
      </c>
      <c r="W43" s="75">
        <v>8.6140000000000008</v>
      </c>
      <c r="X43" s="75">
        <v>41.777000000000001</v>
      </c>
      <c r="Y43" s="50">
        <v>36.055999999999997</v>
      </c>
      <c r="Z43" s="54">
        <f t="shared" si="22"/>
        <v>-0.13694137922780486</v>
      </c>
      <c r="AB43" s="392">
        <f t="shared" si="37"/>
        <v>1.4780441412783261E-2</v>
      </c>
      <c r="AD43" s="64">
        <f t="shared" si="38"/>
        <v>3</v>
      </c>
      <c r="AE43" s="89">
        <f t="shared" si="39"/>
        <v>1.1059795819154108</v>
      </c>
      <c r="AF43" s="89">
        <f t="shared" si="40"/>
        <v>6.6666666666666661</v>
      </c>
      <c r="AG43" s="89">
        <f t="shared" si="41"/>
        <v>12.666666666666668</v>
      </c>
      <c r="AH43" s="89">
        <f t="shared" si="42"/>
        <v>9.7075664621676889</v>
      </c>
      <c r="AI43" s="89">
        <f t="shared" si="43"/>
        <v>34.615384615384613</v>
      </c>
      <c r="AJ43" s="89">
        <f t="shared" si="44"/>
        <v>2.4347826086956523</v>
      </c>
      <c r="AK43" s="89">
        <f t="shared" si="45"/>
        <v>1.0558960529541555</v>
      </c>
      <c r="AL43" s="89">
        <f t="shared" si="46"/>
        <v>1.3616570515954498</v>
      </c>
      <c r="AM43" s="19">
        <f t="shared" si="47"/>
        <v>1.5167423860003364</v>
      </c>
      <c r="AN43" s="54">
        <f t="shared" si="36"/>
        <v>0.11389456267506824</v>
      </c>
    </row>
    <row r="44" spans="1:40" ht="20.100000000000001" customHeight="1" x14ac:dyDescent="0.25">
      <c r="A44" s="104" t="s">
        <v>113</v>
      </c>
      <c r="B44" s="106">
        <v>50</v>
      </c>
      <c r="C44" s="75">
        <v>195.44</v>
      </c>
      <c r="D44" s="75">
        <v>2.25</v>
      </c>
      <c r="E44" s="75">
        <v>19.53</v>
      </c>
      <c r="F44" s="75">
        <v>36.97</v>
      </c>
      <c r="G44" s="75">
        <v>59.5</v>
      </c>
      <c r="H44" s="75">
        <v>39.04</v>
      </c>
      <c r="I44" s="75">
        <v>20.9</v>
      </c>
      <c r="J44" s="75">
        <v>8.5500000000000007</v>
      </c>
      <c r="K44" s="98">
        <v>326.3</v>
      </c>
      <c r="L44" s="54">
        <f t="shared" si="21"/>
        <v>37.163742690058477</v>
      </c>
      <c r="N44" s="392">
        <f t="shared" si="33"/>
        <v>2.017502748329671E-2</v>
      </c>
      <c r="P44" s="113">
        <v>3</v>
      </c>
      <c r="Q44" s="75">
        <v>17.774000000000001</v>
      </c>
      <c r="R44" s="75">
        <v>0.21199999999999999</v>
      </c>
      <c r="S44" s="75">
        <v>1.988</v>
      </c>
      <c r="T44" s="75">
        <v>4.2869999999999999</v>
      </c>
      <c r="U44" s="75">
        <v>5.65</v>
      </c>
      <c r="V44" s="75">
        <v>4.5579999999999998</v>
      </c>
      <c r="W44" s="75">
        <v>2.238</v>
      </c>
      <c r="X44" s="75">
        <v>0.9</v>
      </c>
      <c r="Y44" s="50">
        <v>34.506</v>
      </c>
      <c r="Z44" s="54">
        <f t="shared" si="22"/>
        <v>37.340000000000003</v>
      </c>
      <c r="AB44" s="392">
        <f t="shared" si="37"/>
        <v>1.4145049683533925E-2</v>
      </c>
      <c r="AD44" s="64">
        <f t="shared" si="38"/>
        <v>0.6</v>
      </c>
      <c r="AE44" s="89">
        <f t="shared" si="39"/>
        <v>0.90943512075317245</v>
      </c>
      <c r="AF44" s="89">
        <f t="shared" si="40"/>
        <v>0.94222222222222218</v>
      </c>
      <c r="AG44" s="89">
        <f t="shared" si="41"/>
        <v>1.0179211469534049</v>
      </c>
      <c r="AH44" s="89">
        <f t="shared" si="42"/>
        <v>1.1595888558290506</v>
      </c>
      <c r="AI44" s="89">
        <f t="shared" si="43"/>
        <v>0.94957983193277318</v>
      </c>
      <c r="AJ44" s="89">
        <f t="shared" si="44"/>
        <v>1.1675204918032787</v>
      </c>
      <c r="AK44" s="89">
        <f t="shared" si="45"/>
        <v>1.0708133971291867</v>
      </c>
      <c r="AL44" s="89">
        <f t="shared" si="46"/>
        <v>1.0526315789473684</v>
      </c>
      <c r="AM44" s="19">
        <f t="shared" si="47"/>
        <v>1.0574931045050566</v>
      </c>
      <c r="AN44" s="54">
        <f t="shared" si="36"/>
        <v>4.6184492798038495E-3</v>
      </c>
    </row>
    <row r="45" spans="1:40" ht="20.100000000000001" customHeight="1" x14ac:dyDescent="0.25">
      <c r="A45" s="104" t="s">
        <v>92</v>
      </c>
      <c r="B45" s="106">
        <v>0.3</v>
      </c>
      <c r="C45" s="75">
        <v>2.52</v>
      </c>
      <c r="D45" s="75">
        <v>5.87</v>
      </c>
      <c r="E45" s="75">
        <v>2.83</v>
      </c>
      <c r="F45" s="75">
        <v>0.99</v>
      </c>
      <c r="G45" s="75">
        <v>58.11</v>
      </c>
      <c r="H45" s="75">
        <v>148.74</v>
      </c>
      <c r="I45" s="75">
        <v>463.61</v>
      </c>
      <c r="J45" s="75">
        <v>776.02</v>
      </c>
      <c r="K45" s="98">
        <v>301.10000000000002</v>
      </c>
      <c r="L45" s="54">
        <f t="shared" si="21"/>
        <v>-0.61199453622329314</v>
      </c>
      <c r="N45" s="392">
        <f t="shared" si="33"/>
        <v>1.8616919323385352E-2</v>
      </c>
      <c r="P45" s="113">
        <v>0.17899999999999999</v>
      </c>
      <c r="Q45" s="75">
        <v>1.952</v>
      </c>
      <c r="R45" s="75">
        <v>1.25</v>
      </c>
      <c r="S45" s="75">
        <v>1.405</v>
      </c>
      <c r="T45" s="75">
        <v>1.407</v>
      </c>
      <c r="U45" s="75">
        <v>4.7919999999999998</v>
      </c>
      <c r="V45" s="75">
        <v>15.643000000000001</v>
      </c>
      <c r="W45" s="75">
        <v>51.86</v>
      </c>
      <c r="X45" s="75">
        <v>111.697</v>
      </c>
      <c r="Y45" s="50">
        <v>33.036000000000001</v>
      </c>
      <c r="Z45" s="54">
        <f t="shared" si="22"/>
        <v>-0.70423556586121383</v>
      </c>
      <c r="AB45" s="392">
        <f t="shared" si="37"/>
        <v>1.3542452366116814E-2</v>
      </c>
      <c r="AD45" s="64">
        <f t="shared" si="38"/>
        <v>5.9666666666666668</v>
      </c>
      <c r="AE45" s="89">
        <f t="shared" si="39"/>
        <v>7.746031746031746</v>
      </c>
      <c r="AF45" s="89">
        <f t="shared" si="40"/>
        <v>2.1294718909710393</v>
      </c>
      <c r="AG45" s="89">
        <f t="shared" si="41"/>
        <v>4.9646643109540634</v>
      </c>
      <c r="AH45" s="89">
        <f t="shared" si="42"/>
        <v>14.212121212121211</v>
      </c>
      <c r="AI45" s="89">
        <f t="shared" si="43"/>
        <v>0.82464291860265004</v>
      </c>
      <c r="AJ45" s="89">
        <f t="shared" si="44"/>
        <v>1.0517009546860292</v>
      </c>
      <c r="AK45" s="89">
        <f t="shared" si="45"/>
        <v>1.1186126269925152</v>
      </c>
      <c r="AL45" s="89">
        <f t="shared" si="46"/>
        <v>1.4393572330610036</v>
      </c>
      <c r="AM45" s="19">
        <f t="shared" si="47"/>
        <v>1.0971770176021254</v>
      </c>
      <c r="AN45" s="54">
        <f t="shared" si="36"/>
        <v>-0.23773126476127263</v>
      </c>
    </row>
    <row r="46" spans="1:40" ht="20.100000000000001" customHeight="1" x14ac:dyDescent="0.25">
      <c r="A46" s="104" t="s">
        <v>93</v>
      </c>
      <c r="B46" s="106">
        <v>627.33000000000004</v>
      </c>
      <c r="C46" s="75">
        <v>450</v>
      </c>
      <c r="D46" s="75">
        <v>457.12</v>
      </c>
      <c r="E46" s="75">
        <v>534.02</v>
      </c>
      <c r="F46" s="75">
        <v>782.19</v>
      </c>
      <c r="G46" s="75">
        <v>1686.85</v>
      </c>
      <c r="H46" s="75">
        <v>2521.91</v>
      </c>
      <c r="I46" s="75">
        <v>72.8</v>
      </c>
      <c r="J46" s="75">
        <v>150.99</v>
      </c>
      <c r="K46" s="98">
        <v>71.56</v>
      </c>
      <c r="L46" s="54">
        <f t="shared" si="21"/>
        <v>-0.52606132856480559</v>
      </c>
      <c r="N46" s="392">
        <f t="shared" si="33"/>
        <v>4.4245325366371827E-3</v>
      </c>
      <c r="P46" s="113">
        <v>92.116</v>
      </c>
      <c r="Q46" s="75">
        <v>49.502000000000002</v>
      </c>
      <c r="R46" s="75">
        <v>52.561999999999998</v>
      </c>
      <c r="S46" s="75">
        <v>84.17</v>
      </c>
      <c r="T46" s="75">
        <v>106.264</v>
      </c>
      <c r="U46" s="75">
        <v>229.33</v>
      </c>
      <c r="V46" s="75">
        <v>357.56</v>
      </c>
      <c r="W46" s="75">
        <v>12.098000000000001</v>
      </c>
      <c r="X46" s="75">
        <v>22.341999999999999</v>
      </c>
      <c r="Y46" s="50">
        <v>16.204999999999998</v>
      </c>
      <c r="Z46" s="54">
        <f t="shared" si="22"/>
        <v>-0.27468445081013343</v>
      </c>
      <c r="AB46" s="392">
        <f t="shared" si="37"/>
        <v>6.6429180467648301E-3</v>
      </c>
      <c r="AD46" s="64">
        <f t="shared" si="38"/>
        <v>1.4683818723797681</v>
      </c>
      <c r="AE46" s="89">
        <f t="shared" si="39"/>
        <v>1.1000444444444444</v>
      </c>
      <c r="AF46" s="89">
        <f t="shared" si="40"/>
        <v>1.1498512425621281</v>
      </c>
      <c r="AG46" s="89">
        <f t="shared" si="41"/>
        <v>1.5761581963222351</v>
      </c>
      <c r="AH46" s="89">
        <f t="shared" si="42"/>
        <v>1.3585445991383165</v>
      </c>
      <c r="AI46" s="89">
        <f t="shared" si="43"/>
        <v>1.3595162581142368</v>
      </c>
      <c r="AJ46" s="89">
        <f t="shared" si="44"/>
        <v>1.4178142756878718</v>
      </c>
      <c r="AK46" s="89">
        <f t="shared" si="45"/>
        <v>1.6618131868131869</v>
      </c>
      <c r="AL46" s="89">
        <f t="shared" si="46"/>
        <v>1.4797006424266508</v>
      </c>
      <c r="AM46" s="19">
        <f t="shared" si="47"/>
        <v>2.2645332588038007</v>
      </c>
      <c r="AN46" s="54">
        <f t="shared" si="36"/>
        <v>0.5303995915620171</v>
      </c>
    </row>
    <row r="47" spans="1:40" ht="20.100000000000001" customHeight="1" x14ac:dyDescent="0.25">
      <c r="A47" s="104" t="s">
        <v>137</v>
      </c>
      <c r="B47" s="106"/>
      <c r="C47" s="75"/>
      <c r="D47" s="75"/>
      <c r="E47" s="75"/>
      <c r="F47" s="75"/>
      <c r="G47" s="75"/>
      <c r="H47" s="75"/>
      <c r="I47" s="75">
        <v>0.93</v>
      </c>
      <c r="J47" s="75">
        <v>3</v>
      </c>
      <c r="K47" s="98">
        <v>4.74</v>
      </c>
      <c r="L47" s="54">
        <f t="shared" si="21"/>
        <v>0.58000000000000007</v>
      </c>
      <c r="N47" s="392">
        <f t="shared" si="33"/>
        <v>2.9307272531666081E-4</v>
      </c>
      <c r="P47" s="113"/>
      <c r="Q47" s="75"/>
      <c r="R47" s="75"/>
      <c r="S47" s="75"/>
      <c r="T47" s="75"/>
      <c r="U47" s="75"/>
      <c r="V47" s="75"/>
      <c r="W47" s="75">
        <v>2.6659999999999999</v>
      </c>
      <c r="X47" s="75">
        <v>7.2619999999999996</v>
      </c>
      <c r="Y47" s="50">
        <v>11.645</v>
      </c>
      <c r="Z47" s="54">
        <f t="shared" si="22"/>
        <v>0.60355274029193062</v>
      </c>
      <c r="AB47" s="392">
        <f t="shared" si="37"/>
        <v>4.7736365723280751E-3</v>
      </c>
      <c r="AD47" s="64"/>
      <c r="AE47" s="89"/>
      <c r="AF47" s="89"/>
      <c r="AG47" s="89"/>
      <c r="AH47" s="89"/>
      <c r="AI47" s="89"/>
      <c r="AJ47" s="89"/>
      <c r="AK47" s="89">
        <f t="shared" si="45"/>
        <v>28.666666666666664</v>
      </c>
      <c r="AL47" s="89">
        <f t="shared" si="46"/>
        <v>24.206666666666663</v>
      </c>
      <c r="AM47" s="19">
        <f t="shared" si="47"/>
        <v>24.567510548523206</v>
      </c>
      <c r="AN47" s="54">
        <f t="shared" si="36"/>
        <v>1.4906797653120732E-2</v>
      </c>
    </row>
    <row r="48" spans="1:40" ht="20.100000000000001" customHeight="1" x14ac:dyDescent="0.25">
      <c r="A48" s="104" t="s">
        <v>109</v>
      </c>
      <c r="B48" s="106">
        <v>50.22</v>
      </c>
      <c r="C48" s="75">
        <v>0.33</v>
      </c>
      <c r="D48" s="75">
        <v>127.42</v>
      </c>
      <c r="E48" s="75">
        <v>34.17</v>
      </c>
      <c r="F48" s="75">
        <v>9.24</v>
      </c>
      <c r="G48" s="75">
        <v>4</v>
      </c>
      <c r="H48" s="75">
        <v>4.7300000000000004</v>
      </c>
      <c r="I48" s="75">
        <v>29.63</v>
      </c>
      <c r="J48" s="75">
        <v>10.91</v>
      </c>
      <c r="K48" s="98">
        <v>6.62</v>
      </c>
      <c r="L48" s="54">
        <f t="shared" si="21"/>
        <v>-0.39321723189734187</v>
      </c>
      <c r="N48" s="392">
        <f t="shared" si="33"/>
        <v>4.0931254042115916E-4</v>
      </c>
      <c r="P48" s="113">
        <v>38.817</v>
      </c>
      <c r="Q48" s="75">
        <v>0.71699999999999997</v>
      </c>
      <c r="R48" s="75">
        <v>22.890999999999998</v>
      </c>
      <c r="S48" s="75">
        <v>12.715999999999999</v>
      </c>
      <c r="T48" s="75">
        <v>17.829999999999998</v>
      </c>
      <c r="U48" s="75">
        <v>6.5659999999999998</v>
      </c>
      <c r="V48" s="75">
        <v>6.7949999999999999</v>
      </c>
      <c r="W48" s="75">
        <v>15.955</v>
      </c>
      <c r="X48" s="75">
        <v>6.3719999999999999</v>
      </c>
      <c r="Y48" s="50">
        <v>9.1929999999999996</v>
      </c>
      <c r="Z48" s="54">
        <f t="shared" si="22"/>
        <v>0.4427181418706842</v>
      </c>
      <c r="AB48" s="392">
        <f t="shared" si="37"/>
        <v>3.7684878496704161E-3</v>
      </c>
      <c r="AD48" s="64">
        <f t="shared" si="38"/>
        <v>7.7293906810035837</v>
      </c>
      <c r="AE48" s="89">
        <f t="shared" si="39"/>
        <v>21.727272727272723</v>
      </c>
      <c r="AF48" s="89">
        <f t="shared" si="40"/>
        <v>1.796499764558154</v>
      </c>
      <c r="AG48" s="89">
        <f t="shared" si="41"/>
        <v>3.7213930348258701</v>
      </c>
      <c r="AH48" s="89">
        <f t="shared" si="42"/>
        <v>19.296536796536795</v>
      </c>
      <c r="AI48" s="89">
        <f t="shared" si="43"/>
        <v>16.414999999999999</v>
      </c>
      <c r="AJ48" s="89">
        <f t="shared" si="44"/>
        <v>14.365750528541225</v>
      </c>
      <c r="AK48" s="89">
        <f t="shared" si="45"/>
        <v>5.3847451906851163</v>
      </c>
      <c r="AL48" s="89">
        <f t="shared" si="46"/>
        <v>5.8405132905591195</v>
      </c>
      <c r="AM48" s="19">
        <f t="shared" si="47"/>
        <v>13.886706948640482</v>
      </c>
      <c r="AN48" s="54">
        <f t="shared" si="36"/>
        <v>1.3776518017838617</v>
      </c>
    </row>
    <row r="49" spans="1:40" ht="20.100000000000001" customHeight="1" x14ac:dyDescent="0.25">
      <c r="A49" s="104" t="s">
        <v>116</v>
      </c>
      <c r="B49" s="106">
        <v>35.25</v>
      </c>
      <c r="C49" s="75">
        <v>9.1999999999999993</v>
      </c>
      <c r="D49" s="75">
        <v>18.07</v>
      </c>
      <c r="E49" s="75">
        <v>7.72</v>
      </c>
      <c r="F49" s="75">
        <v>3.11</v>
      </c>
      <c r="G49" s="75">
        <v>4.2</v>
      </c>
      <c r="H49" s="75">
        <v>5.42</v>
      </c>
      <c r="I49" s="75">
        <v>7.07</v>
      </c>
      <c r="J49" s="75">
        <v>17.22</v>
      </c>
      <c r="K49" s="98">
        <v>118.32</v>
      </c>
      <c r="L49" s="54">
        <f t="shared" si="21"/>
        <v>5.8710801393728227</v>
      </c>
      <c r="N49" s="392">
        <f t="shared" si="33"/>
        <v>7.315688788917152E-3</v>
      </c>
      <c r="P49" s="113">
        <v>4.3940000000000001</v>
      </c>
      <c r="Q49" s="75">
        <v>1.1819999999999999</v>
      </c>
      <c r="R49" s="75">
        <v>1.5860000000000001</v>
      </c>
      <c r="S49" s="75">
        <v>0.85299999999999998</v>
      </c>
      <c r="T49" s="75">
        <v>0.39</v>
      </c>
      <c r="U49" s="75">
        <v>0.40500000000000003</v>
      </c>
      <c r="V49" s="75">
        <v>0.72399999999999998</v>
      </c>
      <c r="W49" s="75">
        <v>2.1349999999999998</v>
      </c>
      <c r="X49" s="75">
        <v>1.607</v>
      </c>
      <c r="Y49" s="50">
        <v>4.9740000000000002</v>
      </c>
      <c r="Z49" s="54">
        <f t="shared" si="22"/>
        <v>2.0952084629744867</v>
      </c>
      <c r="AB49" s="392">
        <f t="shared" si="37"/>
        <v>2.0389925556685141E-3</v>
      </c>
      <c r="AD49" s="64">
        <f t="shared" si="38"/>
        <v>1.2465248226950356</v>
      </c>
      <c r="AE49" s="89">
        <f t="shared" si="39"/>
        <v>1.284782608695652</v>
      </c>
      <c r="AF49" s="89">
        <f t="shared" si="40"/>
        <v>0.8776978417266188</v>
      </c>
      <c r="AG49" s="89">
        <f t="shared" si="41"/>
        <v>1.1049222797927463</v>
      </c>
      <c r="AH49" s="89">
        <f t="shared" si="42"/>
        <v>1.2540192926045015</v>
      </c>
      <c r="AI49" s="89">
        <f t="shared" si="43"/>
        <v>0.9642857142857143</v>
      </c>
      <c r="AJ49" s="89">
        <f t="shared" si="44"/>
        <v>1.3357933579335792</v>
      </c>
      <c r="AK49" s="89">
        <f t="shared" si="45"/>
        <v>3.0198019801980189</v>
      </c>
      <c r="AL49" s="89">
        <f t="shared" si="46"/>
        <v>0.93321718931475028</v>
      </c>
      <c r="AM49" s="19">
        <f t="shared" si="47"/>
        <v>0.42038539553752535</v>
      </c>
      <c r="AN49" s="54">
        <f t="shared" si="36"/>
        <v>-0.54953101984093422</v>
      </c>
    </row>
    <row r="50" spans="1:40" ht="20.100000000000001" customHeight="1" x14ac:dyDescent="0.25">
      <c r="A50" s="104" t="s">
        <v>124</v>
      </c>
      <c r="B50" s="106">
        <v>5.4</v>
      </c>
      <c r="C50" s="75"/>
      <c r="D50" s="75"/>
      <c r="E50" s="75">
        <v>1.8</v>
      </c>
      <c r="F50" s="75"/>
      <c r="G50" s="75"/>
      <c r="H50" s="75"/>
      <c r="I50" s="75">
        <v>0.54</v>
      </c>
      <c r="J50" s="75"/>
      <c r="K50" s="98">
        <v>3.91</v>
      </c>
      <c r="L50" s="54"/>
      <c r="N50" s="392">
        <f t="shared" si="33"/>
        <v>2.4175408354180247E-4</v>
      </c>
      <c r="P50" s="113">
        <v>0.628</v>
      </c>
      <c r="Q50" s="75"/>
      <c r="R50" s="75"/>
      <c r="S50" s="75">
        <v>0.27400000000000002</v>
      </c>
      <c r="T50" s="75"/>
      <c r="U50" s="75"/>
      <c r="V50" s="75"/>
      <c r="W50" s="75">
        <v>0.77100000000000002</v>
      </c>
      <c r="X50" s="75"/>
      <c r="Y50" s="50">
        <v>4.8419999999999996</v>
      </c>
      <c r="Z50" s="54"/>
      <c r="AB50" s="392">
        <f t="shared" si="37"/>
        <v>1.9848817761453446E-3</v>
      </c>
      <c r="AD50" s="64">
        <f t="shared" si="38"/>
        <v>1.162962962962963</v>
      </c>
      <c r="AE50" s="89"/>
      <c r="AF50" s="89"/>
      <c r="AG50" s="89">
        <f t="shared" si="41"/>
        <v>1.5222222222222224</v>
      </c>
      <c r="AH50" s="89"/>
      <c r="AI50" s="89"/>
      <c r="AJ50" s="89"/>
      <c r="AK50" s="89">
        <f t="shared" si="45"/>
        <v>14.277777777777779</v>
      </c>
      <c r="AL50" s="89"/>
      <c r="AM50" s="19">
        <f t="shared" si="47"/>
        <v>12.383631713554985</v>
      </c>
      <c r="AN50" s="54"/>
    </row>
    <row r="51" spans="1:40" ht="20.100000000000001" customHeight="1" x14ac:dyDescent="0.25">
      <c r="A51" s="104" t="s">
        <v>229</v>
      </c>
      <c r="B51" s="106">
        <v>15.23</v>
      </c>
      <c r="C51" s="75">
        <v>19.649999999999999</v>
      </c>
      <c r="D51" s="75">
        <v>23.16</v>
      </c>
      <c r="E51" s="75">
        <v>30.48</v>
      </c>
      <c r="F51" s="75">
        <v>22.59</v>
      </c>
      <c r="G51" s="75">
        <v>10.199999999999999</v>
      </c>
      <c r="H51" s="75">
        <v>14.42</v>
      </c>
      <c r="I51" s="75">
        <v>5.81</v>
      </c>
      <c r="J51" s="75">
        <v>2.58</v>
      </c>
      <c r="K51" s="98">
        <v>4.04</v>
      </c>
      <c r="L51" s="54">
        <f t="shared" si="21"/>
        <v>0.56589147286821706</v>
      </c>
      <c r="N51" s="392">
        <f t="shared" si="33"/>
        <v>2.4979194309690073E-4</v>
      </c>
      <c r="P51" s="113">
        <v>10.583</v>
      </c>
      <c r="Q51" s="75">
        <v>13.000999999999999</v>
      </c>
      <c r="R51" s="75">
        <v>16.920000000000002</v>
      </c>
      <c r="S51" s="75">
        <v>18.933</v>
      </c>
      <c r="T51" s="75">
        <v>20.369</v>
      </c>
      <c r="U51" s="75">
        <v>9.4789999999999992</v>
      </c>
      <c r="V51" s="75">
        <v>14.079000000000001</v>
      </c>
      <c r="W51" s="75">
        <v>4.5590000000000002</v>
      </c>
      <c r="X51" s="75">
        <v>2.3079999999999998</v>
      </c>
      <c r="Y51" s="50">
        <v>3.8570000000000002</v>
      </c>
      <c r="Z51" s="54">
        <f t="shared" si="22"/>
        <v>0.67114384748700195</v>
      </c>
      <c r="AB51" s="392">
        <f t="shared" si="37"/>
        <v>1.5811005804610896E-3</v>
      </c>
      <c r="AD51" s="64">
        <f t="shared" si="38"/>
        <v>6.9487852921864732</v>
      </c>
      <c r="AE51" s="89">
        <f t="shared" si="39"/>
        <v>6.6162849872773544</v>
      </c>
      <c r="AF51" s="89">
        <f t="shared" si="40"/>
        <v>7.3056994818652852</v>
      </c>
      <c r="AG51" s="89">
        <f t="shared" si="41"/>
        <v>6.2116141732283463</v>
      </c>
      <c r="AH51" s="89">
        <f t="shared" si="42"/>
        <v>9.0168216024789736</v>
      </c>
      <c r="AI51" s="89">
        <f t="shared" si="43"/>
        <v>9.2931372549019606</v>
      </c>
      <c r="AJ51" s="89">
        <f t="shared" si="44"/>
        <v>9.763522884882109</v>
      </c>
      <c r="AK51" s="89">
        <f t="shared" si="45"/>
        <v>7.8468158347676429</v>
      </c>
      <c r="AL51" s="89">
        <f t="shared" si="46"/>
        <v>8.945736434108527</v>
      </c>
      <c r="AM51" s="19">
        <f t="shared" si="47"/>
        <v>9.5470297029702973</v>
      </c>
      <c r="AN51" s="54">
        <f t="shared" si="36"/>
        <v>6.7215625375362534E-2</v>
      </c>
    </row>
    <row r="52" spans="1:40" ht="20.100000000000001" customHeight="1" x14ac:dyDescent="0.25">
      <c r="A52" s="104" t="s">
        <v>101</v>
      </c>
      <c r="B52" s="106">
        <v>112.46</v>
      </c>
      <c r="C52" s="75">
        <v>4727.25</v>
      </c>
      <c r="D52" s="75"/>
      <c r="E52" s="75">
        <v>472.93</v>
      </c>
      <c r="F52" s="75">
        <v>1.54</v>
      </c>
      <c r="G52" s="75">
        <v>7.89</v>
      </c>
      <c r="H52" s="75">
        <v>11.49</v>
      </c>
      <c r="I52" s="75"/>
      <c r="J52" s="75">
        <v>19.739999999999998</v>
      </c>
      <c r="K52" s="98">
        <v>25.78</v>
      </c>
      <c r="L52" s="54">
        <f t="shared" si="21"/>
        <v>0.30597771023302955</v>
      </c>
      <c r="N52" s="392">
        <f t="shared" si="33"/>
        <v>1.5939693794648766E-3</v>
      </c>
      <c r="P52" s="113">
        <v>10.215</v>
      </c>
      <c r="Q52" s="75">
        <v>117.61</v>
      </c>
      <c r="R52" s="75"/>
      <c r="S52" s="75">
        <v>31.422000000000001</v>
      </c>
      <c r="T52" s="75">
        <v>4.391</v>
      </c>
      <c r="U52" s="75">
        <v>3.63</v>
      </c>
      <c r="V52" s="75">
        <v>15.409000000000001</v>
      </c>
      <c r="W52" s="75"/>
      <c r="X52" s="75">
        <v>2.976</v>
      </c>
      <c r="Y52" s="50">
        <v>3.8330000000000002</v>
      </c>
      <c r="Z52" s="54">
        <f t="shared" si="22"/>
        <v>0.28797043010752693</v>
      </c>
      <c r="AB52" s="392">
        <f t="shared" si="37"/>
        <v>1.5712622569114224E-3</v>
      </c>
      <c r="AD52" s="64">
        <f t="shared" si="38"/>
        <v>0.90832295927440865</v>
      </c>
      <c r="AE52" s="89">
        <f t="shared" si="39"/>
        <v>0.24879158072875351</v>
      </c>
      <c r="AF52" s="89"/>
      <c r="AG52" s="89">
        <f t="shared" si="41"/>
        <v>0.66441122364832006</v>
      </c>
      <c r="AH52" s="89">
        <f t="shared" si="42"/>
        <v>28.512987012987011</v>
      </c>
      <c r="AI52" s="89">
        <f t="shared" si="43"/>
        <v>4.6007604562737638</v>
      </c>
      <c r="AJ52" s="89">
        <f t="shared" si="44"/>
        <v>13.410791993037424</v>
      </c>
      <c r="AK52" s="89"/>
      <c r="AL52" s="89">
        <f t="shared" si="46"/>
        <v>1.5075987841945291</v>
      </c>
      <c r="AM52" s="19">
        <f t="shared" si="47"/>
        <v>1.4868114817688129</v>
      </c>
      <c r="AN52" s="54">
        <f t="shared" si="36"/>
        <v>-1.3788351810606064E-2</v>
      </c>
    </row>
    <row r="53" spans="1:40" ht="20.100000000000001" customHeight="1" x14ac:dyDescent="0.25">
      <c r="A53" s="104" t="s">
        <v>230</v>
      </c>
      <c r="B53" s="106"/>
      <c r="C53" s="75"/>
      <c r="D53" s="75"/>
      <c r="E53" s="75">
        <v>86.99</v>
      </c>
      <c r="F53" s="75">
        <v>0.48</v>
      </c>
      <c r="G53" s="75"/>
      <c r="H53" s="75">
        <v>6.51</v>
      </c>
      <c r="I53" s="75">
        <v>2.58</v>
      </c>
      <c r="J53" s="75">
        <v>0.4</v>
      </c>
      <c r="K53" s="98">
        <v>3.99</v>
      </c>
      <c r="L53" s="54">
        <f t="shared" si="21"/>
        <v>8.9749999999999996</v>
      </c>
      <c r="N53" s="392">
        <f t="shared" si="33"/>
        <v>2.4670045865263218E-4</v>
      </c>
      <c r="P53" s="113"/>
      <c r="Q53" s="75"/>
      <c r="R53" s="75"/>
      <c r="S53" s="75">
        <v>15.176</v>
      </c>
      <c r="T53" s="75">
        <v>0.38200000000000001</v>
      </c>
      <c r="U53" s="75"/>
      <c r="V53" s="75">
        <v>7.9119999999999999</v>
      </c>
      <c r="W53" s="75">
        <v>2.343</v>
      </c>
      <c r="X53" s="75">
        <v>0.32600000000000001</v>
      </c>
      <c r="Y53" s="50">
        <v>3.367</v>
      </c>
      <c r="Z53" s="54">
        <f t="shared" si="22"/>
        <v>9.3282208588957047</v>
      </c>
      <c r="AB53" s="392">
        <f t="shared" si="37"/>
        <v>1.3802348079887186E-3</v>
      </c>
      <c r="AD53" s="64"/>
      <c r="AE53" s="89"/>
      <c r="AF53" s="89"/>
      <c r="AG53" s="89">
        <f t="shared" si="41"/>
        <v>1.7445683411886426</v>
      </c>
      <c r="AH53" s="89">
        <f t="shared" si="42"/>
        <v>7.9583333333333339</v>
      </c>
      <c r="AI53" s="89"/>
      <c r="AJ53" s="89">
        <f t="shared" si="44"/>
        <v>12.153609831029186</v>
      </c>
      <c r="AK53" s="89">
        <f t="shared" si="45"/>
        <v>9.0813953488372086</v>
      </c>
      <c r="AL53" s="89">
        <f t="shared" si="46"/>
        <v>8.1499999999999986</v>
      </c>
      <c r="AM53" s="19">
        <f t="shared" si="47"/>
        <v>8.4385964912280702</v>
      </c>
      <c r="AN53" s="54">
        <f t="shared" si="36"/>
        <v>3.5410612420622295E-2</v>
      </c>
    </row>
    <row r="54" spans="1:40" ht="20.100000000000001" customHeight="1" x14ac:dyDescent="0.25">
      <c r="A54" s="104" t="s">
        <v>103</v>
      </c>
      <c r="B54" s="106">
        <v>2835.14</v>
      </c>
      <c r="C54" s="75">
        <v>395.47</v>
      </c>
      <c r="D54" s="75">
        <v>283.23</v>
      </c>
      <c r="E54" s="75">
        <v>1039.2</v>
      </c>
      <c r="F54" s="75">
        <v>766.3</v>
      </c>
      <c r="G54" s="75">
        <v>845.9</v>
      </c>
      <c r="H54" s="75">
        <v>771.12</v>
      </c>
      <c r="I54" s="75">
        <v>75.599999999999994</v>
      </c>
      <c r="J54" s="75">
        <v>180</v>
      </c>
      <c r="K54" s="98">
        <v>28.8</v>
      </c>
      <c r="L54" s="54">
        <f t="shared" si="21"/>
        <v>-0.84</v>
      </c>
      <c r="N54" s="392">
        <f t="shared" si="33"/>
        <v>1.7806950398986984E-3</v>
      </c>
      <c r="P54" s="113">
        <v>275.31400000000002</v>
      </c>
      <c r="Q54" s="75">
        <v>65.882999999999996</v>
      </c>
      <c r="R54" s="75">
        <v>45.436999999999998</v>
      </c>
      <c r="S54" s="75">
        <v>141.99199999999999</v>
      </c>
      <c r="T54" s="75">
        <v>127.38</v>
      </c>
      <c r="U54" s="75">
        <v>140.61699999999999</v>
      </c>
      <c r="V54" s="75">
        <v>127.90300000000001</v>
      </c>
      <c r="W54" s="75">
        <v>13.468</v>
      </c>
      <c r="X54" s="75">
        <v>20.597000000000001</v>
      </c>
      <c r="Y54" s="50">
        <v>3.2949999999999999</v>
      </c>
      <c r="Z54" s="54">
        <f>(Y54-X54)/X54</f>
        <v>-0.84002524639510601</v>
      </c>
      <c r="AB54" s="392">
        <f t="shared" si="37"/>
        <v>1.3507198373397173E-3</v>
      </c>
      <c r="AD54" s="64">
        <f t="shared" si="38"/>
        <v>0.9710772660256638</v>
      </c>
      <c r="AE54" s="89">
        <f t="shared" si="39"/>
        <v>1.6659417907805898</v>
      </c>
      <c r="AF54" s="89">
        <f t="shared" si="40"/>
        <v>1.6042439007167317</v>
      </c>
      <c r="AG54" s="89">
        <f t="shared" si="41"/>
        <v>1.3663587374903772</v>
      </c>
      <c r="AH54" s="89">
        <f t="shared" si="42"/>
        <v>1.6622732611248858</v>
      </c>
      <c r="AI54" s="89">
        <f t="shared" si="43"/>
        <v>1.6623359735193286</v>
      </c>
      <c r="AJ54" s="89">
        <f t="shared" si="44"/>
        <v>1.6586653179790436</v>
      </c>
      <c r="AK54" s="89">
        <f t="shared" si="45"/>
        <v>1.7814814814814817</v>
      </c>
      <c r="AL54" s="89">
        <f t="shared" si="46"/>
        <v>1.1442777777777777</v>
      </c>
      <c r="AM54" s="19">
        <f t="shared" si="47"/>
        <v>1.1440972222222221</v>
      </c>
      <c r="AN54" s="54">
        <f t="shared" si="36"/>
        <v>-1.577899694130848E-4</v>
      </c>
    </row>
    <row r="55" spans="1:40" ht="20.100000000000001" customHeight="1" x14ac:dyDescent="0.25">
      <c r="A55" s="104" t="s">
        <v>95</v>
      </c>
      <c r="B55" s="106">
        <v>1897.17</v>
      </c>
      <c r="C55" s="75">
        <v>1.47</v>
      </c>
      <c r="D55" s="75">
        <v>67.33</v>
      </c>
      <c r="E55" s="75">
        <v>7.26</v>
      </c>
      <c r="F55" s="75">
        <v>219.72</v>
      </c>
      <c r="G55" s="75">
        <v>9.9</v>
      </c>
      <c r="H55" s="75">
        <v>2.0299999999999998</v>
      </c>
      <c r="I55" s="75">
        <v>21</v>
      </c>
      <c r="J55" s="75">
        <v>89.26</v>
      </c>
      <c r="K55" s="98">
        <v>14.9</v>
      </c>
      <c r="L55" s="54">
        <f t="shared" si="21"/>
        <v>-0.83307192471431768</v>
      </c>
      <c r="N55" s="392">
        <f t="shared" si="33"/>
        <v>9.2126236439203494E-4</v>
      </c>
      <c r="P55" s="113">
        <v>102.352</v>
      </c>
      <c r="Q55" s="75">
        <v>1.282</v>
      </c>
      <c r="R55" s="75">
        <v>9.2159999999999993</v>
      </c>
      <c r="S55" s="75">
        <v>2.8690000000000002</v>
      </c>
      <c r="T55" s="75">
        <v>62.938000000000002</v>
      </c>
      <c r="U55" s="75">
        <v>3.601</v>
      </c>
      <c r="V55" s="75">
        <v>1.8240000000000001</v>
      </c>
      <c r="W55" s="75">
        <v>3.2240000000000002</v>
      </c>
      <c r="X55" s="75">
        <v>15.744</v>
      </c>
      <c r="Y55" s="50">
        <v>3.2330000000000001</v>
      </c>
      <c r="Z55" s="54">
        <f>(Y55-X55)/X55</f>
        <v>-0.79465193089430886</v>
      </c>
      <c r="AB55" s="392">
        <f t="shared" si="37"/>
        <v>1.3253041681697438E-3</v>
      </c>
      <c r="AD55" s="64">
        <f t="shared" si="38"/>
        <v>0.53949830537063104</v>
      </c>
      <c r="AE55" s="89">
        <f t="shared" si="39"/>
        <v>8.7210884353741509</v>
      </c>
      <c r="AF55" s="89">
        <f t="shared" si="40"/>
        <v>1.3687806327045893</v>
      </c>
      <c r="AG55" s="89">
        <f t="shared" si="41"/>
        <v>3.951790633608816</v>
      </c>
      <c r="AH55" s="89">
        <f t="shared" si="42"/>
        <v>2.8644638630984893</v>
      </c>
      <c r="AI55" s="89">
        <f t="shared" si="43"/>
        <v>3.6373737373737374</v>
      </c>
      <c r="AJ55" s="89">
        <f t="shared" si="44"/>
        <v>8.9852216748768488</v>
      </c>
      <c r="AK55" s="89">
        <f t="shared" si="45"/>
        <v>1.5352380952380953</v>
      </c>
      <c r="AL55" s="89">
        <f t="shared" si="46"/>
        <v>1.7638359847636118</v>
      </c>
      <c r="AM55" s="19">
        <f t="shared" si="47"/>
        <v>2.169798657718121</v>
      </c>
      <c r="AN55" s="54">
        <f t="shared" ref="AN55:AN56" si="48">(AM55-AL55)/AL55</f>
        <v>0.23015896968952929</v>
      </c>
    </row>
    <row r="56" spans="1:40" ht="20.100000000000001" customHeight="1" thickBot="1" x14ac:dyDescent="0.3">
      <c r="A56" s="59" t="s">
        <v>33</v>
      </c>
      <c r="B56" s="107">
        <f>B57-SUM(B32:B55)</f>
        <v>257.48000000000684</v>
      </c>
      <c r="C56" s="81">
        <f>C57-SUM(C32:C55)</f>
        <v>374.30999999999767</v>
      </c>
      <c r="D56" s="81">
        <f>D57-SUM(D32:D55)</f>
        <v>898.18000000000029</v>
      </c>
      <c r="E56" s="81">
        <f t="shared" ref="E56:F56" si="49">E57-SUM(E32:E55)</f>
        <v>508.33000000000175</v>
      </c>
      <c r="F56" s="81">
        <f t="shared" si="49"/>
        <v>236.7599999999984</v>
      </c>
      <c r="G56" s="81">
        <f>G57-SUM(G32:G55)</f>
        <v>411.35999999999876</v>
      </c>
      <c r="H56" s="81">
        <f>H57-SUM(H32:H55)</f>
        <v>646.15000000000509</v>
      </c>
      <c r="I56" s="81">
        <f>I57-SUM(I32:I55)</f>
        <v>156.80000000000109</v>
      </c>
      <c r="J56" s="81">
        <f>J57-SUM(J32:J55)</f>
        <v>270.47999999999593</v>
      </c>
      <c r="K56" s="123">
        <f>K57-SUM(K32:K55)</f>
        <v>8.4800000000013824</v>
      </c>
      <c r="L56" s="54">
        <f>(K56-J56)/J56</f>
        <v>-0.96864832889677055</v>
      </c>
      <c r="N56" s="392">
        <f t="shared" si="33"/>
        <v>5.2431576174803555E-4</v>
      </c>
      <c r="P56" s="134">
        <f>P57-SUM(P32:P55)</f>
        <v>35.896999999999935</v>
      </c>
      <c r="Q56" s="81">
        <f>Q57-SUM(Q32:Q55)</f>
        <v>58.931999999999334</v>
      </c>
      <c r="R56" s="81">
        <f>R57-SUM(R32:R55)</f>
        <v>180.89800000000059</v>
      </c>
      <c r="S56" s="81">
        <f t="shared" ref="S56:W56" si="50">S57-SUM(S32:S55)</f>
        <v>59.975999999999658</v>
      </c>
      <c r="T56" s="81">
        <f t="shared" si="50"/>
        <v>43.635999999999967</v>
      </c>
      <c r="U56" s="81">
        <f t="shared" si="50"/>
        <v>71.720999999999549</v>
      </c>
      <c r="V56" s="81">
        <f t="shared" si="50"/>
        <v>83.445999999999458</v>
      </c>
      <c r="W56" s="81">
        <f t="shared" si="50"/>
        <v>19.326000000000022</v>
      </c>
      <c r="X56" s="81">
        <f>X57-SUM(X32:X55)</f>
        <v>71.468999999999141</v>
      </c>
      <c r="Y56" s="173">
        <f>Y57-SUM(Y32:Y55)</f>
        <v>4.6979999999994106</v>
      </c>
      <c r="Z56" s="66">
        <f>(Y56-X56)/X56</f>
        <v>-0.93426520589347173</v>
      </c>
      <c r="AB56" s="392">
        <f t="shared" si="37"/>
        <v>1.9258518348471004E-3</v>
      </c>
      <c r="AD56" s="64">
        <f t="shared" si="23"/>
        <v>1.3941665372067338</v>
      </c>
      <c r="AE56" s="91">
        <f t="shared" si="24"/>
        <v>1.5744169271459405</v>
      </c>
      <c r="AF56" s="91">
        <f t="shared" si="25"/>
        <v>2.0140506357300376</v>
      </c>
      <c r="AG56" s="91">
        <f>(S56/E56)*10</f>
        <v>1.1798634745145762</v>
      </c>
      <c r="AH56" s="91">
        <f>(T56/F56)*10</f>
        <v>1.8430478121304386</v>
      </c>
      <c r="AI56" s="91">
        <f t="shared" si="35"/>
        <v>1.7435093348891426</v>
      </c>
      <c r="AJ56" s="91">
        <f t="shared" si="29"/>
        <v>1.2914338775825862</v>
      </c>
      <c r="AK56" s="91">
        <f t="shared" ref="AK51:AK57" si="51">(W56/I56)*10</f>
        <v>1.2325255102040744</v>
      </c>
      <c r="AL56" s="91">
        <f t="shared" ref="AL51:AL57" si="52">(X56/J56)*10</f>
        <v>2.6423025732032022</v>
      </c>
      <c r="AM56" s="19">
        <f t="shared" ref="AM43:AM57" si="53">(Y56/K56)*10</f>
        <v>5.5400943396210431</v>
      </c>
      <c r="AN56" s="54">
        <f t="shared" si="48"/>
        <v>1.0966918761710607</v>
      </c>
    </row>
    <row r="57" spans="1:40" s="7" customFormat="1" ht="26.25" customHeight="1" thickBot="1" x14ac:dyDescent="0.3">
      <c r="A57" s="71" t="s">
        <v>34</v>
      </c>
      <c r="B57" s="110">
        <v>19831.38</v>
      </c>
      <c r="C57" s="111">
        <v>20815.21</v>
      </c>
      <c r="D57" s="111">
        <v>16895.14</v>
      </c>
      <c r="E57" s="111">
        <v>17744.13</v>
      </c>
      <c r="F57" s="111">
        <v>18475.939999999999</v>
      </c>
      <c r="G57" s="111">
        <v>16755.650000000001</v>
      </c>
      <c r="H57" s="111">
        <v>19653.689999999999</v>
      </c>
      <c r="I57" s="111">
        <v>14135.95</v>
      </c>
      <c r="J57" s="111">
        <v>17741.13</v>
      </c>
      <c r="K57" s="112">
        <v>16173.46</v>
      </c>
      <c r="L57" s="102">
        <f>(K57-J57)/J57</f>
        <v>-8.8363593525327966E-2</v>
      </c>
      <c r="M57"/>
      <c r="N57" s="395">
        <f>SUM(N32:N56)</f>
        <v>1</v>
      </c>
      <c r="P57" s="152">
        <v>2988.5439999999999</v>
      </c>
      <c r="Q57" s="111">
        <v>3147.7460000000001</v>
      </c>
      <c r="R57" s="111">
        <v>3256.31</v>
      </c>
      <c r="S57" s="111">
        <v>3176.6579999999999</v>
      </c>
      <c r="T57" s="111">
        <v>3458.2579999999998</v>
      </c>
      <c r="U57" s="111">
        <v>2913.0929999999998</v>
      </c>
      <c r="V57" s="111">
        <v>3637.1329999999998</v>
      </c>
      <c r="W57" s="111">
        <v>1995.8009999999999</v>
      </c>
      <c r="X57" s="111">
        <v>2836.6640000000002</v>
      </c>
      <c r="Y57" s="112">
        <v>2439.44</v>
      </c>
      <c r="Z57" s="244">
        <f>(Y57-X57)/X57</f>
        <v>-0.14003209403722122</v>
      </c>
      <c r="AA57"/>
      <c r="AB57" s="424">
        <f>SUM(AB32:AB56)</f>
        <v>0.99999999999999978</v>
      </c>
      <c r="AD57" s="87">
        <f>(P57/B57)*10</f>
        <v>1.506977325834107</v>
      </c>
      <c r="AE57" s="92">
        <f>(Q57/C57)*10</f>
        <v>1.512233602255274</v>
      </c>
      <c r="AF57" s="92">
        <f>(R57/D57)*10</f>
        <v>1.9273649108560216</v>
      </c>
      <c r="AG57" s="92">
        <f>(S57/E57)*10</f>
        <v>1.790258524931907</v>
      </c>
      <c r="AH57" s="92">
        <f t="shared" si="34"/>
        <v>1.8717629522503321</v>
      </c>
      <c r="AI57" s="92">
        <f t="shared" si="35"/>
        <v>1.7385735557856603</v>
      </c>
      <c r="AJ57" s="92">
        <f t="shared" si="29"/>
        <v>1.8506107504494067</v>
      </c>
      <c r="AK57" s="92">
        <f t="shared" si="51"/>
        <v>1.4118619548031792</v>
      </c>
      <c r="AL57" s="92">
        <f t="shared" si="52"/>
        <v>1.5989195727667855</v>
      </c>
      <c r="AM57" s="103">
        <f t="shared" si="53"/>
        <v>1.5082981625453056</v>
      </c>
      <c r="AN57" s="102">
        <f t="shared" si="36"/>
        <v>-5.6676653263220619E-2</v>
      </c>
    </row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6.25" customHeight="1" x14ac:dyDescent="0.25"/>
  </sheetData>
  <mergeCells count="24">
    <mergeCell ref="AN29:AN31"/>
    <mergeCell ref="L4:L6"/>
    <mergeCell ref="N4:N6"/>
    <mergeCell ref="Z4:Z6"/>
    <mergeCell ref="AB4:AB6"/>
    <mergeCell ref="AN4:AN6"/>
    <mergeCell ref="AD29:AM29"/>
    <mergeCell ref="AD4:AM4"/>
    <mergeCell ref="P5:Y5"/>
    <mergeCell ref="AD5:AM5"/>
    <mergeCell ref="P4:Y4"/>
    <mergeCell ref="P30:Y30"/>
    <mergeCell ref="AD30:AM30"/>
    <mergeCell ref="P29:Y29"/>
    <mergeCell ref="L29:L31"/>
    <mergeCell ref="N29:N31"/>
    <mergeCell ref="Z29:Z31"/>
    <mergeCell ref="AB29:AB31"/>
    <mergeCell ref="A4:A6"/>
    <mergeCell ref="A29:A31"/>
    <mergeCell ref="B4:K4"/>
    <mergeCell ref="B29:K29"/>
    <mergeCell ref="B5:K5"/>
    <mergeCell ref="B30:K30"/>
  </mergeCells>
  <conditionalFormatting sqref="L25 Z25 N25 AB25">
    <cfRule type="cellIs" dxfId="7" priority="31" operator="greaterThan">
      <formula>0</formula>
    </cfRule>
    <cfRule type="cellIs" dxfId="6" priority="3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7" orientation="portrait" r:id="rId1"/>
  <ignoredErrors>
    <ignoredError sqref="B56:E56 B23 Y23 P56:S56 J56:K56 X56:Y56 G56:H56 U56:V56 P23:U23" formulaRange="1"/>
    <ignoredError sqref="J23:K23 C23:H23" formulaRange="1" unlockedFormula="1"/>
    <ignoredError sqref="L55 Z7:Z16 Z18 Z23 AD7:AN19 AD20:AL23 AN20:AN2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88D7126A-6D98-49B5-AC12-1AEF95EDBD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L7:L23</xm:sqref>
        </x14:conditionalFormatting>
        <x14:conditionalFormatting xmlns:xm="http://schemas.microsoft.com/office/excel/2006/main">
          <x14:cfRule type="iconSet" priority="11" id="{57E216D8-D657-4093-BC96-67D8D13EDF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Z7:Z24</xm:sqref>
        </x14:conditionalFormatting>
        <x14:conditionalFormatting xmlns:xm="http://schemas.microsoft.com/office/excel/2006/main">
          <x14:cfRule type="iconSet" priority="10" id="{423DEAC5-2C71-4C7E-A4F3-FB178E2177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AN7:AN24</xm:sqref>
        </x14:conditionalFormatting>
        <x14:conditionalFormatting xmlns:xm="http://schemas.microsoft.com/office/excel/2006/main">
          <x14:cfRule type="iconSet" priority="8" id="{E370C3F4-0F4E-471C-96F4-2CA0F8E8CE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L24</xm:sqref>
        </x14:conditionalFormatting>
        <x14:conditionalFormatting xmlns:xm="http://schemas.microsoft.com/office/excel/2006/main">
          <x14:cfRule type="iconSet" priority="6" id="{9DA1436B-BD5E-422A-978F-46ABCD94D6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AN57</xm:sqref>
        </x14:conditionalFormatting>
        <x14:conditionalFormatting xmlns:xm="http://schemas.microsoft.com/office/excel/2006/main">
          <x14:cfRule type="iconSet" priority="5" id="{41254EB0-C7F6-457D-B32B-2FB1429B2E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L57</xm:sqref>
        </x14:conditionalFormatting>
        <x14:conditionalFormatting xmlns:xm="http://schemas.microsoft.com/office/excel/2006/main">
          <x14:cfRule type="iconSet" priority="4" id="{307DECF7-28AC-46BA-A20E-B15B75C1DD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Z57</xm:sqref>
        </x14:conditionalFormatting>
        <x14:conditionalFormatting xmlns:xm="http://schemas.microsoft.com/office/excel/2006/main">
          <x14:cfRule type="iconSet" priority="3" id="{11EF97FC-3948-4BE5-8E41-06DC5994019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L32:L56</xm:sqref>
        </x14:conditionalFormatting>
        <x14:conditionalFormatting xmlns:xm="http://schemas.microsoft.com/office/excel/2006/main">
          <x14:cfRule type="iconSet" priority="2" id="{31045F84-AFDB-4F9B-B447-7B8C67EBE0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Z32:Z56</xm:sqref>
        </x14:conditionalFormatting>
        <x14:conditionalFormatting xmlns:xm="http://schemas.microsoft.com/office/excel/2006/main">
          <x14:cfRule type="iconSet" priority="1" id="{3621AAAD-EA71-431B-9BDC-AC3466D771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AN32:AN56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showGridLines="0" workbookViewId="0">
      <selection activeCell="AF17" sqref="AF17"/>
    </sheetView>
  </sheetViews>
  <sheetFormatPr defaultRowHeight="15" x14ac:dyDescent="0.25"/>
  <cols>
    <col min="1" max="2" width="2.85546875" customWidth="1"/>
    <col min="3" max="4" width="2.28515625" customWidth="1"/>
    <col min="5" max="5" width="22" customWidth="1"/>
    <col min="6" max="6" width="9.140625" customWidth="1"/>
    <col min="16" max="16" width="10.5703125" customWidth="1"/>
    <col min="17" max="17" width="1.140625" customWidth="1"/>
    <col min="18" max="18" width="10.5703125" customWidth="1"/>
    <col min="19" max="19" width="2.140625" customWidth="1"/>
    <col min="20" max="20" width="9.140625" customWidth="1"/>
    <col min="30" max="30" width="10.5703125" customWidth="1"/>
    <col min="31" max="31" width="1.140625" customWidth="1"/>
    <col min="32" max="32" width="10.5703125" customWidth="1"/>
    <col min="33" max="33" width="2" customWidth="1"/>
    <col min="34" max="34" width="9.140625" customWidth="1"/>
    <col min="44" max="44" width="10.42578125" customWidth="1"/>
  </cols>
  <sheetData>
    <row r="1" spans="1:44" ht="15.75" x14ac:dyDescent="0.25">
      <c r="A1" s="20" t="s">
        <v>174</v>
      </c>
      <c r="B1" s="279"/>
    </row>
    <row r="3" spans="1:44" ht="15.75" thickBot="1" x14ac:dyDescent="0.3"/>
    <row r="4" spans="1:44" x14ac:dyDescent="0.25">
      <c r="A4" s="479" t="s">
        <v>32</v>
      </c>
      <c r="B4" s="498"/>
      <c r="C4" s="498"/>
      <c r="D4" s="498"/>
      <c r="E4" s="498"/>
      <c r="F4" s="489" t="s">
        <v>19</v>
      </c>
      <c r="G4" s="490"/>
      <c r="H4" s="490"/>
      <c r="I4" s="490"/>
      <c r="J4" s="490"/>
      <c r="K4" s="490"/>
      <c r="L4" s="490"/>
      <c r="M4" s="490"/>
      <c r="N4" s="490"/>
      <c r="O4" s="491"/>
      <c r="P4" s="495" t="s">
        <v>221</v>
      </c>
      <c r="R4" s="493" t="s">
        <v>220</v>
      </c>
      <c r="T4" s="492" t="s">
        <v>35</v>
      </c>
      <c r="U4" s="490"/>
      <c r="V4" s="490"/>
      <c r="W4" s="490"/>
      <c r="X4" s="490"/>
      <c r="Y4" s="490"/>
      <c r="Z4" s="490"/>
      <c r="AA4" s="490"/>
      <c r="AB4" s="490"/>
      <c r="AC4" s="491"/>
      <c r="AD4" s="495" t="s">
        <v>221</v>
      </c>
      <c r="AF4" s="493" t="s">
        <v>220</v>
      </c>
      <c r="AH4" s="492" t="s">
        <v>42</v>
      </c>
      <c r="AI4" s="490"/>
      <c r="AJ4" s="490"/>
      <c r="AK4" s="490"/>
      <c r="AL4" s="490"/>
      <c r="AM4" s="490"/>
      <c r="AN4" s="490"/>
      <c r="AO4" s="490"/>
      <c r="AP4" s="490"/>
      <c r="AQ4" s="490"/>
      <c r="AR4" s="61" t="s">
        <v>14</v>
      </c>
    </row>
    <row r="5" spans="1:44" ht="15.75" thickBot="1" x14ac:dyDescent="0.3">
      <c r="A5" s="499"/>
      <c r="B5" s="500"/>
      <c r="C5" s="500"/>
      <c r="D5" s="500"/>
      <c r="E5" s="500"/>
      <c r="F5" s="502" t="s">
        <v>73</v>
      </c>
      <c r="G5" s="487"/>
      <c r="H5" s="487"/>
      <c r="I5" s="487"/>
      <c r="J5" s="487"/>
      <c r="K5" s="487"/>
      <c r="L5" s="487"/>
      <c r="M5" s="487"/>
      <c r="N5" s="487"/>
      <c r="O5" s="488"/>
      <c r="P5" s="496"/>
      <c r="R5" s="494"/>
      <c r="T5" s="486" t="str">
        <f>F5</f>
        <v>jan-dez</v>
      </c>
      <c r="U5" s="487"/>
      <c r="V5" s="487"/>
      <c r="W5" s="487"/>
      <c r="X5" s="487"/>
      <c r="Y5" s="487"/>
      <c r="Z5" s="487"/>
      <c r="AA5" s="487"/>
      <c r="AB5" s="487"/>
      <c r="AC5" s="488"/>
      <c r="AD5" s="496"/>
      <c r="AF5" s="494"/>
      <c r="AH5" s="486" t="str">
        <f>F5</f>
        <v>jan-dez</v>
      </c>
      <c r="AI5" s="487"/>
      <c r="AJ5" s="487"/>
      <c r="AK5" s="487"/>
      <c r="AL5" s="487"/>
      <c r="AM5" s="487"/>
      <c r="AN5" s="487"/>
      <c r="AO5" s="487"/>
      <c r="AP5" s="487"/>
      <c r="AQ5" s="488"/>
      <c r="AR5" s="62" t="s">
        <v>224</v>
      </c>
    </row>
    <row r="6" spans="1:44" ht="24.75" customHeight="1" thickBot="1" x14ac:dyDescent="0.3">
      <c r="A6" s="499"/>
      <c r="B6" s="500"/>
      <c r="C6" s="500"/>
      <c r="D6" s="500"/>
      <c r="E6" s="500"/>
      <c r="F6" s="40">
        <v>2010</v>
      </c>
      <c r="G6" s="272">
        <v>2011</v>
      </c>
      <c r="H6" s="272">
        <v>2012</v>
      </c>
      <c r="I6" s="272">
        <v>2013</v>
      </c>
      <c r="J6" s="272">
        <v>2014</v>
      </c>
      <c r="K6" s="272">
        <v>2015</v>
      </c>
      <c r="L6" s="272">
        <v>2016</v>
      </c>
      <c r="M6" s="272">
        <v>2017</v>
      </c>
      <c r="N6" s="272">
        <v>2018</v>
      </c>
      <c r="O6" s="372">
        <v>2019</v>
      </c>
      <c r="P6" s="497"/>
      <c r="R6" s="494"/>
      <c r="T6" s="370">
        <v>2010</v>
      </c>
      <c r="U6" s="272">
        <v>2011</v>
      </c>
      <c r="V6" s="272">
        <v>2012</v>
      </c>
      <c r="W6" s="272">
        <v>2013</v>
      </c>
      <c r="X6" s="272">
        <v>2014</v>
      </c>
      <c r="Y6" s="272">
        <v>2015</v>
      </c>
      <c r="Z6" s="272">
        <v>2016</v>
      </c>
      <c r="AA6" s="272">
        <v>2017</v>
      </c>
      <c r="AB6" s="272">
        <v>2018</v>
      </c>
      <c r="AC6" s="372">
        <v>2019</v>
      </c>
      <c r="AD6" s="497"/>
      <c r="AF6" s="494"/>
      <c r="AG6" s="265"/>
      <c r="AH6" s="370">
        <v>2010</v>
      </c>
      <c r="AI6" s="273">
        <v>2011</v>
      </c>
      <c r="AJ6" s="273">
        <v>2012</v>
      </c>
      <c r="AK6" s="273">
        <v>2013</v>
      </c>
      <c r="AL6" s="273">
        <v>2014</v>
      </c>
      <c r="AM6" s="273">
        <v>2015</v>
      </c>
      <c r="AN6" s="273">
        <v>2016</v>
      </c>
      <c r="AO6" s="273">
        <v>2017</v>
      </c>
      <c r="AP6" s="273">
        <v>2018</v>
      </c>
      <c r="AQ6" s="371">
        <v>2019</v>
      </c>
      <c r="AR6" s="261" t="s">
        <v>43</v>
      </c>
    </row>
    <row r="7" spans="1:44" ht="20.100000000000001" customHeight="1" thickBot="1" x14ac:dyDescent="0.3">
      <c r="A7" s="44" t="s">
        <v>36</v>
      </c>
      <c r="B7" s="132"/>
      <c r="C7" s="132"/>
      <c r="D7" s="132"/>
      <c r="E7" s="132"/>
      <c r="F7" s="303">
        <v>134335.25</v>
      </c>
      <c r="G7" s="99">
        <v>151151.57</v>
      </c>
      <c r="H7" s="99">
        <v>153655.99</v>
      </c>
      <c r="I7" s="99">
        <v>136367.81</v>
      </c>
      <c r="J7" s="99">
        <v>137578.81</v>
      </c>
      <c r="K7" s="99">
        <v>144019.29</v>
      </c>
      <c r="L7" s="99">
        <v>166646.44</v>
      </c>
      <c r="M7" s="99">
        <v>188224.05</v>
      </c>
      <c r="N7" s="99">
        <v>177012.43</v>
      </c>
      <c r="O7" s="290">
        <v>193076.73</v>
      </c>
      <c r="P7" s="133">
        <f t="shared" ref="P7:P39" si="0">(O7-N7)/N7</f>
        <v>9.0752383886261653E-2</v>
      </c>
      <c r="R7" s="412">
        <f>O7/O29</f>
        <v>0.35523158104188862</v>
      </c>
      <c r="T7" s="303">
        <v>27556.217000000001</v>
      </c>
      <c r="U7" s="99">
        <v>31543.404999999999</v>
      </c>
      <c r="V7" s="99">
        <v>31875.223999999998</v>
      </c>
      <c r="W7" s="99">
        <v>30455.593000000001</v>
      </c>
      <c r="X7" s="99">
        <v>31104.848999999998</v>
      </c>
      <c r="Y7" s="99">
        <v>33306.495000000003</v>
      </c>
      <c r="Z7" s="99">
        <v>38991.529000000002</v>
      </c>
      <c r="AA7" s="99">
        <v>44953.88</v>
      </c>
      <c r="AB7" s="99">
        <v>42799.036999999997</v>
      </c>
      <c r="AC7" s="290">
        <v>46455.913999999997</v>
      </c>
      <c r="AD7" s="133">
        <f t="shared" ref="AD7:AD39" si="1">(AC7-AB7)/AB7</f>
        <v>8.5442973868781219E-2</v>
      </c>
      <c r="AF7" s="412">
        <f>AC7/AC29</f>
        <v>0.33960954961656381</v>
      </c>
      <c r="AH7" s="319">
        <f t="shared" ref="AH7:AN10" si="2">(T7/F7)*10</f>
        <v>2.0513020223656859</v>
      </c>
      <c r="AI7" s="136">
        <f t="shared" si="2"/>
        <v>2.0868724684765101</v>
      </c>
      <c r="AJ7" s="136">
        <f t="shared" si="2"/>
        <v>2.074453719636963</v>
      </c>
      <c r="AK7" s="136">
        <f t="shared" si="2"/>
        <v>2.2333417981853638</v>
      </c>
      <c r="AL7" s="136">
        <f t="shared" si="2"/>
        <v>2.2608749850358496</v>
      </c>
      <c r="AM7" s="136">
        <f t="shared" si="2"/>
        <v>2.3126412441000093</v>
      </c>
      <c r="AN7" s="136">
        <f t="shared" si="2"/>
        <v>2.3397756951783668</v>
      </c>
      <c r="AO7" s="136">
        <f t="shared" ref="AO7:AP11" si="3">(AA7/M7)*10</f>
        <v>2.388317539655533</v>
      </c>
      <c r="AP7" s="136">
        <f t="shared" si="3"/>
        <v>2.4178548930151402</v>
      </c>
      <c r="AQ7" s="320">
        <f>(AC7/O7)*10</f>
        <v>2.4060856013047247</v>
      </c>
      <c r="AR7" s="85">
        <f>(AQ7-AP7)/AP7</f>
        <v>-4.8676584125935058E-3</v>
      </c>
    </row>
    <row r="8" spans="1:44" ht="20.100000000000001" customHeight="1" thickBot="1" x14ac:dyDescent="0.3">
      <c r="A8" s="280"/>
      <c r="B8" s="132" t="s">
        <v>37</v>
      </c>
      <c r="C8" s="132"/>
      <c r="D8" s="132"/>
      <c r="E8" s="281"/>
      <c r="F8" s="194">
        <v>23852.04</v>
      </c>
      <c r="G8" s="195">
        <v>26038.400000000001</v>
      </c>
      <c r="H8" s="195">
        <v>32869.919999999998</v>
      </c>
      <c r="I8" s="195">
        <v>30862.89</v>
      </c>
      <c r="J8" s="195">
        <v>29804.41</v>
      </c>
      <c r="K8" s="195">
        <v>34242.39</v>
      </c>
      <c r="L8" s="195">
        <v>42228.89</v>
      </c>
      <c r="M8" s="195">
        <v>36896.160000000003</v>
      </c>
      <c r="N8" s="195">
        <v>35619.93</v>
      </c>
      <c r="O8" s="291">
        <v>39733.199999999997</v>
      </c>
      <c r="P8" s="356">
        <f t="shared" si="0"/>
        <v>0.11547664467616855</v>
      </c>
      <c r="R8" s="413">
        <f>O8/O7</f>
        <v>0.20578968786140098</v>
      </c>
      <c r="T8" s="194">
        <v>4417.3289999999997</v>
      </c>
      <c r="U8" s="195">
        <v>5177.54</v>
      </c>
      <c r="V8" s="195">
        <v>6208.1329999999998</v>
      </c>
      <c r="W8" s="195">
        <v>6173.549</v>
      </c>
      <c r="X8" s="195">
        <v>6386.2190000000001</v>
      </c>
      <c r="Y8" s="195">
        <v>7485.8450000000003</v>
      </c>
      <c r="Z8" s="195">
        <v>9215.2049999999999</v>
      </c>
      <c r="AA8" s="195">
        <v>8442.0249999999996</v>
      </c>
      <c r="AB8" s="195">
        <v>8119.42</v>
      </c>
      <c r="AC8" s="291">
        <v>9405.9889999999996</v>
      </c>
      <c r="AD8" s="356">
        <f t="shared" si="1"/>
        <v>0.15845577639782146</v>
      </c>
      <c r="AF8" s="413">
        <f>AC8/AC7</f>
        <v>0.2024712935364914</v>
      </c>
      <c r="AH8" s="321">
        <f t="shared" si="2"/>
        <v>1.8519711521530233</v>
      </c>
      <c r="AI8" s="322">
        <f t="shared" si="2"/>
        <v>1.9884247880054073</v>
      </c>
      <c r="AJ8" s="322">
        <f t="shared" si="2"/>
        <v>1.8886973257008233</v>
      </c>
      <c r="AK8" s="322">
        <f t="shared" si="2"/>
        <v>2.0003146173284487</v>
      </c>
      <c r="AL8" s="322">
        <f t="shared" si="2"/>
        <v>2.142709417834475</v>
      </c>
      <c r="AM8" s="322">
        <f t="shared" si="2"/>
        <v>2.1861339117976284</v>
      </c>
      <c r="AN8" s="322">
        <f t="shared" si="2"/>
        <v>2.1822039366888402</v>
      </c>
      <c r="AO8" s="322">
        <f t="shared" si="3"/>
        <v>2.2880497591077225</v>
      </c>
      <c r="AP8" s="322">
        <f t="shared" si="3"/>
        <v>2.2794598417234395</v>
      </c>
      <c r="AQ8" s="323">
        <f>(AC8/O8)*10</f>
        <v>2.3672870546545459</v>
      </c>
      <c r="AR8" s="356">
        <f t="shared" ref="AR8:AR39" si="4">(AQ8-AP8)/AP8</f>
        <v>3.8529835588023593E-2</v>
      </c>
    </row>
    <row r="9" spans="1:44" ht="20.100000000000001" customHeight="1" x14ac:dyDescent="0.25">
      <c r="A9" s="275"/>
      <c r="B9" s="10"/>
      <c r="C9" s="284" t="s">
        <v>165</v>
      </c>
      <c r="D9" s="284"/>
      <c r="E9" s="276"/>
      <c r="F9" s="304">
        <v>18112.669999999998</v>
      </c>
      <c r="G9" s="286">
        <v>20806.37</v>
      </c>
      <c r="H9" s="286">
        <v>31561.67</v>
      </c>
      <c r="I9" s="286">
        <v>30742.91</v>
      </c>
      <c r="J9" s="286">
        <v>28534.74</v>
      </c>
      <c r="K9" s="286">
        <v>32397.71</v>
      </c>
      <c r="L9" s="286">
        <v>40742.39</v>
      </c>
      <c r="M9" s="286">
        <v>35343.699999999997</v>
      </c>
      <c r="N9" s="286">
        <v>33194.57</v>
      </c>
      <c r="O9" s="292">
        <v>36961.620000000003</v>
      </c>
      <c r="P9" s="357">
        <f t="shared" si="0"/>
        <v>0.11348392221980894</v>
      </c>
      <c r="R9" s="392">
        <f>O9/O8</f>
        <v>0.93024523572226769</v>
      </c>
      <c r="T9" s="304">
        <v>4039.7449999999999</v>
      </c>
      <c r="U9" s="286">
        <v>4643.9040000000005</v>
      </c>
      <c r="V9" s="286">
        <v>6069.9560000000001</v>
      </c>
      <c r="W9" s="286">
        <v>6158.96</v>
      </c>
      <c r="X9" s="286">
        <v>6225.7089999999998</v>
      </c>
      <c r="Y9" s="286">
        <v>7251.1729999999998</v>
      </c>
      <c r="Z9" s="286">
        <v>9017.7099999999991</v>
      </c>
      <c r="AA9" s="286">
        <v>8256.3310000000001</v>
      </c>
      <c r="AB9" s="286">
        <v>7825.7430000000004</v>
      </c>
      <c r="AC9" s="292">
        <v>9061.2389999999996</v>
      </c>
      <c r="AD9" s="357">
        <f t="shared" si="1"/>
        <v>0.15787587197790665</v>
      </c>
      <c r="AF9" s="392">
        <f>AC9/AC8</f>
        <v>0.96334782020263898</v>
      </c>
      <c r="AH9" s="324">
        <f t="shared" si="2"/>
        <v>2.2303420754643022</v>
      </c>
      <c r="AI9" s="325">
        <f t="shared" si="2"/>
        <v>2.2319626152952199</v>
      </c>
      <c r="AJ9" s="325">
        <f t="shared" si="2"/>
        <v>1.9232049508153404</v>
      </c>
      <c r="AK9" s="325">
        <f t="shared" si="2"/>
        <v>2.0033757376904138</v>
      </c>
      <c r="AL9" s="325">
        <f t="shared" si="2"/>
        <v>2.1817997991220524</v>
      </c>
      <c r="AM9" s="325">
        <f t="shared" si="2"/>
        <v>2.2381745499913421</v>
      </c>
      <c r="AN9" s="325">
        <f t="shared" si="2"/>
        <v>2.213348308727102</v>
      </c>
      <c r="AO9" s="325">
        <f t="shared" si="3"/>
        <v>2.3360120757023179</v>
      </c>
      <c r="AP9" s="325">
        <f t="shared" si="3"/>
        <v>2.3575370911567766</v>
      </c>
      <c r="AQ9" s="326">
        <f>(AC9/O9)*10</f>
        <v>2.4515264753005952</v>
      </c>
      <c r="AR9" s="357">
        <f t="shared" si="4"/>
        <v>3.9867616291755018E-2</v>
      </c>
    </row>
    <row r="10" spans="1:44" ht="20.100000000000001" customHeight="1" x14ac:dyDescent="0.25">
      <c r="A10" s="275"/>
      <c r="B10" s="10"/>
      <c r="C10" s="285" t="s">
        <v>144</v>
      </c>
      <c r="D10" s="284"/>
      <c r="E10" s="270"/>
      <c r="F10" s="314">
        <f>F11+F12</f>
        <v>5739.37</v>
      </c>
      <c r="G10" s="288">
        <f t="shared" ref="G10:O10" si="5">G11+G12</f>
        <v>5232.03</v>
      </c>
      <c r="H10" s="288">
        <f t="shared" si="5"/>
        <v>1308.25</v>
      </c>
      <c r="I10" s="288">
        <f t="shared" si="5"/>
        <v>119.98</v>
      </c>
      <c r="J10" s="288">
        <f t="shared" si="5"/>
        <v>1269.67</v>
      </c>
      <c r="K10" s="288">
        <f t="shared" si="5"/>
        <v>1844.68</v>
      </c>
      <c r="L10" s="288">
        <f t="shared" si="5"/>
        <v>1486.5</v>
      </c>
      <c r="M10" s="288">
        <f t="shared" si="5"/>
        <v>1552.46</v>
      </c>
      <c r="N10" s="288">
        <f t="shared" si="5"/>
        <v>2425.36</v>
      </c>
      <c r="O10" s="289">
        <f t="shared" si="5"/>
        <v>2771.5800000000004</v>
      </c>
      <c r="P10" s="358">
        <f t="shared" si="0"/>
        <v>0.14274994227661059</v>
      </c>
      <c r="R10" s="414">
        <f>O10/O8</f>
        <v>6.9754764277732487E-2</v>
      </c>
      <c r="T10" s="314">
        <f>T11+T12</f>
        <v>377.584</v>
      </c>
      <c r="U10" s="288">
        <f t="shared" ref="U10:AC10" si="6">U11+U12</f>
        <v>533.63599999999997</v>
      </c>
      <c r="V10" s="288">
        <f t="shared" si="6"/>
        <v>138.17699999999999</v>
      </c>
      <c r="W10" s="288">
        <f t="shared" si="6"/>
        <v>14.589</v>
      </c>
      <c r="X10" s="288">
        <f t="shared" si="6"/>
        <v>160.51</v>
      </c>
      <c r="Y10" s="288">
        <f t="shared" si="6"/>
        <v>234.672</v>
      </c>
      <c r="Z10" s="288">
        <f t="shared" si="6"/>
        <v>197.495</v>
      </c>
      <c r="AA10" s="288">
        <f t="shared" si="6"/>
        <v>185.69399999999999</v>
      </c>
      <c r="AB10" s="288">
        <f t="shared" si="6"/>
        <v>293.67700000000002</v>
      </c>
      <c r="AC10" s="289">
        <f t="shared" si="6"/>
        <v>344.75</v>
      </c>
      <c r="AD10" s="358">
        <f t="shared" si="1"/>
        <v>0.17390875008938383</v>
      </c>
      <c r="AF10" s="414">
        <f>AC10/AC8</f>
        <v>3.6652179797361024E-2</v>
      </c>
      <c r="AH10" s="327">
        <f t="shared" si="2"/>
        <v>0.65788405347625267</v>
      </c>
      <c r="AI10" s="328">
        <f t="shared" si="2"/>
        <v>1.0199406348969711</v>
      </c>
      <c r="AJ10" s="328">
        <f t="shared" si="2"/>
        <v>1.0561972100133767</v>
      </c>
      <c r="AK10" s="329">
        <f t="shared" si="2"/>
        <v>1.2159526587764626</v>
      </c>
      <c r="AL10" s="329">
        <f t="shared" si="2"/>
        <v>1.2641867571888756</v>
      </c>
      <c r="AM10" s="329">
        <f t="shared" si="2"/>
        <v>1.2721556042240387</v>
      </c>
      <c r="AN10" s="329">
        <f t="shared" si="2"/>
        <v>1.3285906491759167</v>
      </c>
      <c r="AO10" s="329">
        <f t="shared" si="3"/>
        <v>1.1961274364556895</v>
      </c>
      <c r="AP10" s="329">
        <f t="shared" si="3"/>
        <v>1.2108594188079296</v>
      </c>
      <c r="AQ10" s="331">
        <f>(AC10/O10)*10</f>
        <v>1.2438753346466633</v>
      </c>
      <c r="AR10" s="358">
        <f t="shared" si="4"/>
        <v>2.7266514449082256E-2</v>
      </c>
    </row>
    <row r="11" spans="1:44" ht="20.100000000000001" customHeight="1" x14ac:dyDescent="0.25">
      <c r="A11" s="59"/>
      <c r="B11" s="1"/>
      <c r="C11" s="1"/>
      <c r="D11" s="10" t="s">
        <v>166</v>
      </c>
      <c r="E11" s="10"/>
      <c r="F11" s="306"/>
      <c r="G11" s="79"/>
      <c r="H11" s="79"/>
      <c r="I11" s="79"/>
      <c r="J11" s="79"/>
      <c r="K11" s="79"/>
      <c r="L11" s="79"/>
      <c r="M11" s="79">
        <v>1367.17</v>
      </c>
      <c r="N11" s="79">
        <v>2323.7600000000002</v>
      </c>
      <c r="O11" s="52">
        <v>2587.0100000000002</v>
      </c>
      <c r="P11" s="357">
        <f t="shared" si="0"/>
        <v>0.11328622577202464</v>
      </c>
      <c r="R11" s="392">
        <f>O11/O10</f>
        <v>0.9334062159490254</v>
      </c>
      <c r="T11" s="306"/>
      <c r="U11" s="79"/>
      <c r="V11" s="79"/>
      <c r="W11" s="79"/>
      <c r="X11" s="79"/>
      <c r="Y11" s="79"/>
      <c r="Z11" s="79"/>
      <c r="AA11" s="79">
        <v>166.285</v>
      </c>
      <c r="AB11" s="79">
        <v>280.63400000000001</v>
      </c>
      <c r="AC11" s="52">
        <v>317.69600000000003</v>
      </c>
      <c r="AD11" s="357">
        <f t="shared" si="1"/>
        <v>0.13206525225026194</v>
      </c>
      <c r="AF11" s="392">
        <f>AC11/AC10</f>
        <v>0.9215257432922408</v>
      </c>
      <c r="AH11" s="332"/>
      <c r="AI11" s="333"/>
      <c r="AJ11" s="333"/>
      <c r="AK11" s="333"/>
      <c r="AL11" s="333"/>
      <c r="AM11" s="333"/>
      <c r="AN11" s="333"/>
      <c r="AO11" s="404">
        <f t="shared" si="3"/>
        <v>1.2162715682760739</v>
      </c>
      <c r="AP11" s="461">
        <f t="shared" si="3"/>
        <v>1.2076720487485799</v>
      </c>
      <c r="AQ11" s="334">
        <f t="shared" ref="AQ11:AQ39" si="7">(AC11/O11)*10</f>
        <v>1.2280431849896212</v>
      </c>
      <c r="AR11" s="357">
        <f t="shared" si="4"/>
        <v>1.6868102778523637E-2</v>
      </c>
    </row>
    <row r="12" spans="1:44" ht="20.100000000000001" customHeight="1" thickBot="1" x14ac:dyDescent="0.3">
      <c r="A12" s="59"/>
      <c r="B12" s="1"/>
      <c r="C12" s="1"/>
      <c r="D12" s="10" t="s">
        <v>167</v>
      </c>
      <c r="E12" s="10"/>
      <c r="F12" s="306">
        <v>5739.37</v>
      </c>
      <c r="G12" s="79">
        <v>5232.03</v>
      </c>
      <c r="H12" s="79">
        <v>1308.25</v>
      </c>
      <c r="I12" s="79">
        <v>119.98</v>
      </c>
      <c r="J12" s="79">
        <v>1269.67</v>
      </c>
      <c r="K12" s="79">
        <v>1844.68</v>
      </c>
      <c r="L12" s="79">
        <v>1486.5</v>
      </c>
      <c r="M12" s="79">
        <v>185.29</v>
      </c>
      <c r="N12" s="79">
        <v>101.6</v>
      </c>
      <c r="O12" s="52">
        <v>184.57</v>
      </c>
      <c r="P12" s="357">
        <f t="shared" si="0"/>
        <v>0.81663385826771662</v>
      </c>
      <c r="R12" s="392">
        <f>O12/O10</f>
        <v>6.6593784050974519E-2</v>
      </c>
      <c r="T12" s="306">
        <v>377.584</v>
      </c>
      <c r="U12" s="79">
        <v>533.63599999999997</v>
      </c>
      <c r="V12" s="79">
        <v>138.17699999999999</v>
      </c>
      <c r="W12" s="79">
        <v>14.589</v>
      </c>
      <c r="X12" s="79">
        <v>160.51</v>
      </c>
      <c r="Y12" s="79">
        <v>234.672</v>
      </c>
      <c r="Z12" s="79">
        <v>197.495</v>
      </c>
      <c r="AA12" s="79">
        <v>19.408999999999999</v>
      </c>
      <c r="AB12" s="79">
        <v>13.042999999999999</v>
      </c>
      <c r="AC12" s="52">
        <v>27.053999999999998</v>
      </c>
      <c r="AD12" s="357">
        <f t="shared" si="1"/>
        <v>1.0742160545886683</v>
      </c>
      <c r="AF12" s="392">
        <f>AC12/AC10</f>
        <v>7.8474256707759246E-2</v>
      </c>
      <c r="AH12" s="332">
        <f t="shared" ref="AH12:AN15" si="8">(T12/F12)*10</f>
        <v>0.65788405347625267</v>
      </c>
      <c r="AI12" s="333">
        <f t="shared" si="8"/>
        <v>1.0199406348969711</v>
      </c>
      <c r="AJ12" s="333">
        <f t="shared" si="8"/>
        <v>1.0561972100133767</v>
      </c>
      <c r="AK12" s="333">
        <f t="shared" si="8"/>
        <v>1.2159526587764626</v>
      </c>
      <c r="AL12" s="333">
        <f t="shared" si="8"/>
        <v>1.2641867571888756</v>
      </c>
      <c r="AM12" s="333">
        <f t="shared" si="8"/>
        <v>1.2721556042240387</v>
      </c>
      <c r="AN12" s="333">
        <f t="shared" si="8"/>
        <v>1.3285906491759167</v>
      </c>
      <c r="AO12" s="333">
        <f t="shared" ref="AO12:AP17" si="9">(AA12/M12)*10</f>
        <v>1.0474931188947056</v>
      </c>
      <c r="AP12" s="333">
        <f t="shared" si="9"/>
        <v>1.283759842519685</v>
      </c>
      <c r="AQ12" s="334">
        <f t="shared" si="7"/>
        <v>1.465785338895812</v>
      </c>
      <c r="AR12" s="357">
        <f t="shared" si="4"/>
        <v>0.14179092564451815</v>
      </c>
    </row>
    <row r="13" spans="1:44" ht="20.100000000000001" customHeight="1" thickBot="1" x14ac:dyDescent="0.3">
      <c r="A13" s="59"/>
      <c r="B13" s="132" t="s">
        <v>38</v>
      </c>
      <c r="C13" s="132"/>
      <c r="D13" s="132"/>
      <c r="E13" s="132"/>
      <c r="F13" s="307">
        <v>110483.21</v>
      </c>
      <c r="G13" s="205">
        <v>125113.17</v>
      </c>
      <c r="H13" s="205">
        <v>120786.07</v>
      </c>
      <c r="I13" s="205">
        <v>105504.92</v>
      </c>
      <c r="J13" s="205">
        <v>107774.39999999999</v>
      </c>
      <c r="K13" s="205">
        <v>109776.9</v>
      </c>
      <c r="L13" s="205">
        <v>124417.55</v>
      </c>
      <c r="M13" s="205">
        <v>151327.89000000001</v>
      </c>
      <c r="N13" s="205">
        <v>141392.5</v>
      </c>
      <c r="O13" s="206">
        <v>153343.53</v>
      </c>
      <c r="P13" s="356">
        <f t="shared" si="0"/>
        <v>8.452379015860105E-2</v>
      </c>
      <c r="R13" s="413">
        <f>O13/O7</f>
        <v>0.79421031213859894</v>
      </c>
      <c r="T13" s="307">
        <v>23138.887999999999</v>
      </c>
      <c r="U13" s="205">
        <v>26365.865000000002</v>
      </c>
      <c r="V13" s="205">
        <v>25667.091</v>
      </c>
      <c r="W13" s="205">
        <v>24282.044000000002</v>
      </c>
      <c r="X13" s="205">
        <v>24718.63</v>
      </c>
      <c r="Y13" s="205">
        <v>25820.65</v>
      </c>
      <c r="Z13" s="205">
        <v>29776.324000000001</v>
      </c>
      <c r="AA13" s="205">
        <v>36511.855000000003</v>
      </c>
      <c r="AB13" s="205">
        <v>34679.616999999998</v>
      </c>
      <c r="AC13" s="206">
        <v>37049.925000000003</v>
      </c>
      <c r="AD13" s="356">
        <f t="shared" si="1"/>
        <v>6.8348736377336711E-2</v>
      </c>
      <c r="AF13" s="413">
        <f>AC13/AC7</f>
        <v>0.79752870646350871</v>
      </c>
      <c r="AH13" s="335">
        <f t="shared" si="8"/>
        <v>2.0943352388113992</v>
      </c>
      <c r="AI13" s="210">
        <f t="shared" si="8"/>
        <v>2.1073612793920899</v>
      </c>
      <c r="AJ13" s="210">
        <f t="shared" si="8"/>
        <v>2.1250042326900775</v>
      </c>
      <c r="AK13" s="210">
        <f t="shared" si="8"/>
        <v>2.3015082140245218</v>
      </c>
      <c r="AL13" s="210">
        <f t="shared" si="8"/>
        <v>2.2935530144449889</v>
      </c>
      <c r="AM13" s="210">
        <f t="shared" si="8"/>
        <v>2.352102309320085</v>
      </c>
      <c r="AN13" s="210">
        <f t="shared" si="8"/>
        <v>2.3932575428466483</v>
      </c>
      <c r="AO13" s="210">
        <f t="shared" si="9"/>
        <v>2.4127644282887974</v>
      </c>
      <c r="AP13" s="210">
        <f t="shared" si="9"/>
        <v>2.4527196987110349</v>
      </c>
      <c r="AQ13" s="226">
        <f t="shared" si="7"/>
        <v>2.4161387832926504</v>
      </c>
      <c r="AR13" s="356">
        <f t="shared" si="4"/>
        <v>-1.4914429658476126E-2</v>
      </c>
    </row>
    <row r="14" spans="1:44" ht="20.100000000000001" customHeight="1" x14ac:dyDescent="0.25">
      <c r="A14" s="59"/>
      <c r="B14" s="10"/>
      <c r="C14" s="295" t="s">
        <v>165</v>
      </c>
      <c r="D14" s="284"/>
      <c r="E14" s="295"/>
      <c r="F14" s="308">
        <v>89460.18</v>
      </c>
      <c r="G14" s="202">
        <v>99330.41</v>
      </c>
      <c r="H14" s="202">
        <v>91102.16</v>
      </c>
      <c r="I14" s="202">
        <v>97412.23</v>
      </c>
      <c r="J14" s="202">
        <v>97148.53</v>
      </c>
      <c r="K14" s="202">
        <v>102104.53</v>
      </c>
      <c r="L14" s="202">
        <v>118119.63</v>
      </c>
      <c r="M14" s="202">
        <v>125460.99</v>
      </c>
      <c r="N14" s="202">
        <v>115749.83</v>
      </c>
      <c r="O14" s="293">
        <v>126042.13</v>
      </c>
      <c r="P14" s="357">
        <f t="shared" si="0"/>
        <v>8.8918489124346897E-2</v>
      </c>
      <c r="R14" s="392">
        <f>O14/O13</f>
        <v>0.82195923101548529</v>
      </c>
      <c r="T14" s="308">
        <v>19621.118999999999</v>
      </c>
      <c r="U14" s="202">
        <v>22100.988000000001</v>
      </c>
      <c r="V14" s="202">
        <v>20781.621999999999</v>
      </c>
      <c r="W14" s="202">
        <v>23173.154999999999</v>
      </c>
      <c r="X14" s="202">
        <v>23401.74</v>
      </c>
      <c r="Y14" s="202">
        <v>24914.379000000001</v>
      </c>
      <c r="Z14" s="202">
        <v>28984.391</v>
      </c>
      <c r="AA14" s="202">
        <v>31649.26</v>
      </c>
      <c r="AB14" s="202">
        <v>29527.464</v>
      </c>
      <c r="AC14" s="293">
        <v>32038.955999999998</v>
      </c>
      <c r="AD14" s="357">
        <f t="shared" si="1"/>
        <v>8.5056136212713643E-2</v>
      </c>
      <c r="AF14" s="392">
        <f>AC14/AC13</f>
        <v>0.86475090030546609</v>
      </c>
      <c r="AH14" s="336">
        <f t="shared" si="8"/>
        <v>2.1932796245212116</v>
      </c>
      <c r="AI14" s="337">
        <f t="shared" si="8"/>
        <v>2.2249971584734221</v>
      </c>
      <c r="AJ14" s="337">
        <f t="shared" si="8"/>
        <v>2.2811338391976657</v>
      </c>
      <c r="AK14" s="337">
        <f t="shared" si="8"/>
        <v>2.3788753219179974</v>
      </c>
      <c r="AL14" s="337">
        <f t="shared" si="8"/>
        <v>2.4088619766042783</v>
      </c>
      <c r="AM14" s="337">
        <f t="shared" si="8"/>
        <v>2.4400855672123463</v>
      </c>
      <c r="AN14" s="337">
        <f t="shared" si="8"/>
        <v>2.4538166094831144</v>
      </c>
      <c r="AO14" s="337">
        <f t="shared" si="9"/>
        <v>2.5226375146569464</v>
      </c>
      <c r="AP14" s="337">
        <f t="shared" si="9"/>
        <v>2.5509725586638012</v>
      </c>
      <c r="AQ14" s="338">
        <f t="shared" si="7"/>
        <v>2.5419243549755937</v>
      </c>
      <c r="AR14" s="357">
        <f t="shared" si="4"/>
        <v>-3.5469623761641032E-3</v>
      </c>
    </row>
    <row r="15" spans="1:44" ht="20.100000000000001" customHeight="1" x14ac:dyDescent="0.25">
      <c r="A15" s="59"/>
      <c r="B15" s="10"/>
      <c r="C15" s="285" t="s">
        <v>144</v>
      </c>
      <c r="D15" s="284"/>
      <c r="E15" s="285"/>
      <c r="F15" s="314">
        <f>F16+F17</f>
        <v>21023.03</v>
      </c>
      <c r="G15" s="288">
        <f t="shared" ref="G15:O15" si="10">G16+G17</f>
        <v>25782.76</v>
      </c>
      <c r="H15" s="288">
        <f t="shared" si="10"/>
        <v>29683.91</v>
      </c>
      <c r="I15" s="288">
        <f t="shared" si="10"/>
        <v>8092.69</v>
      </c>
      <c r="J15" s="288">
        <f t="shared" si="10"/>
        <v>10625.87</v>
      </c>
      <c r="K15" s="288">
        <f t="shared" si="10"/>
        <v>7672.37</v>
      </c>
      <c r="L15" s="288">
        <f t="shared" si="10"/>
        <v>6297.92</v>
      </c>
      <c r="M15" s="288">
        <f t="shared" si="10"/>
        <v>25866.9</v>
      </c>
      <c r="N15" s="288">
        <f t="shared" si="10"/>
        <v>25642.670000000002</v>
      </c>
      <c r="O15" s="289">
        <f t="shared" si="10"/>
        <v>27301.4</v>
      </c>
      <c r="P15" s="358">
        <f t="shared" si="0"/>
        <v>6.4686321666191524E-2</v>
      </c>
      <c r="R15" s="414">
        <f>O15/O13</f>
        <v>0.17804076898451471</v>
      </c>
      <c r="T15" s="314">
        <f>T16+T17</f>
        <v>3517.7689999999998</v>
      </c>
      <c r="U15" s="288">
        <f t="shared" ref="U15:AC15" si="11">U16+U17</f>
        <v>4264.8770000000004</v>
      </c>
      <c r="V15" s="288">
        <f t="shared" si="11"/>
        <v>4885.4690000000001</v>
      </c>
      <c r="W15" s="288">
        <f t="shared" si="11"/>
        <v>1108.8889999999999</v>
      </c>
      <c r="X15" s="288">
        <f t="shared" si="11"/>
        <v>1316.89</v>
      </c>
      <c r="Y15" s="288">
        <f t="shared" si="11"/>
        <v>906.27099999999996</v>
      </c>
      <c r="Z15" s="288">
        <f t="shared" si="11"/>
        <v>791.93299999999999</v>
      </c>
      <c r="AA15" s="288">
        <f t="shared" si="11"/>
        <v>4862.5950000000003</v>
      </c>
      <c r="AB15" s="288">
        <f t="shared" si="11"/>
        <v>5152.1530000000002</v>
      </c>
      <c r="AC15" s="289">
        <f t="shared" si="11"/>
        <v>5010.9690000000001</v>
      </c>
      <c r="AD15" s="358">
        <f t="shared" si="1"/>
        <v>-2.7402912918152895E-2</v>
      </c>
      <c r="AF15" s="414">
        <f>AC15/AC13</f>
        <v>0.13524909969453378</v>
      </c>
      <c r="AH15" s="327">
        <f t="shared" si="8"/>
        <v>1.6732930505260182</v>
      </c>
      <c r="AI15" s="329">
        <f t="shared" si="8"/>
        <v>1.6541584376536882</v>
      </c>
      <c r="AJ15" s="329">
        <f t="shared" si="8"/>
        <v>1.6458306873993354</v>
      </c>
      <c r="AK15" s="329">
        <f t="shared" si="8"/>
        <v>1.3702353605537838</v>
      </c>
      <c r="AL15" s="329">
        <f t="shared" si="8"/>
        <v>1.2393244035547206</v>
      </c>
      <c r="AM15" s="329">
        <f t="shared" si="8"/>
        <v>1.1812138882770251</v>
      </c>
      <c r="AN15" s="329">
        <f t="shared" si="8"/>
        <v>1.2574516665819826</v>
      </c>
      <c r="AO15" s="329">
        <f t="shared" si="9"/>
        <v>1.8798522436008955</v>
      </c>
      <c r="AP15" s="329">
        <f t="shared" si="9"/>
        <v>2.0092108193101579</v>
      </c>
      <c r="AQ15" s="339">
        <f t="shared" si="7"/>
        <v>1.8354256558271738</v>
      </c>
      <c r="AR15" s="358">
        <f t="shared" si="4"/>
        <v>-8.6494240331958544E-2</v>
      </c>
    </row>
    <row r="16" spans="1:44" ht="20.100000000000001" customHeight="1" x14ac:dyDescent="0.25">
      <c r="A16" s="59"/>
      <c r="B16" s="1"/>
      <c r="C16" s="1"/>
      <c r="D16" s="10" t="s">
        <v>166</v>
      </c>
      <c r="E16" s="10"/>
      <c r="F16" s="306"/>
      <c r="G16" s="79"/>
      <c r="H16" s="79"/>
      <c r="I16" s="79"/>
      <c r="J16" s="79"/>
      <c r="K16" s="79"/>
      <c r="L16" s="79"/>
      <c r="M16" s="79">
        <v>22955.06</v>
      </c>
      <c r="N16" s="79">
        <v>25451.31</v>
      </c>
      <c r="O16" s="52">
        <v>25538.18</v>
      </c>
      <c r="P16" s="357">
        <f t="shared" si="0"/>
        <v>3.4131838400459141E-3</v>
      </c>
      <c r="R16" s="392">
        <f>O16/O15</f>
        <v>0.93541649878760791</v>
      </c>
      <c r="T16" s="306"/>
      <c r="U16" s="79"/>
      <c r="V16" s="79"/>
      <c r="W16" s="79"/>
      <c r="X16" s="79"/>
      <c r="Y16" s="79"/>
      <c r="Z16" s="79"/>
      <c r="AA16" s="79">
        <v>4544.491</v>
      </c>
      <c r="AB16" s="79">
        <v>5113.567</v>
      </c>
      <c r="AC16" s="52">
        <v>4771.8140000000003</v>
      </c>
      <c r="AD16" s="357">
        <f t="shared" si="1"/>
        <v>-6.6832604324926159E-2</v>
      </c>
      <c r="AF16" s="392">
        <f>AC16/AC15</f>
        <v>0.95227370195265626</v>
      </c>
      <c r="AH16" s="332"/>
      <c r="AI16" s="333"/>
      <c r="AJ16" s="333"/>
      <c r="AK16" s="333"/>
      <c r="AL16" s="333"/>
      <c r="AM16" s="333"/>
      <c r="AN16" s="333"/>
      <c r="AO16" s="404">
        <f t="shared" si="9"/>
        <v>1.9797338800247091</v>
      </c>
      <c r="AP16" s="461">
        <f t="shared" si="9"/>
        <v>2.0091566995962094</v>
      </c>
      <c r="AQ16" s="334">
        <f t="shared" si="7"/>
        <v>1.8685019840881378</v>
      </c>
      <c r="AR16" s="357">
        <f t="shared" si="4"/>
        <v>-7.0006841943358433E-2</v>
      </c>
    </row>
    <row r="17" spans="1:44" ht="20.100000000000001" customHeight="1" thickBot="1" x14ac:dyDescent="0.3">
      <c r="A17" s="59"/>
      <c r="B17" s="1"/>
      <c r="C17" s="1"/>
      <c r="D17" s="10" t="s">
        <v>167</v>
      </c>
      <c r="E17" s="10"/>
      <c r="F17" s="306">
        <v>21023.03</v>
      </c>
      <c r="G17" s="79">
        <v>25782.76</v>
      </c>
      <c r="H17" s="79">
        <v>29683.91</v>
      </c>
      <c r="I17" s="79">
        <v>8092.69</v>
      </c>
      <c r="J17" s="79">
        <v>10625.87</v>
      </c>
      <c r="K17" s="79">
        <v>7672.37</v>
      </c>
      <c r="L17" s="79">
        <v>6297.92</v>
      </c>
      <c r="M17" s="79">
        <v>2911.84</v>
      </c>
      <c r="N17" s="79">
        <v>191.36</v>
      </c>
      <c r="O17" s="52">
        <v>1763.22</v>
      </c>
      <c r="P17" s="357">
        <f t="shared" si="0"/>
        <v>8.2141513377926429</v>
      </c>
      <c r="R17" s="392">
        <f>O17/O15</f>
        <v>6.4583501212392036E-2</v>
      </c>
      <c r="T17" s="306">
        <v>3517.7689999999998</v>
      </c>
      <c r="U17" s="79">
        <v>4264.8770000000004</v>
      </c>
      <c r="V17" s="79">
        <v>4885.4690000000001</v>
      </c>
      <c r="W17" s="79">
        <v>1108.8889999999999</v>
      </c>
      <c r="X17" s="79">
        <v>1316.89</v>
      </c>
      <c r="Y17" s="79">
        <v>906.27099999999996</v>
      </c>
      <c r="Z17" s="79">
        <v>791.93299999999999</v>
      </c>
      <c r="AA17" s="79">
        <v>318.10399999999998</v>
      </c>
      <c r="AB17" s="79">
        <v>38.585999999999999</v>
      </c>
      <c r="AC17" s="52">
        <v>239.155</v>
      </c>
      <c r="AD17" s="357">
        <f t="shared" si="1"/>
        <v>5.197973358212824</v>
      </c>
      <c r="AF17" s="392">
        <f>AC17/AC15</f>
        <v>4.772629804734374E-2</v>
      </c>
      <c r="AH17" s="332">
        <f t="shared" ref="AH17:AN21" si="12">(T17/F17)*10</f>
        <v>1.6732930505260182</v>
      </c>
      <c r="AI17" s="333">
        <f t="shared" si="12"/>
        <v>1.6541584376536882</v>
      </c>
      <c r="AJ17" s="333">
        <f t="shared" si="12"/>
        <v>1.6458306873993354</v>
      </c>
      <c r="AK17" s="333">
        <f t="shared" si="12"/>
        <v>1.3702353605537838</v>
      </c>
      <c r="AL17" s="333">
        <f t="shared" si="12"/>
        <v>1.2393244035547206</v>
      </c>
      <c r="AM17" s="333">
        <f t="shared" si="12"/>
        <v>1.1812138882770251</v>
      </c>
      <c r="AN17" s="333">
        <f t="shared" si="12"/>
        <v>1.2574516665819826</v>
      </c>
      <c r="AO17" s="404">
        <f t="shared" si="9"/>
        <v>1.0924501346227813</v>
      </c>
      <c r="AP17" s="353">
        <f t="shared" si="9"/>
        <v>2.0164088628762538</v>
      </c>
      <c r="AQ17" s="334">
        <f t="shared" si="7"/>
        <v>1.3563537164959563</v>
      </c>
      <c r="AR17" s="357">
        <f t="shared" si="4"/>
        <v>-0.32734191886003666</v>
      </c>
    </row>
    <row r="18" spans="1:44" s="7" customFormat="1" ht="20.100000000000001" customHeight="1" thickBot="1" x14ac:dyDescent="0.3">
      <c r="A18" s="44" t="s">
        <v>39</v>
      </c>
      <c r="B18" s="132"/>
      <c r="C18" s="132"/>
      <c r="D18" s="132"/>
      <c r="E18" s="132"/>
      <c r="F18" s="303">
        <v>202486.43</v>
      </c>
      <c r="G18" s="99">
        <v>245386.48</v>
      </c>
      <c r="H18" s="99">
        <v>245019.5</v>
      </c>
      <c r="I18" s="99">
        <v>254280.42</v>
      </c>
      <c r="J18" s="99">
        <v>255761.79</v>
      </c>
      <c r="K18" s="99">
        <v>266815.2</v>
      </c>
      <c r="L18" s="99">
        <v>263657.59999999998</v>
      </c>
      <c r="M18" s="99">
        <v>321016.78000000003</v>
      </c>
      <c r="N18" s="99">
        <v>323267.71000000002</v>
      </c>
      <c r="O18" s="290">
        <v>350446.82</v>
      </c>
      <c r="P18" s="46">
        <f t="shared" si="0"/>
        <v>8.4076167087643816E-2</v>
      </c>
      <c r="Q18"/>
      <c r="R18" s="415">
        <f>O18/O29</f>
        <v>0.64476841895811132</v>
      </c>
      <c r="T18" s="303">
        <v>44056.438999999998</v>
      </c>
      <c r="U18" s="99">
        <v>57087.218000000001</v>
      </c>
      <c r="V18" s="99">
        <v>64796.375999999997</v>
      </c>
      <c r="W18" s="99">
        <v>68797.233999999997</v>
      </c>
      <c r="X18" s="99">
        <v>70031.991999999998</v>
      </c>
      <c r="Y18" s="99">
        <v>70762.516000000003</v>
      </c>
      <c r="Z18" s="99">
        <v>66922.665999999997</v>
      </c>
      <c r="AA18" s="99">
        <v>83258.707999999999</v>
      </c>
      <c r="AB18" s="99">
        <v>85997.816000000006</v>
      </c>
      <c r="AC18" s="290">
        <v>90336.217000000004</v>
      </c>
      <c r="AD18" s="46">
        <f t="shared" si="1"/>
        <v>5.0447804395404618E-2</v>
      </c>
      <c r="AE18"/>
      <c r="AF18" s="415">
        <f>AC18/AC29</f>
        <v>0.66039045038343624</v>
      </c>
      <c r="AH18" s="319">
        <f t="shared" si="12"/>
        <v>2.1757724208975389</v>
      </c>
      <c r="AI18" s="136">
        <f t="shared" si="12"/>
        <v>2.3264206732172039</v>
      </c>
      <c r="AJ18" s="136">
        <f t="shared" si="12"/>
        <v>2.6445395570556629</v>
      </c>
      <c r="AK18" s="136">
        <f t="shared" si="12"/>
        <v>2.7055655327295747</v>
      </c>
      <c r="AL18" s="136">
        <f t="shared" si="12"/>
        <v>2.7381725784762452</v>
      </c>
      <c r="AM18" s="136">
        <f t="shared" si="12"/>
        <v>2.6521171207637346</v>
      </c>
      <c r="AN18" s="136">
        <f t="shared" si="12"/>
        <v>2.5382414919956791</v>
      </c>
      <c r="AO18" s="136">
        <f t="shared" ref="AO18:AP23" si="13">(AA18/M18)*10</f>
        <v>2.5935936432980227</v>
      </c>
      <c r="AP18" s="136">
        <f t="shared" si="13"/>
        <v>2.6602661923765907</v>
      </c>
      <c r="AQ18" s="320">
        <f t="shared" si="7"/>
        <v>2.5777439498523629</v>
      </c>
      <c r="AR18" s="46">
        <f t="shared" si="4"/>
        <v>-3.1020295172230584E-2</v>
      </c>
    </row>
    <row r="19" spans="1:44" ht="20.100000000000001" customHeight="1" thickBot="1" x14ac:dyDescent="0.3">
      <c r="A19" s="280"/>
      <c r="B19" s="132" t="s">
        <v>37</v>
      </c>
      <c r="C19" s="132"/>
      <c r="D19" s="132"/>
      <c r="E19" s="281"/>
      <c r="F19" s="194">
        <v>17536.060000000001</v>
      </c>
      <c r="G19" s="195">
        <v>20661.98</v>
      </c>
      <c r="H19" s="195">
        <v>22887.38</v>
      </c>
      <c r="I19" s="195">
        <v>24348.45</v>
      </c>
      <c r="J19" s="195">
        <v>28859.95</v>
      </c>
      <c r="K19" s="195">
        <v>29212.3</v>
      </c>
      <c r="L19" s="195">
        <v>30861.23</v>
      </c>
      <c r="M19" s="195">
        <v>35173.339999999997</v>
      </c>
      <c r="N19" s="195">
        <v>37258.93</v>
      </c>
      <c r="O19" s="291">
        <v>42572.27</v>
      </c>
      <c r="P19" s="359">
        <f t="shared" si="0"/>
        <v>0.14260581288834639</v>
      </c>
      <c r="R19" s="416">
        <f>O19/O18</f>
        <v>0.12147997233931242</v>
      </c>
      <c r="T19" s="194">
        <v>4531.6270000000004</v>
      </c>
      <c r="U19" s="195">
        <v>5311.4620000000004</v>
      </c>
      <c r="V19" s="195">
        <v>6660.9170000000004</v>
      </c>
      <c r="W19" s="195">
        <v>7009.1139999999996</v>
      </c>
      <c r="X19" s="195">
        <v>7817.3649999999998</v>
      </c>
      <c r="Y19" s="195">
        <v>7984.9520000000002</v>
      </c>
      <c r="Z19" s="195">
        <v>8020.42</v>
      </c>
      <c r="AA19" s="195">
        <v>9306.9519999999993</v>
      </c>
      <c r="AB19" s="195">
        <v>10067.337</v>
      </c>
      <c r="AC19" s="291">
        <v>11245.745999999999</v>
      </c>
      <c r="AD19" s="359">
        <f t="shared" si="1"/>
        <v>0.11705270221906744</v>
      </c>
      <c r="AF19" s="416">
        <f>AC19/AC18</f>
        <v>0.1244876791774444</v>
      </c>
      <c r="AH19" s="321">
        <f t="shared" si="12"/>
        <v>2.5841762630830418</v>
      </c>
      <c r="AI19" s="322">
        <f t="shared" si="12"/>
        <v>2.5706452140598341</v>
      </c>
      <c r="AJ19" s="322">
        <f t="shared" si="12"/>
        <v>2.9103012227699283</v>
      </c>
      <c r="AK19" s="322">
        <f t="shared" si="12"/>
        <v>2.8786694840944698</v>
      </c>
      <c r="AL19" s="322">
        <f t="shared" si="12"/>
        <v>2.7087243740893516</v>
      </c>
      <c r="AM19" s="322">
        <f t="shared" si="12"/>
        <v>2.7334211958661254</v>
      </c>
      <c r="AN19" s="322">
        <f t="shared" si="12"/>
        <v>2.5988659557639151</v>
      </c>
      <c r="AO19" s="322">
        <f t="shared" si="13"/>
        <v>2.6460245174328056</v>
      </c>
      <c r="AP19" s="322">
        <f t="shared" si="13"/>
        <v>2.7019930524038127</v>
      </c>
      <c r="AQ19" s="323">
        <f t="shared" si="7"/>
        <v>2.6415659771019961</v>
      </c>
      <c r="AR19" s="356">
        <f t="shared" si="4"/>
        <v>-2.2363889961914581E-2</v>
      </c>
    </row>
    <row r="20" spans="1:44" ht="20.100000000000001" customHeight="1" x14ac:dyDescent="0.25">
      <c r="A20" s="275"/>
      <c r="B20" s="10"/>
      <c r="C20" s="284" t="s">
        <v>165</v>
      </c>
      <c r="D20" s="284"/>
      <c r="E20" s="276"/>
      <c r="F20" s="304">
        <v>16552.91</v>
      </c>
      <c r="G20" s="286">
        <v>18748.689999999999</v>
      </c>
      <c r="H20" s="286">
        <v>20754.07</v>
      </c>
      <c r="I20" s="286">
        <v>22153.09</v>
      </c>
      <c r="J20" s="286">
        <v>26638.73</v>
      </c>
      <c r="K20" s="286">
        <v>27198.49</v>
      </c>
      <c r="L20" s="286">
        <v>28931.66</v>
      </c>
      <c r="M20" s="286">
        <v>32522.34</v>
      </c>
      <c r="N20" s="286">
        <v>34455.050000000003</v>
      </c>
      <c r="O20" s="292">
        <v>39064.49</v>
      </c>
      <c r="P20" s="357">
        <f t="shared" si="0"/>
        <v>0.13378125993141773</v>
      </c>
      <c r="R20" s="392">
        <f>O20/O19</f>
        <v>0.91760411178450196</v>
      </c>
      <c r="T20" s="304">
        <v>4434.5630000000001</v>
      </c>
      <c r="U20" s="286">
        <v>5133.4750000000004</v>
      </c>
      <c r="V20" s="286">
        <v>6300.3549999999996</v>
      </c>
      <c r="W20" s="286">
        <v>6699.1189999999997</v>
      </c>
      <c r="X20" s="286">
        <v>7482.817</v>
      </c>
      <c r="Y20" s="286">
        <v>7673.6210000000001</v>
      </c>
      <c r="Z20" s="286">
        <v>7761.6620000000003</v>
      </c>
      <c r="AA20" s="286">
        <v>8966.9580000000005</v>
      </c>
      <c r="AB20" s="286">
        <v>9682.7909999999993</v>
      </c>
      <c r="AC20" s="292">
        <v>10782.041999999999</v>
      </c>
      <c r="AD20" s="357">
        <f t="shared" si="1"/>
        <v>0.11352625498164737</v>
      </c>
      <c r="AF20" s="392">
        <f>AC20/AC19</f>
        <v>0.95876627482071886</v>
      </c>
      <c r="AH20" s="324">
        <f t="shared" si="12"/>
        <v>2.6790232049832929</v>
      </c>
      <c r="AI20" s="325">
        <f t="shared" si="12"/>
        <v>2.7380446313849132</v>
      </c>
      <c r="AJ20" s="325">
        <f t="shared" si="12"/>
        <v>3.0357202225876656</v>
      </c>
      <c r="AK20" s="325">
        <f t="shared" si="12"/>
        <v>3.0240110973232177</v>
      </c>
      <c r="AL20" s="325">
        <f t="shared" si="12"/>
        <v>2.8089991527373863</v>
      </c>
      <c r="AM20" s="325">
        <f t="shared" si="12"/>
        <v>2.8213408170821248</v>
      </c>
      <c r="AN20" s="325">
        <f t="shared" si="12"/>
        <v>2.6827572285862615</v>
      </c>
      <c r="AO20" s="325">
        <f t="shared" si="13"/>
        <v>2.7571687646091885</v>
      </c>
      <c r="AP20" s="325">
        <f t="shared" si="13"/>
        <v>2.8102675805143216</v>
      </c>
      <c r="AQ20" s="326">
        <f t="shared" si="7"/>
        <v>2.7600621433941668</v>
      </c>
      <c r="AR20" s="357">
        <f t="shared" si="4"/>
        <v>-1.7865002417658194E-2</v>
      </c>
    </row>
    <row r="21" spans="1:44" ht="20.100000000000001" customHeight="1" x14ac:dyDescent="0.25">
      <c r="A21" s="275"/>
      <c r="B21" s="10"/>
      <c r="C21" s="285" t="s">
        <v>144</v>
      </c>
      <c r="D21" s="284"/>
      <c r="E21" s="270"/>
      <c r="F21" s="314">
        <f>F22+F23</f>
        <v>983.15</v>
      </c>
      <c r="G21" s="288">
        <f t="shared" ref="G21:O21" si="14">G22+G23</f>
        <v>1913.29</v>
      </c>
      <c r="H21" s="288">
        <f t="shared" si="14"/>
        <v>2133.31</v>
      </c>
      <c r="I21" s="288">
        <f t="shared" si="14"/>
        <v>2195.36</v>
      </c>
      <c r="J21" s="288">
        <f t="shared" si="14"/>
        <v>2221.2199999999998</v>
      </c>
      <c r="K21" s="288">
        <f t="shared" si="14"/>
        <v>2013.81</v>
      </c>
      <c r="L21" s="288">
        <f t="shared" si="14"/>
        <v>1929.57</v>
      </c>
      <c r="M21" s="288">
        <f t="shared" si="14"/>
        <v>2651</v>
      </c>
      <c r="N21" s="288">
        <f t="shared" si="14"/>
        <v>2803.88</v>
      </c>
      <c r="O21" s="289">
        <f t="shared" si="14"/>
        <v>3507.7799999999997</v>
      </c>
      <c r="P21" s="358">
        <f t="shared" si="0"/>
        <v>0.25104498052698387</v>
      </c>
      <c r="R21" s="414">
        <f>O21/O19</f>
        <v>8.2395888215498023E-2</v>
      </c>
      <c r="T21" s="314">
        <f>T22+T23</f>
        <v>97.063999999999993</v>
      </c>
      <c r="U21" s="288">
        <f t="shared" ref="U21:AC21" si="15">U22+U23</f>
        <v>177.98699999999999</v>
      </c>
      <c r="V21" s="288">
        <f t="shared" si="15"/>
        <v>360.56200000000001</v>
      </c>
      <c r="W21" s="288">
        <f t="shared" si="15"/>
        <v>309.995</v>
      </c>
      <c r="X21" s="288">
        <f t="shared" si="15"/>
        <v>334.548</v>
      </c>
      <c r="Y21" s="288">
        <f t="shared" si="15"/>
        <v>311.33100000000002</v>
      </c>
      <c r="Z21" s="288">
        <f t="shared" si="15"/>
        <v>258.75799999999998</v>
      </c>
      <c r="AA21" s="288">
        <f t="shared" si="15"/>
        <v>339.99400000000003</v>
      </c>
      <c r="AB21" s="288">
        <f t="shared" si="15"/>
        <v>384.54599999999999</v>
      </c>
      <c r="AC21" s="289">
        <f t="shared" si="15"/>
        <v>463.70400000000001</v>
      </c>
      <c r="AD21" s="358">
        <f t="shared" si="1"/>
        <v>0.20584793496746817</v>
      </c>
      <c r="AF21" s="414">
        <f>AC21/AC19</f>
        <v>4.123372517928113E-2</v>
      </c>
      <c r="AH21" s="327">
        <f t="shared" si="12"/>
        <v>0.98727559375476781</v>
      </c>
      <c r="AI21" s="328">
        <f t="shared" si="12"/>
        <v>0.93026671335761968</v>
      </c>
      <c r="AJ21" s="328">
        <f t="shared" si="12"/>
        <v>1.6901528610469176</v>
      </c>
      <c r="AK21" s="329">
        <f t="shared" si="12"/>
        <v>1.4120463158661907</v>
      </c>
      <c r="AL21" s="329">
        <f t="shared" si="12"/>
        <v>1.5061452715174544</v>
      </c>
      <c r="AM21" s="329">
        <f t="shared" si="12"/>
        <v>1.5459800080444532</v>
      </c>
      <c r="AN21" s="329">
        <f t="shared" si="12"/>
        <v>1.3410138010022956</v>
      </c>
      <c r="AO21" s="329">
        <f t="shared" si="13"/>
        <v>1.2825122595247076</v>
      </c>
      <c r="AP21" s="329">
        <f t="shared" si="13"/>
        <v>1.371478094640284</v>
      </c>
      <c r="AQ21" s="331">
        <f t="shared" si="7"/>
        <v>1.3219301096419958</v>
      </c>
      <c r="AR21" s="358">
        <f t="shared" si="4"/>
        <v>-3.612743447519947E-2</v>
      </c>
    </row>
    <row r="22" spans="1:44" ht="20.100000000000001" customHeight="1" x14ac:dyDescent="0.25">
      <c r="A22" s="59"/>
      <c r="B22" s="1"/>
      <c r="C22" s="1"/>
      <c r="D22" s="10" t="s">
        <v>166</v>
      </c>
      <c r="E22" s="10"/>
      <c r="F22" s="306"/>
      <c r="G22" s="79"/>
      <c r="H22" s="79"/>
      <c r="I22" s="79"/>
      <c r="J22" s="79"/>
      <c r="K22" s="79"/>
      <c r="L22" s="79"/>
      <c r="M22" s="79">
        <v>2181.3000000000002</v>
      </c>
      <c r="N22" s="79">
        <v>2320.94</v>
      </c>
      <c r="O22" s="52">
        <v>2900.04</v>
      </c>
      <c r="P22" s="357">
        <f t="shared" si="0"/>
        <v>0.24951097400191297</v>
      </c>
      <c r="R22" s="392">
        <f>O22/O21</f>
        <v>0.8267451208456631</v>
      </c>
      <c r="T22" s="306"/>
      <c r="U22" s="79"/>
      <c r="V22" s="79"/>
      <c r="W22" s="79"/>
      <c r="X22" s="79"/>
      <c r="Y22" s="79"/>
      <c r="Z22" s="79"/>
      <c r="AA22" s="79">
        <v>272.56900000000002</v>
      </c>
      <c r="AB22" s="79">
        <v>302.26400000000001</v>
      </c>
      <c r="AC22" s="52">
        <v>382.517</v>
      </c>
      <c r="AD22" s="357">
        <f t="shared" si="1"/>
        <v>0.26550631236270272</v>
      </c>
      <c r="AF22" s="392">
        <f>AC22/AC21</f>
        <v>0.8249163259320601</v>
      </c>
      <c r="AH22" s="332"/>
      <c r="AI22" s="333"/>
      <c r="AJ22" s="333"/>
      <c r="AK22" s="333"/>
      <c r="AL22" s="333"/>
      <c r="AM22" s="333"/>
      <c r="AN22" s="333"/>
      <c r="AO22" s="404">
        <f t="shared" si="13"/>
        <v>1.2495713565305093</v>
      </c>
      <c r="AP22" s="461">
        <f t="shared" si="13"/>
        <v>1.3023343989935112</v>
      </c>
      <c r="AQ22" s="334">
        <f t="shared" si="7"/>
        <v>1.31900594474559</v>
      </c>
      <c r="AR22" s="357">
        <f t="shared" si="4"/>
        <v>1.2801278815151536E-2</v>
      </c>
    </row>
    <row r="23" spans="1:44" ht="20.100000000000001" customHeight="1" thickBot="1" x14ac:dyDescent="0.3">
      <c r="A23" s="59"/>
      <c r="B23" s="1"/>
      <c r="C23" s="1"/>
      <c r="D23" s="10" t="s">
        <v>167</v>
      </c>
      <c r="E23" s="10"/>
      <c r="F23" s="306">
        <v>983.15</v>
      </c>
      <c r="G23" s="79">
        <v>1913.29</v>
      </c>
      <c r="H23" s="79">
        <v>2133.31</v>
      </c>
      <c r="I23" s="79">
        <v>2195.36</v>
      </c>
      <c r="J23" s="79">
        <v>2221.2199999999998</v>
      </c>
      <c r="K23" s="79">
        <v>2013.81</v>
      </c>
      <c r="L23" s="79">
        <v>1929.57</v>
      </c>
      <c r="M23" s="79">
        <v>469.7</v>
      </c>
      <c r="N23" s="79">
        <v>482.94</v>
      </c>
      <c r="O23" s="52">
        <v>607.74</v>
      </c>
      <c r="P23" s="357">
        <f t="shared" si="0"/>
        <v>0.2584171946825693</v>
      </c>
      <c r="R23" s="392">
        <f>O23/O21</f>
        <v>0.17325487915433693</v>
      </c>
      <c r="T23" s="306">
        <v>97.063999999999993</v>
      </c>
      <c r="U23" s="79">
        <v>177.98699999999999</v>
      </c>
      <c r="V23" s="79">
        <v>360.56200000000001</v>
      </c>
      <c r="W23" s="79">
        <v>309.995</v>
      </c>
      <c r="X23" s="79">
        <v>334.548</v>
      </c>
      <c r="Y23" s="79">
        <v>311.33100000000002</v>
      </c>
      <c r="Z23" s="79">
        <v>258.75799999999998</v>
      </c>
      <c r="AA23" s="79">
        <v>67.424999999999997</v>
      </c>
      <c r="AB23" s="79">
        <v>82.281999999999996</v>
      </c>
      <c r="AC23" s="52">
        <v>81.186999999999998</v>
      </c>
      <c r="AD23" s="357">
        <f t="shared" si="1"/>
        <v>-1.3307892370141695E-2</v>
      </c>
      <c r="AF23" s="392">
        <f>AC23/AC21</f>
        <v>0.1750836740679399</v>
      </c>
      <c r="AH23" s="332">
        <f t="shared" ref="AH23:AN26" si="16">(T23/F23)*10</f>
        <v>0.98727559375476781</v>
      </c>
      <c r="AI23" s="333">
        <f t="shared" si="16"/>
        <v>0.93026671335761968</v>
      </c>
      <c r="AJ23" s="333">
        <f t="shared" si="16"/>
        <v>1.6901528610469176</v>
      </c>
      <c r="AK23" s="333">
        <f t="shared" si="16"/>
        <v>1.4120463158661907</v>
      </c>
      <c r="AL23" s="333">
        <f t="shared" si="16"/>
        <v>1.5061452715174544</v>
      </c>
      <c r="AM23" s="333">
        <f t="shared" si="16"/>
        <v>1.5459800080444532</v>
      </c>
      <c r="AN23" s="333">
        <f t="shared" si="16"/>
        <v>1.3410138010022956</v>
      </c>
      <c r="AO23" s="404">
        <f t="shared" si="13"/>
        <v>1.4354907387694273</v>
      </c>
      <c r="AP23" s="353">
        <f t="shared" si="13"/>
        <v>1.7037727253903177</v>
      </c>
      <c r="AQ23" s="334">
        <f t="shared" si="7"/>
        <v>1.3358837660841807</v>
      </c>
      <c r="AR23" s="357">
        <f t="shared" si="4"/>
        <v>-0.21592607618592863</v>
      </c>
    </row>
    <row r="24" spans="1:44" ht="20.100000000000001" customHeight="1" thickBot="1" x14ac:dyDescent="0.3">
      <c r="A24" s="59"/>
      <c r="B24" s="132" t="s">
        <v>38</v>
      </c>
      <c r="C24" s="132"/>
      <c r="D24" s="132"/>
      <c r="E24" s="132"/>
      <c r="F24" s="307">
        <v>184950.37</v>
      </c>
      <c r="G24" s="205">
        <v>224724.5</v>
      </c>
      <c r="H24" s="205">
        <v>222132.12</v>
      </c>
      <c r="I24" s="205">
        <v>229931.97</v>
      </c>
      <c r="J24" s="205">
        <v>226901.84</v>
      </c>
      <c r="K24" s="205">
        <v>237602.9</v>
      </c>
      <c r="L24" s="205">
        <v>232796.37</v>
      </c>
      <c r="M24" s="205">
        <v>285843.44</v>
      </c>
      <c r="N24" s="205">
        <v>286008.78000000003</v>
      </c>
      <c r="O24" s="206">
        <v>307874.55</v>
      </c>
      <c r="P24" s="356">
        <f t="shared" si="0"/>
        <v>7.6451394254400021E-2</v>
      </c>
      <c r="R24" s="413">
        <f>O24/O18</f>
        <v>0.87852002766068749</v>
      </c>
      <c r="T24" s="307">
        <v>39524.811999999998</v>
      </c>
      <c r="U24" s="205">
        <v>51775.756000000001</v>
      </c>
      <c r="V24" s="205">
        <v>58135.459000000003</v>
      </c>
      <c r="W24" s="205">
        <v>61788.12</v>
      </c>
      <c r="X24" s="205">
        <v>62214.627</v>
      </c>
      <c r="Y24" s="205">
        <v>62777.563999999998</v>
      </c>
      <c r="Z24" s="205">
        <v>58902.245999999999</v>
      </c>
      <c r="AA24" s="205">
        <v>73951.755999999994</v>
      </c>
      <c r="AB24" s="205">
        <v>75930.479000000007</v>
      </c>
      <c r="AC24" s="206">
        <v>79090.471000000005</v>
      </c>
      <c r="AD24" s="356">
        <f t="shared" si="1"/>
        <v>4.1616911174760247E-2</v>
      </c>
      <c r="AF24" s="413">
        <f>AC24/AC18</f>
        <v>0.87551232082255559</v>
      </c>
      <c r="AH24" s="335">
        <f t="shared" si="16"/>
        <v>2.1370496312064691</v>
      </c>
      <c r="AI24" s="210">
        <f t="shared" si="16"/>
        <v>2.3039657892219139</v>
      </c>
      <c r="AJ24" s="210">
        <f t="shared" si="16"/>
        <v>2.617156807399128</v>
      </c>
      <c r="AK24" s="210">
        <f t="shared" si="16"/>
        <v>2.6872348373303634</v>
      </c>
      <c r="AL24" s="210">
        <f t="shared" si="16"/>
        <v>2.7419181351724604</v>
      </c>
      <c r="AM24" s="210">
        <f t="shared" si="16"/>
        <v>2.6421211188920672</v>
      </c>
      <c r="AN24" s="210">
        <f t="shared" si="16"/>
        <v>2.5302046591190401</v>
      </c>
      <c r="AO24" s="210">
        <f t="shared" ref="AO24:AP28" si="17">(AA24/M24)*10</f>
        <v>2.5871419683446293</v>
      </c>
      <c r="AP24" s="210">
        <f t="shared" si="17"/>
        <v>2.6548303517115803</v>
      </c>
      <c r="AQ24" s="226">
        <f t="shared" si="7"/>
        <v>2.5689187690245916</v>
      </c>
      <c r="AR24" s="46">
        <f t="shared" si="4"/>
        <v>-3.2360479317106332E-2</v>
      </c>
    </row>
    <row r="25" spans="1:44" ht="20.100000000000001" customHeight="1" x14ac:dyDescent="0.25">
      <c r="A25" s="59"/>
      <c r="B25" s="10"/>
      <c r="C25" s="295" t="s">
        <v>165</v>
      </c>
      <c r="D25" s="284"/>
      <c r="E25" s="295"/>
      <c r="F25" s="308">
        <v>173494.41</v>
      </c>
      <c r="G25" s="202">
        <v>206035.99</v>
      </c>
      <c r="H25" s="202">
        <v>205032.69</v>
      </c>
      <c r="I25" s="202">
        <v>211381.86</v>
      </c>
      <c r="J25" s="202">
        <v>208508.93</v>
      </c>
      <c r="K25" s="202">
        <v>218140.25</v>
      </c>
      <c r="L25" s="202">
        <v>206253.9</v>
      </c>
      <c r="M25" s="202">
        <v>254703.63</v>
      </c>
      <c r="N25" s="202">
        <v>252452.42</v>
      </c>
      <c r="O25" s="293">
        <v>273078.53000000003</v>
      </c>
      <c r="P25" s="357">
        <f t="shared" si="0"/>
        <v>8.1702960106304443E-2</v>
      </c>
      <c r="R25" s="392">
        <f>O25/O24</f>
        <v>0.88697987540704493</v>
      </c>
      <c r="T25" s="308">
        <v>38378.269</v>
      </c>
      <c r="U25" s="202">
        <v>49822.75</v>
      </c>
      <c r="V25" s="202">
        <v>55967.53</v>
      </c>
      <c r="W25" s="202">
        <v>59470.877999999997</v>
      </c>
      <c r="X25" s="202">
        <v>59907.430999999997</v>
      </c>
      <c r="Y25" s="202">
        <v>60181.483</v>
      </c>
      <c r="Z25" s="202">
        <v>55244.025000000001</v>
      </c>
      <c r="AA25" s="202">
        <v>69296.054999999993</v>
      </c>
      <c r="AB25" s="202">
        <v>70767.702000000005</v>
      </c>
      <c r="AC25" s="293">
        <v>74007.004000000001</v>
      </c>
      <c r="AD25" s="357">
        <f t="shared" si="1"/>
        <v>4.5773734464346405E-2</v>
      </c>
      <c r="AF25" s="392">
        <f>AC25/AC24</f>
        <v>0.93572592329106241</v>
      </c>
      <c r="AH25" s="336">
        <f t="shared" si="16"/>
        <v>2.2120752478422792</v>
      </c>
      <c r="AI25" s="337">
        <f t="shared" si="16"/>
        <v>2.4181576238209646</v>
      </c>
      <c r="AJ25" s="337">
        <f t="shared" si="16"/>
        <v>2.7296881292441704</v>
      </c>
      <c r="AK25" s="337">
        <f t="shared" si="16"/>
        <v>2.8134333759765386</v>
      </c>
      <c r="AL25" s="337">
        <f t="shared" si="16"/>
        <v>2.8731350259195132</v>
      </c>
      <c r="AM25" s="337">
        <f t="shared" si="16"/>
        <v>2.7588435880127578</v>
      </c>
      <c r="AN25" s="337">
        <f t="shared" si="16"/>
        <v>2.678447534810251</v>
      </c>
      <c r="AO25" s="337">
        <f t="shared" si="17"/>
        <v>2.7206543935003986</v>
      </c>
      <c r="AP25" s="337">
        <f t="shared" si="17"/>
        <v>2.803209491911387</v>
      </c>
      <c r="AQ25" s="338">
        <f t="shared" si="7"/>
        <v>2.7100996918358975</v>
      </c>
      <c r="AR25" s="357">
        <f t="shared" si="4"/>
        <v>-3.3215426939783223E-2</v>
      </c>
    </row>
    <row r="26" spans="1:44" ht="20.100000000000001" customHeight="1" x14ac:dyDescent="0.25">
      <c r="A26" s="59"/>
      <c r="B26" s="10"/>
      <c r="C26" s="285" t="s">
        <v>144</v>
      </c>
      <c r="D26" s="284"/>
      <c r="E26" s="285"/>
      <c r="F26" s="314">
        <f>F27+F28</f>
        <v>11455.96</v>
      </c>
      <c r="G26" s="288">
        <f t="shared" ref="G26:O26" si="18">G27+G28</f>
        <v>18688.509999999998</v>
      </c>
      <c r="H26" s="288">
        <f t="shared" si="18"/>
        <v>17099.43</v>
      </c>
      <c r="I26" s="288">
        <f t="shared" si="18"/>
        <v>18550.11</v>
      </c>
      <c r="J26" s="288">
        <f t="shared" si="18"/>
        <v>18392.91</v>
      </c>
      <c r="K26" s="288">
        <f t="shared" si="18"/>
        <v>19462.650000000001</v>
      </c>
      <c r="L26" s="288">
        <f t="shared" si="18"/>
        <v>26542.47</v>
      </c>
      <c r="M26" s="288">
        <f t="shared" si="18"/>
        <v>31139.809999999998</v>
      </c>
      <c r="N26" s="288">
        <f t="shared" si="18"/>
        <v>33556.36</v>
      </c>
      <c r="O26" s="289">
        <f t="shared" si="18"/>
        <v>34796.020000000004</v>
      </c>
      <c r="P26" s="358">
        <f t="shared" si="0"/>
        <v>3.6942624289404556E-2</v>
      </c>
      <c r="R26" s="414">
        <f>O26/O24</f>
        <v>0.11302012459295517</v>
      </c>
      <c r="T26" s="314">
        <f>T27+T28</f>
        <v>1146.5429999999999</v>
      </c>
      <c r="U26" s="288">
        <f t="shared" ref="U26:AC26" si="19">U27+U28</f>
        <v>1953.0060000000001</v>
      </c>
      <c r="V26" s="288">
        <f t="shared" si="19"/>
        <v>2167.9290000000001</v>
      </c>
      <c r="W26" s="288">
        <f t="shared" si="19"/>
        <v>2317.2420000000002</v>
      </c>
      <c r="X26" s="288">
        <f t="shared" si="19"/>
        <v>2307.1959999999999</v>
      </c>
      <c r="Y26" s="288">
        <f t="shared" si="19"/>
        <v>2596.0810000000001</v>
      </c>
      <c r="Z26" s="288">
        <f t="shared" si="19"/>
        <v>3658.221</v>
      </c>
      <c r="AA26" s="288">
        <f t="shared" si="19"/>
        <v>4655.701</v>
      </c>
      <c r="AB26" s="288">
        <f t="shared" si="19"/>
        <v>5162.777</v>
      </c>
      <c r="AC26" s="289">
        <f t="shared" si="19"/>
        <v>5083.4669999999996</v>
      </c>
      <c r="AD26" s="358">
        <f t="shared" si="1"/>
        <v>-1.536188760428746E-2</v>
      </c>
      <c r="AF26" s="414">
        <f>AC26/AC24</f>
        <v>6.4274076708937533E-2</v>
      </c>
      <c r="AH26" s="327">
        <f t="shared" si="16"/>
        <v>1.0008266439477791</v>
      </c>
      <c r="AI26" s="329">
        <f t="shared" si="16"/>
        <v>1.0450303421728111</v>
      </c>
      <c r="AJ26" s="329">
        <f t="shared" si="16"/>
        <v>1.2678369980753745</v>
      </c>
      <c r="AK26" s="329">
        <f t="shared" si="16"/>
        <v>1.2491796544602702</v>
      </c>
      <c r="AL26" s="329">
        <f t="shared" si="16"/>
        <v>1.254394220381658</v>
      </c>
      <c r="AM26" s="329">
        <f t="shared" si="16"/>
        <v>1.3338784800630952</v>
      </c>
      <c r="AN26" s="329">
        <f t="shared" si="16"/>
        <v>1.3782519109939653</v>
      </c>
      <c r="AO26" s="329">
        <f t="shared" si="17"/>
        <v>1.4950961486277534</v>
      </c>
      <c r="AP26" s="329">
        <f t="shared" si="17"/>
        <v>1.5385390429712877</v>
      </c>
      <c r="AQ26" s="339">
        <f t="shared" si="7"/>
        <v>1.4609334630799728</v>
      </c>
      <c r="AR26" s="358">
        <f t="shared" si="4"/>
        <v>-5.0441085811797085E-2</v>
      </c>
    </row>
    <row r="27" spans="1:44" ht="20.100000000000001" customHeight="1" x14ac:dyDescent="0.25">
      <c r="A27" s="59"/>
      <c r="B27" s="1"/>
      <c r="C27" s="1"/>
      <c r="D27" s="10" t="s">
        <v>166</v>
      </c>
      <c r="E27" s="10"/>
      <c r="F27" s="306"/>
      <c r="G27" s="79"/>
      <c r="H27" s="79"/>
      <c r="I27" s="79"/>
      <c r="J27" s="79"/>
      <c r="K27" s="79"/>
      <c r="L27" s="79"/>
      <c r="M27" s="79">
        <v>24067.48</v>
      </c>
      <c r="N27" s="79">
        <v>28862.45</v>
      </c>
      <c r="O27" s="52">
        <v>28544.880000000001</v>
      </c>
      <c r="P27" s="357">
        <f t="shared" si="0"/>
        <v>-1.1002877441104262E-2</v>
      </c>
      <c r="R27" s="392">
        <f>O27/O26</f>
        <v>0.82034899393666283</v>
      </c>
      <c r="T27" s="306"/>
      <c r="U27" s="79"/>
      <c r="V27" s="79"/>
      <c r="W27" s="79"/>
      <c r="X27" s="79"/>
      <c r="Y27" s="79"/>
      <c r="Z27" s="79"/>
      <c r="AA27" s="79">
        <v>3733.1779999999999</v>
      </c>
      <c r="AB27" s="79">
        <v>4558.0990000000002</v>
      </c>
      <c r="AC27" s="52">
        <v>4389.6859999999997</v>
      </c>
      <c r="AD27" s="357">
        <f t="shared" si="1"/>
        <v>-3.6948078573984564E-2</v>
      </c>
      <c r="AF27" s="392">
        <f>AC27/AC26</f>
        <v>0.86352208050135859</v>
      </c>
      <c r="AH27" s="332"/>
      <c r="AI27" s="333"/>
      <c r="AJ27" s="333"/>
      <c r="AK27" s="333"/>
      <c r="AL27" s="333"/>
      <c r="AM27" s="333"/>
      <c r="AN27" s="333"/>
      <c r="AO27" s="404">
        <f t="shared" si="17"/>
        <v>1.5511295740143962</v>
      </c>
      <c r="AP27" s="461">
        <f t="shared" si="17"/>
        <v>1.5792488163686726</v>
      </c>
      <c r="AQ27" s="334">
        <f t="shared" si="7"/>
        <v>1.5378190414533184</v>
      </c>
      <c r="AR27" s="357">
        <f t="shared" si="4"/>
        <v>-2.6233848957770922E-2</v>
      </c>
    </row>
    <row r="28" spans="1:44" ht="20.100000000000001" customHeight="1" thickBot="1" x14ac:dyDescent="0.3">
      <c r="A28" s="59"/>
      <c r="B28" s="1"/>
      <c r="C28" s="1"/>
      <c r="D28" s="10" t="s">
        <v>167</v>
      </c>
      <c r="E28" s="10"/>
      <c r="F28" s="306">
        <v>11455.96</v>
      </c>
      <c r="G28" s="79">
        <v>18688.509999999998</v>
      </c>
      <c r="H28" s="79">
        <v>17099.43</v>
      </c>
      <c r="I28" s="79">
        <v>18550.11</v>
      </c>
      <c r="J28" s="79">
        <v>18392.91</v>
      </c>
      <c r="K28" s="79">
        <v>19462.650000000001</v>
      </c>
      <c r="L28" s="79">
        <v>26542.47</v>
      </c>
      <c r="M28" s="79">
        <v>7072.33</v>
      </c>
      <c r="N28" s="79">
        <v>4693.91</v>
      </c>
      <c r="O28" s="52">
        <v>6251.14</v>
      </c>
      <c r="P28" s="359">
        <f t="shared" si="0"/>
        <v>0.33175540221265437</v>
      </c>
      <c r="R28" s="416">
        <f>O28/O26</f>
        <v>0.17965100606333712</v>
      </c>
      <c r="T28" s="306">
        <v>1146.5429999999999</v>
      </c>
      <c r="U28" s="79">
        <v>1953.0060000000001</v>
      </c>
      <c r="V28" s="79">
        <v>2167.9290000000001</v>
      </c>
      <c r="W28" s="79">
        <v>2317.2420000000002</v>
      </c>
      <c r="X28" s="79">
        <v>2307.1959999999999</v>
      </c>
      <c r="Y28" s="79">
        <v>2596.0810000000001</v>
      </c>
      <c r="Z28" s="79">
        <v>3658.221</v>
      </c>
      <c r="AA28" s="79">
        <v>922.52300000000002</v>
      </c>
      <c r="AB28" s="79">
        <v>604.678</v>
      </c>
      <c r="AC28" s="52">
        <v>693.78099999999995</v>
      </c>
      <c r="AD28" s="359">
        <f t="shared" si="1"/>
        <v>0.14735611350173142</v>
      </c>
      <c r="AF28" s="416">
        <f>AC28/AC26</f>
        <v>0.13647791949864138</v>
      </c>
      <c r="AH28" s="332">
        <f t="shared" ref="AH28:AN32" si="20">(T28/F28)*10</f>
        <v>1.0008266439477791</v>
      </c>
      <c r="AI28" s="333">
        <f t="shared" si="20"/>
        <v>1.0450303421728111</v>
      </c>
      <c r="AJ28" s="333">
        <f t="shared" si="20"/>
        <v>1.2678369980753745</v>
      </c>
      <c r="AK28" s="333">
        <f t="shared" si="20"/>
        <v>1.2491796544602702</v>
      </c>
      <c r="AL28" s="333">
        <f t="shared" si="20"/>
        <v>1.254394220381658</v>
      </c>
      <c r="AM28" s="333">
        <f t="shared" si="20"/>
        <v>1.3338784800630952</v>
      </c>
      <c r="AN28" s="333">
        <f t="shared" si="20"/>
        <v>1.3782519109939653</v>
      </c>
      <c r="AO28" s="404">
        <f t="shared" si="17"/>
        <v>1.3044117002458879</v>
      </c>
      <c r="AP28" s="353">
        <f t="shared" si="17"/>
        <v>1.2882181379702637</v>
      </c>
      <c r="AQ28" s="334">
        <f t="shared" si="7"/>
        <v>1.1098471638773086</v>
      </c>
      <c r="AR28" s="357">
        <f t="shared" si="4"/>
        <v>-0.13846333073216865</v>
      </c>
    </row>
    <row r="29" spans="1:44" ht="20.100000000000001" customHeight="1" thickBot="1" x14ac:dyDescent="0.3">
      <c r="A29" s="69" t="s">
        <v>30</v>
      </c>
      <c r="B29" s="297"/>
      <c r="C29" s="297"/>
      <c r="D29" s="297"/>
      <c r="E29" s="297"/>
      <c r="F29" s="309">
        <f>F7+F18</f>
        <v>336821.68</v>
      </c>
      <c r="G29" s="309">
        <f t="shared" ref="G29:W39" si="21">G7+G18</f>
        <v>396538.05000000005</v>
      </c>
      <c r="H29" s="309">
        <f t="shared" si="21"/>
        <v>398675.49</v>
      </c>
      <c r="I29" s="309">
        <f t="shared" si="21"/>
        <v>390648.23</v>
      </c>
      <c r="J29" s="309">
        <f t="shared" si="21"/>
        <v>393340.6</v>
      </c>
      <c r="K29" s="309">
        <f t="shared" si="21"/>
        <v>410834.49</v>
      </c>
      <c r="L29" s="309">
        <f t="shared" si="21"/>
        <v>430304.04</v>
      </c>
      <c r="M29" s="309">
        <f t="shared" ref="M29" si="22">M7+M18</f>
        <v>509240.83</v>
      </c>
      <c r="N29" s="309">
        <f t="shared" si="21"/>
        <v>500280.14</v>
      </c>
      <c r="O29" s="309">
        <f t="shared" si="21"/>
        <v>543523.55000000005</v>
      </c>
      <c r="P29" s="395">
        <f t="shared" si="0"/>
        <v>8.6438390298683512E-2</v>
      </c>
      <c r="R29" s="395">
        <f>R7+R18</f>
        <v>1</v>
      </c>
      <c r="T29" s="309">
        <f>T7+T18</f>
        <v>71612.656000000003</v>
      </c>
      <c r="U29" s="309">
        <f t="shared" ref="U29:AC39" si="23">U7+U18</f>
        <v>88630.622999999992</v>
      </c>
      <c r="V29" s="309">
        <f t="shared" si="23"/>
        <v>96671.599999999991</v>
      </c>
      <c r="W29" s="309">
        <f t="shared" si="23"/>
        <v>99252.82699999999</v>
      </c>
      <c r="X29" s="309">
        <f t="shared" si="23"/>
        <v>101136.841</v>
      </c>
      <c r="Y29" s="309">
        <f t="shared" si="23"/>
        <v>104069.011</v>
      </c>
      <c r="Z29" s="309">
        <f t="shared" si="23"/>
        <v>105914.19500000001</v>
      </c>
      <c r="AA29" s="309">
        <f t="shared" ref="AA29:AB29" si="24">AA7+AA18</f>
        <v>128212.58799999999</v>
      </c>
      <c r="AB29" s="309">
        <f t="shared" si="24"/>
        <v>128796.853</v>
      </c>
      <c r="AC29" s="309">
        <f t="shared" si="23"/>
        <v>136792.13099999999</v>
      </c>
      <c r="AD29" s="395">
        <f t="shared" si="1"/>
        <v>6.2076656484766679E-2</v>
      </c>
      <c r="AF29" s="395">
        <f>AF7+AF18</f>
        <v>1</v>
      </c>
      <c r="AH29" s="340">
        <f t="shared" si="20"/>
        <v>2.1261296481865424</v>
      </c>
      <c r="AI29" s="341">
        <f t="shared" si="20"/>
        <v>2.2351101741686574</v>
      </c>
      <c r="AJ29" s="341">
        <f t="shared" si="20"/>
        <v>2.4248192433399902</v>
      </c>
      <c r="AK29" s="341">
        <f t="shared" si="20"/>
        <v>2.5407212775544892</v>
      </c>
      <c r="AL29" s="341">
        <f t="shared" si="20"/>
        <v>2.5712281162941233</v>
      </c>
      <c r="AM29" s="341">
        <f t="shared" si="20"/>
        <v>2.5331128114389809</v>
      </c>
      <c r="AN29" s="341">
        <f t="shared" si="20"/>
        <v>2.4613804462537701</v>
      </c>
      <c r="AO29" s="341">
        <f t="shared" ref="AO29:AP34" si="25">(AA29/M29)*10</f>
        <v>2.5177201128982523</v>
      </c>
      <c r="AP29" s="341">
        <f t="shared" si="25"/>
        <v>2.5744946221531002</v>
      </c>
      <c r="AQ29" s="342">
        <f t="shared" si="7"/>
        <v>2.5167654832987454</v>
      </c>
      <c r="AR29" s="355">
        <f t="shared" si="4"/>
        <v>-2.2423483955882111E-2</v>
      </c>
    </row>
    <row r="30" spans="1:44" s="7" customFormat="1" ht="20.100000000000001" customHeight="1" thickBot="1" x14ac:dyDescent="0.3">
      <c r="A30" s="280"/>
      <c r="B30" s="132" t="s">
        <v>37</v>
      </c>
      <c r="C30" s="132"/>
      <c r="D30" s="132"/>
      <c r="E30" s="281"/>
      <c r="F30" s="316">
        <f t="shared" ref="F30:F39" si="26">F8+F19</f>
        <v>41388.100000000006</v>
      </c>
      <c r="G30" s="317">
        <f t="shared" si="21"/>
        <v>46700.380000000005</v>
      </c>
      <c r="H30" s="317">
        <f t="shared" si="21"/>
        <v>55757.3</v>
      </c>
      <c r="I30" s="317">
        <f t="shared" si="21"/>
        <v>55211.34</v>
      </c>
      <c r="J30" s="317">
        <f t="shared" si="21"/>
        <v>58664.36</v>
      </c>
      <c r="K30" s="317">
        <f t="shared" si="21"/>
        <v>63454.69</v>
      </c>
      <c r="L30" s="317">
        <f t="shared" si="21"/>
        <v>73090.12</v>
      </c>
      <c r="M30" s="317">
        <f t="shared" ref="M30" si="27">M8+M19</f>
        <v>72069.5</v>
      </c>
      <c r="N30" s="317">
        <f t="shared" si="21"/>
        <v>72878.86</v>
      </c>
      <c r="O30" s="318">
        <f t="shared" si="21"/>
        <v>82305.47</v>
      </c>
      <c r="P30" s="46">
        <f t="shared" si="0"/>
        <v>0.12934628779868401</v>
      </c>
      <c r="Q30"/>
      <c r="R30" s="415">
        <f>O30/O29</f>
        <v>0.1514294458814158</v>
      </c>
      <c r="T30" s="316">
        <f t="shared" si="21"/>
        <v>8948.9560000000001</v>
      </c>
      <c r="U30" s="317">
        <f t="shared" si="21"/>
        <v>10489.002</v>
      </c>
      <c r="V30" s="317">
        <f t="shared" si="21"/>
        <v>12869.05</v>
      </c>
      <c r="W30" s="317">
        <f t="shared" si="21"/>
        <v>13182.663</v>
      </c>
      <c r="X30" s="317">
        <f t="shared" si="23"/>
        <v>14203.583999999999</v>
      </c>
      <c r="Y30" s="317">
        <f t="shared" si="23"/>
        <v>15470.797</v>
      </c>
      <c r="Z30" s="317">
        <f t="shared" si="23"/>
        <v>17235.625</v>
      </c>
      <c r="AA30" s="317">
        <f t="shared" ref="AA30:AB30" si="28">AA8+AA19</f>
        <v>17748.976999999999</v>
      </c>
      <c r="AB30" s="317">
        <f t="shared" si="28"/>
        <v>18186.756999999998</v>
      </c>
      <c r="AC30" s="318">
        <f t="shared" si="23"/>
        <v>20651.735000000001</v>
      </c>
      <c r="AD30" s="46">
        <f t="shared" si="1"/>
        <v>0.1355369734142268</v>
      </c>
      <c r="AE30"/>
      <c r="AF30" s="415">
        <f>AC30/AC29</f>
        <v>0.15097165932739218</v>
      </c>
      <c r="AH30" s="282">
        <f t="shared" si="20"/>
        <v>2.1622050782712905</v>
      </c>
      <c r="AI30" s="283">
        <f t="shared" si="20"/>
        <v>2.2460206961913372</v>
      </c>
      <c r="AJ30" s="283">
        <f t="shared" si="20"/>
        <v>2.3080475561047606</v>
      </c>
      <c r="AK30" s="283">
        <f t="shared" si="20"/>
        <v>2.3876730758572426</v>
      </c>
      <c r="AL30" s="283">
        <f t="shared" si="20"/>
        <v>2.4211606501801093</v>
      </c>
      <c r="AM30" s="283">
        <f t="shared" si="20"/>
        <v>2.4380856639595909</v>
      </c>
      <c r="AN30" s="283">
        <f t="shared" si="20"/>
        <v>2.3581333564645948</v>
      </c>
      <c r="AO30" s="283">
        <f t="shared" si="25"/>
        <v>2.4627584484421288</v>
      </c>
      <c r="AP30" s="283">
        <f t="shared" si="25"/>
        <v>2.4954777009409859</v>
      </c>
      <c r="AQ30" s="343">
        <f t="shared" si="7"/>
        <v>2.5091570463056705</v>
      </c>
      <c r="AR30" s="54">
        <f t="shared" si="4"/>
        <v>5.481654017395734E-3</v>
      </c>
    </row>
    <row r="31" spans="1:44" ht="20.100000000000001" customHeight="1" x14ac:dyDescent="0.25">
      <c r="A31" s="275"/>
      <c r="B31" s="10"/>
      <c r="C31" s="284" t="s">
        <v>165</v>
      </c>
      <c r="D31" s="284"/>
      <c r="E31" s="276"/>
      <c r="F31" s="313">
        <f t="shared" si="26"/>
        <v>34665.58</v>
      </c>
      <c r="G31" s="286">
        <f t="shared" si="21"/>
        <v>39555.06</v>
      </c>
      <c r="H31" s="286">
        <f t="shared" si="21"/>
        <v>52315.74</v>
      </c>
      <c r="I31" s="286">
        <f t="shared" si="21"/>
        <v>52896</v>
      </c>
      <c r="J31" s="286">
        <f t="shared" si="21"/>
        <v>55173.47</v>
      </c>
      <c r="K31" s="286">
        <f t="shared" si="21"/>
        <v>59596.2</v>
      </c>
      <c r="L31" s="286">
        <f t="shared" si="21"/>
        <v>69674.05</v>
      </c>
      <c r="M31" s="286">
        <f t="shared" ref="M31" si="29">M9+M20</f>
        <v>67866.039999999994</v>
      </c>
      <c r="N31" s="286">
        <f t="shared" si="21"/>
        <v>67649.62</v>
      </c>
      <c r="O31" s="300">
        <f t="shared" si="21"/>
        <v>76026.11</v>
      </c>
      <c r="P31" s="411">
        <f t="shared" si="0"/>
        <v>0.12382168591634374</v>
      </c>
      <c r="R31" s="391">
        <f>O31/O30</f>
        <v>0.92370665035993349</v>
      </c>
      <c r="T31" s="313">
        <f t="shared" si="21"/>
        <v>8474.3080000000009</v>
      </c>
      <c r="U31" s="286">
        <f t="shared" si="21"/>
        <v>9777.3790000000008</v>
      </c>
      <c r="V31" s="286">
        <f t="shared" si="21"/>
        <v>12370.311</v>
      </c>
      <c r="W31" s="286">
        <f t="shared" si="21"/>
        <v>12858.079</v>
      </c>
      <c r="X31" s="286">
        <f t="shared" si="23"/>
        <v>13708.526</v>
      </c>
      <c r="Y31" s="286">
        <f t="shared" si="23"/>
        <v>14924.794</v>
      </c>
      <c r="Z31" s="286">
        <f t="shared" si="23"/>
        <v>16779.371999999999</v>
      </c>
      <c r="AA31" s="286">
        <f t="shared" ref="AA31:AB31" si="30">AA9+AA20</f>
        <v>17223.289000000001</v>
      </c>
      <c r="AB31" s="286">
        <f t="shared" si="30"/>
        <v>17508.534</v>
      </c>
      <c r="AC31" s="300">
        <f t="shared" si="23"/>
        <v>19843.280999999999</v>
      </c>
      <c r="AD31" s="411">
        <f t="shared" si="1"/>
        <v>0.13334908565160278</v>
      </c>
      <c r="AF31" s="391">
        <f>AC31/AC30</f>
        <v>0.96085297433847561</v>
      </c>
      <c r="AH31" s="344">
        <f t="shared" si="20"/>
        <v>2.4445885515257499</v>
      </c>
      <c r="AI31" s="325">
        <f t="shared" si="20"/>
        <v>2.4718402651898392</v>
      </c>
      <c r="AJ31" s="325">
        <f t="shared" si="20"/>
        <v>2.3645486043014969</v>
      </c>
      <c r="AK31" s="325">
        <f t="shared" si="20"/>
        <v>2.4308225574712643</v>
      </c>
      <c r="AL31" s="325">
        <f t="shared" si="20"/>
        <v>2.4846227725027989</v>
      </c>
      <c r="AM31" s="325">
        <f t="shared" si="20"/>
        <v>2.5043197385068177</v>
      </c>
      <c r="AN31" s="325">
        <f t="shared" si="20"/>
        <v>2.4082670664329116</v>
      </c>
      <c r="AO31" s="325">
        <f t="shared" si="25"/>
        <v>2.5378361548721573</v>
      </c>
      <c r="AP31" s="325">
        <f t="shared" si="25"/>
        <v>2.588120081088408</v>
      </c>
      <c r="AQ31" s="345">
        <f t="shared" si="7"/>
        <v>2.6100613328762972</v>
      </c>
      <c r="AR31" s="360">
        <f t="shared" si="4"/>
        <v>8.4776792036102208E-3</v>
      </c>
    </row>
    <row r="32" spans="1:44" ht="20.100000000000001" customHeight="1" x14ac:dyDescent="0.25">
      <c r="A32" s="275"/>
      <c r="B32" s="10"/>
      <c r="C32" s="285" t="s">
        <v>144</v>
      </c>
      <c r="D32" s="284"/>
      <c r="E32" s="270"/>
      <c r="F32" s="314">
        <f t="shared" si="26"/>
        <v>6722.5199999999995</v>
      </c>
      <c r="G32" s="288">
        <f t="shared" si="21"/>
        <v>7145.32</v>
      </c>
      <c r="H32" s="288">
        <f t="shared" si="21"/>
        <v>3441.56</v>
      </c>
      <c r="I32" s="288">
        <f t="shared" si="21"/>
        <v>2315.34</v>
      </c>
      <c r="J32" s="288">
        <f t="shared" si="21"/>
        <v>3490.89</v>
      </c>
      <c r="K32" s="288">
        <f t="shared" si="21"/>
        <v>3858.49</v>
      </c>
      <c r="L32" s="288">
        <f t="shared" si="21"/>
        <v>3416.0699999999997</v>
      </c>
      <c r="M32" s="288">
        <f t="shared" ref="M32" si="31">M10+M21</f>
        <v>4203.46</v>
      </c>
      <c r="N32" s="288">
        <f t="shared" si="21"/>
        <v>5229.24</v>
      </c>
      <c r="O32" s="296">
        <f t="shared" si="21"/>
        <v>6279.3600000000006</v>
      </c>
      <c r="P32" s="358">
        <f t="shared" si="0"/>
        <v>0.20081694471854436</v>
      </c>
      <c r="R32" s="414">
        <f>O32/O30</f>
        <v>7.6293349640066455E-2</v>
      </c>
      <c r="T32" s="314">
        <f t="shared" si="21"/>
        <v>474.64800000000002</v>
      </c>
      <c r="U32" s="288">
        <f t="shared" si="21"/>
        <v>711.62299999999993</v>
      </c>
      <c r="V32" s="288">
        <f t="shared" si="21"/>
        <v>498.73900000000003</v>
      </c>
      <c r="W32" s="288">
        <f t="shared" si="21"/>
        <v>324.584</v>
      </c>
      <c r="X32" s="288">
        <f t="shared" si="23"/>
        <v>495.05799999999999</v>
      </c>
      <c r="Y32" s="288">
        <f t="shared" si="23"/>
        <v>546.00300000000004</v>
      </c>
      <c r="Z32" s="288">
        <f t="shared" si="23"/>
        <v>456.25299999999999</v>
      </c>
      <c r="AA32" s="288">
        <f t="shared" ref="AA32:AB32" si="32">AA10+AA21</f>
        <v>525.68799999999999</v>
      </c>
      <c r="AB32" s="288">
        <f t="shared" si="32"/>
        <v>678.22299999999996</v>
      </c>
      <c r="AC32" s="296">
        <f t="shared" si="23"/>
        <v>808.45399999999995</v>
      </c>
      <c r="AD32" s="358">
        <f t="shared" si="1"/>
        <v>0.19201796459276668</v>
      </c>
      <c r="AF32" s="414">
        <f>AC32/AC30</f>
        <v>3.9147025661524316E-2</v>
      </c>
      <c r="AH32" s="346">
        <f t="shared" si="20"/>
        <v>0.70605665732493172</v>
      </c>
      <c r="AI32" s="329">
        <f t="shared" si="20"/>
        <v>0.99592880374846748</v>
      </c>
      <c r="AJ32" s="329">
        <f t="shared" si="20"/>
        <v>1.4491654947175121</v>
      </c>
      <c r="AK32" s="329">
        <f t="shared" si="20"/>
        <v>1.4018848203719538</v>
      </c>
      <c r="AL32" s="329">
        <f t="shared" si="20"/>
        <v>1.4181426513009576</v>
      </c>
      <c r="AM32" s="329">
        <f t="shared" si="20"/>
        <v>1.4150691073451016</v>
      </c>
      <c r="AN32" s="329">
        <f t="shared" si="20"/>
        <v>1.3356078768877688</v>
      </c>
      <c r="AO32" s="329">
        <f t="shared" si="25"/>
        <v>1.2506078325950525</v>
      </c>
      <c r="AP32" s="329">
        <f t="shared" si="25"/>
        <v>1.2969819706114081</v>
      </c>
      <c r="AQ32" s="339">
        <f t="shared" si="7"/>
        <v>1.2874783417418334</v>
      </c>
      <c r="AR32" s="358">
        <f t="shared" si="4"/>
        <v>-7.327494972882766E-3</v>
      </c>
    </row>
    <row r="33" spans="1:44" ht="20.100000000000001" customHeight="1" x14ac:dyDescent="0.25">
      <c r="A33" s="59"/>
      <c r="B33" s="1"/>
      <c r="C33" s="1"/>
      <c r="D33" s="10" t="s">
        <v>166</v>
      </c>
      <c r="E33" s="10"/>
      <c r="F33" s="51">
        <f t="shared" si="26"/>
        <v>0</v>
      </c>
      <c r="G33" s="79">
        <f t="shared" si="21"/>
        <v>0</v>
      </c>
      <c r="H33" s="79">
        <f t="shared" si="21"/>
        <v>0</v>
      </c>
      <c r="I33" s="79">
        <f t="shared" si="21"/>
        <v>0</v>
      </c>
      <c r="J33" s="79">
        <f t="shared" si="21"/>
        <v>0</v>
      </c>
      <c r="K33" s="79">
        <f t="shared" si="21"/>
        <v>0</v>
      </c>
      <c r="L33" s="79">
        <f t="shared" si="21"/>
        <v>0</v>
      </c>
      <c r="M33" s="79">
        <f t="shared" ref="M33" si="33">M11+M22</f>
        <v>3548.4700000000003</v>
      </c>
      <c r="N33" s="79">
        <f t="shared" si="21"/>
        <v>4644.7000000000007</v>
      </c>
      <c r="O33" s="301">
        <f t="shared" si="21"/>
        <v>5487.05</v>
      </c>
      <c r="P33" s="357">
        <f t="shared" si="0"/>
        <v>0.1813572458931684</v>
      </c>
      <c r="R33" s="392">
        <f>O33/O32</f>
        <v>0.8738231284716913</v>
      </c>
      <c r="T33" s="51">
        <f>T11+T22</f>
        <v>0</v>
      </c>
      <c r="U33" s="79">
        <f t="shared" si="21"/>
        <v>0</v>
      </c>
      <c r="V33" s="79">
        <f t="shared" si="21"/>
        <v>0</v>
      </c>
      <c r="W33" s="79">
        <f t="shared" si="21"/>
        <v>0</v>
      </c>
      <c r="X33" s="79">
        <f t="shared" si="23"/>
        <v>0</v>
      </c>
      <c r="Y33" s="79">
        <f t="shared" si="23"/>
        <v>0</v>
      </c>
      <c r="Z33" s="79">
        <f t="shared" si="23"/>
        <v>0</v>
      </c>
      <c r="AA33" s="79">
        <f t="shared" ref="AA33:AB33" si="34">AA11+AA22</f>
        <v>438.85400000000004</v>
      </c>
      <c r="AB33" s="79">
        <f t="shared" si="34"/>
        <v>582.89800000000002</v>
      </c>
      <c r="AC33" s="301">
        <f t="shared" si="23"/>
        <v>700.21299999999997</v>
      </c>
      <c r="AD33" s="357">
        <f t="shared" si="1"/>
        <v>0.20126162724867805</v>
      </c>
      <c r="AF33" s="392">
        <f>AC33/AC32</f>
        <v>0.86611359458917891</v>
      </c>
      <c r="AH33" s="347"/>
      <c r="AI33" s="333"/>
      <c r="AJ33" s="333"/>
      <c r="AK33" s="333"/>
      <c r="AL33" s="333"/>
      <c r="AM33" s="333"/>
      <c r="AN33" s="333"/>
      <c r="AO33" s="462">
        <f t="shared" si="25"/>
        <v>1.2367414688584093</v>
      </c>
      <c r="AP33" s="461">
        <f t="shared" si="25"/>
        <v>1.2549744870497557</v>
      </c>
      <c r="AQ33" s="334">
        <f t="shared" si="7"/>
        <v>1.2761192261780008</v>
      </c>
      <c r="AR33" s="357">
        <f t="shared" si="4"/>
        <v>1.6848740230530904E-2</v>
      </c>
    </row>
    <row r="34" spans="1:44" ht="20.100000000000001" customHeight="1" thickBot="1" x14ac:dyDescent="0.3">
      <c r="A34" s="59"/>
      <c r="B34" s="1"/>
      <c r="C34" s="1"/>
      <c r="D34" s="10" t="s">
        <v>167</v>
      </c>
      <c r="E34" s="10"/>
      <c r="F34" s="51">
        <f t="shared" si="26"/>
        <v>6722.5199999999995</v>
      </c>
      <c r="G34" s="79">
        <f t="shared" si="21"/>
        <v>7145.32</v>
      </c>
      <c r="H34" s="79">
        <f t="shared" si="21"/>
        <v>3441.56</v>
      </c>
      <c r="I34" s="79">
        <f t="shared" si="21"/>
        <v>2315.34</v>
      </c>
      <c r="J34" s="79">
        <f t="shared" si="21"/>
        <v>3490.89</v>
      </c>
      <c r="K34" s="79">
        <f t="shared" si="21"/>
        <v>3858.49</v>
      </c>
      <c r="L34" s="79">
        <f t="shared" si="21"/>
        <v>3416.0699999999997</v>
      </c>
      <c r="M34" s="79">
        <f t="shared" ref="M34" si="35">M12+M23</f>
        <v>654.99</v>
      </c>
      <c r="N34" s="79">
        <f t="shared" si="21"/>
        <v>584.54</v>
      </c>
      <c r="O34" s="301">
        <f t="shared" si="21"/>
        <v>792.31</v>
      </c>
      <c r="P34" s="359">
        <f t="shared" si="0"/>
        <v>0.3554418859273959</v>
      </c>
      <c r="R34" s="416">
        <f>O34/O32</f>
        <v>0.12617687152830859</v>
      </c>
      <c r="T34" s="51">
        <f t="shared" si="21"/>
        <v>474.64800000000002</v>
      </c>
      <c r="U34" s="79">
        <f t="shared" si="21"/>
        <v>711.62299999999993</v>
      </c>
      <c r="V34" s="79">
        <f t="shared" si="21"/>
        <v>498.73900000000003</v>
      </c>
      <c r="W34" s="79">
        <f t="shared" si="21"/>
        <v>324.584</v>
      </c>
      <c r="X34" s="79">
        <f t="shared" si="23"/>
        <v>495.05799999999999</v>
      </c>
      <c r="Y34" s="79">
        <f t="shared" si="23"/>
        <v>546.00300000000004</v>
      </c>
      <c r="Z34" s="79">
        <f t="shared" si="23"/>
        <v>456.25299999999999</v>
      </c>
      <c r="AA34" s="79">
        <f t="shared" ref="AA34:AB34" si="36">AA12+AA23</f>
        <v>86.834000000000003</v>
      </c>
      <c r="AB34" s="79">
        <f t="shared" si="36"/>
        <v>95.324999999999989</v>
      </c>
      <c r="AC34" s="301">
        <f t="shared" si="23"/>
        <v>108.241</v>
      </c>
      <c r="AD34" s="359">
        <f t="shared" si="1"/>
        <v>0.135494361395227</v>
      </c>
      <c r="AF34" s="416">
        <f>AC34/AC32</f>
        <v>0.13388640541082117</v>
      </c>
      <c r="AH34" s="347">
        <f t="shared" ref="AH34:AN37" si="37">(T34/F34)*10</f>
        <v>0.70605665732493172</v>
      </c>
      <c r="AI34" s="333">
        <f t="shared" si="37"/>
        <v>0.99592880374846748</v>
      </c>
      <c r="AJ34" s="333">
        <f t="shared" si="37"/>
        <v>1.4491654947175121</v>
      </c>
      <c r="AK34" s="333">
        <f t="shared" si="37"/>
        <v>1.4018848203719538</v>
      </c>
      <c r="AL34" s="333">
        <f t="shared" si="37"/>
        <v>1.4181426513009576</v>
      </c>
      <c r="AM34" s="333">
        <f t="shared" si="37"/>
        <v>1.4150691073451016</v>
      </c>
      <c r="AN34" s="333">
        <f t="shared" si="37"/>
        <v>1.3356078768877688</v>
      </c>
      <c r="AO34" s="462">
        <f t="shared" si="25"/>
        <v>1.3257301638192951</v>
      </c>
      <c r="AP34" s="353">
        <f t="shared" si="25"/>
        <v>1.6307694939610635</v>
      </c>
      <c r="AQ34" s="334">
        <f t="shared" si="7"/>
        <v>1.3661445646274817</v>
      </c>
      <c r="AR34" s="357">
        <f t="shared" si="4"/>
        <v>-0.162269977647681</v>
      </c>
    </row>
    <row r="35" spans="1:44" s="7" customFormat="1" ht="20.100000000000001" customHeight="1" thickBot="1" x14ac:dyDescent="0.3">
      <c r="A35" s="280"/>
      <c r="B35" s="132" t="s">
        <v>38</v>
      </c>
      <c r="C35" s="132"/>
      <c r="D35" s="132"/>
      <c r="E35" s="132"/>
      <c r="F35" s="53">
        <f t="shared" si="26"/>
        <v>295433.58</v>
      </c>
      <c r="G35" s="99">
        <f t="shared" si="21"/>
        <v>349837.67</v>
      </c>
      <c r="H35" s="99">
        <f t="shared" si="21"/>
        <v>342918.19</v>
      </c>
      <c r="I35" s="99">
        <f t="shared" si="21"/>
        <v>335436.89</v>
      </c>
      <c r="J35" s="99">
        <f t="shared" si="21"/>
        <v>334676.24</v>
      </c>
      <c r="K35" s="99">
        <f t="shared" si="21"/>
        <v>347379.8</v>
      </c>
      <c r="L35" s="99">
        <f t="shared" si="21"/>
        <v>357213.92</v>
      </c>
      <c r="M35" s="99">
        <f t="shared" ref="M35" si="38">M13+M24</f>
        <v>437171.33</v>
      </c>
      <c r="N35" s="99">
        <f t="shared" si="21"/>
        <v>427401.28</v>
      </c>
      <c r="O35" s="238">
        <f t="shared" si="21"/>
        <v>461218.07999999996</v>
      </c>
      <c r="P35" s="46">
        <f t="shared" si="0"/>
        <v>7.9121896874056921E-2</v>
      </c>
      <c r="Q35"/>
      <c r="R35" s="415">
        <f>O35/O29</f>
        <v>0.84857055411858406</v>
      </c>
      <c r="T35" s="53">
        <f t="shared" si="21"/>
        <v>62663.7</v>
      </c>
      <c r="U35" s="99">
        <f t="shared" si="21"/>
        <v>78141.620999999999</v>
      </c>
      <c r="V35" s="99">
        <f t="shared" si="21"/>
        <v>83802.55</v>
      </c>
      <c r="W35" s="99">
        <f t="shared" si="21"/>
        <v>86070.164000000004</v>
      </c>
      <c r="X35" s="99">
        <f t="shared" si="23"/>
        <v>86933.256999999998</v>
      </c>
      <c r="Y35" s="99">
        <f t="shared" si="23"/>
        <v>88598.214000000007</v>
      </c>
      <c r="Z35" s="99">
        <f t="shared" si="23"/>
        <v>88678.57</v>
      </c>
      <c r="AA35" s="99">
        <f t="shared" ref="AA35:AB35" si="39">AA13+AA24</f>
        <v>110463.611</v>
      </c>
      <c r="AB35" s="99">
        <f t="shared" si="39"/>
        <v>110610.09600000001</v>
      </c>
      <c r="AC35" s="238">
        <f t="shared" si="23"/>
        <v>116140.39600000001</v>
      </c>
      <c r="AD35" s="46">
        <f t="shared" si="1"/>
        <v>4.9998148451114291E-2</v>
      </c>
      <c r="AE35"/>
      <c r="AF35" s="415">
        <f>AC35/AC29</f>
        <v>0.84902834067260791</v>
      </c>
      <c r="AH35" s="135">
        <f t="shared" si="37"/>
        <v>2.1210757423039044</v>
      </c>
      <c r="AI35" s="136">
        <f t="shared" si="37"/>
        <v>2.2336537114485129</v>
      </c>
      <c r="AJ35" s="136">
        <f t="shared" si="37"/>
        <v>2.4438059118415385</v>
      </c>
      <c r="AK35" s="136">
        <f t="shared" si="37"/>
        <v>2.5659122942619699</v>
      </c>
      <c r="AL35" s="136">
        <f t="shared" si="37"/>
        <v>2.5975329769451214</v>
      </c>
      <c r="AM35" s="136">
        <f t="shared" si="37"/>
        <v>2.550471098204329</v>
      </c>
      <c r="AN35" s="136">
        <f t="shared" si="37"/>
        <v>2.4825060008859681</v>
      </c>
      <c r="AO35" s="136">
        <f t="shared" ref="AO35:AP39" si="40">(AA35/M35)*10</f>
        <v>2.5267807703675356</v>
      </c>
      <c r="AP35" s="136">
        <f t="shared" si="40"/>
        <v>2.5879682905956667</v>
      </c>
      <c r="AQ35" s="349">
        <f t="shared" si="7"/>
        <v>2.5181232270859812</v>
      </c>
      <c r="AR35" s="46">
        <f t="shared" si="4"/>
        <v>-2.6988376852797286E-2</v>
      </c>
    </row>
    <row r="36" spans="1:44" ht="20.100000000000001" customHeight="1" x14ac:dyDescent="0.25">
      <c r="A36" s="59"/>
      <c r="B36" s="10"/>
      <c r="C36" s="295" t="s">
        <v>165</v>
      </c>
      <c r="D36" s="284"/>
      <c r="E36" s="295"/>
      <c r="F36" s="49">
        <f t="shared" si="26"/>
        <v>262954.58999999997</v>
      </c>
      <c r="G36" s="75">
        <f t="shared" si="21"/>
        <v>305366.40000000002</v>
      </c>
      <c r="H36" s="75">
        <f t="shared" si="21"/>
        <v>296134.84999999998</v>
      </c>
      <c r="I36" s="75">
        <f t="shared" si="21"/>
        <v>308794.08999999997</v>
      </c>
      <c r="J36" s="75">
        <f t="shared" si="21"/>
        <v>305657.45999999996</v>
      </c>
      <c r="K36" s="75">
        <f t="shared" si="21"/>
        <v>320244.78000000003</v>
      </c>
      <c r="L36" s="75">
        <f t="shared" si="21"/>
        <v>324373.53000000003</v>
      </c>
      <c r="M36" s="75">
        <f t="shared" ref="M36" si="41">M14+M25</f>
        <v>380164.62</v>
      </c>
      <c r="N36" s="75">
        <f t="shared" si="21"/>
        <v>368202.25</v>
      </c>
      <c r="O36" s="98">
        <f t="shared" si="21"/>
        <v>399120.66000000003</v>
      </c>
      <c r="P36" s="411">
        <f t="shared" si="0"/>
        <v>8.3971268508000782E-2</v>
      </c>
      <c r="R36" s="391">
        <f>O36/O35</f>
        <v>0.86536212977600546</v>
      </c>
      <c r="T36" s="49">
        <f t="shared" si="21"/>
        <v>57999.387999999999</v>
      </c>
      <c r="U36" s="75">
        <f t="shared" si="21"/>
        <v>71923.737999999998</v>
      </c>
      <c r="V36" s="75">
        <f t="shared" si="21"/>
        <v>76749.152000000002</v>
      </c>
      <c r="W36" s="75">
        <f t="shared" si="21"/>
        <v>82644.032999999996</v>
      </c>
      <c r="X36" s="75">
        <f t="shared" si="23"/>
        <v>83309.171000000002</v>
      </c>
      <c r="Y36" s="75">
        <f t="shared" si="23"/>
        <v>85095.861999999994</v>
      </c>
      <c r="Z36" s="75">
        <f t="shared" si="23"/>
        <v>84228.415999999997</v>
      </c>
      <c r="AA36" s="75">
        <f t="shared" ref="AA36:AB36" si="42">AA14+AA25</f>
        <v>100945.31499999999</v>
      </c>
      <c r="AB36" s="75">
        <f t="shared" si="42"/>
        <v>100295.166</v>
      </c>
      <c r="AC36" s="98">
        <f t="shared" si="23"/>
        <v>106045.95999999999</v>
      </c>
      <c r="AD36" s="411">
        <f t="shared" si="1"/>
        <v>5.7338695665551762E-2</v>
      </c>
      <c r="AF36" s="391">
        <f>AC36/AC35</f>
        <v>0.91308419509780203</v>
      </c>
      <c r="AH36" s="138">
        <f t="shared" si="37"/>
        <v>2.2056807603168291</v>
      </c>
      <c r="AI36" s="139">
        <f t="shared" si="37"/>
        <v>2.355325864273214</v>
      </c>
      <c r="AJ36" s="139">
        <f t="shared" si="37"/>
        <v>2.5916960465814816</v>
      </c>
      <c r="AK36" s="139">
        <f t="shared" si="37"/>
        <v>2.6763476269898816</v>
      </c>
      <c r="AL36" s="139">
        <f t="shared" si="37"/>
        <v>2.7255729665488948</v>
      </c>
      <c r="AM36" s="139">
        <f t="shared" si="37"/>
        <v>2.6572130855653597</v>
      </c>
      <c r="AN36" s="139">
        <f t="shared" si="37"/>
        <v>2.5966488695917938</v>
      </c>
      <c r="AO36" s="139">
        <f t="shared" si="40"/>
        <v>2.6553053516658123</v>
      </c>
      <c r="AP36" s="139">
        <f t="shared" si="40"/>
        <v>2.7239150765645781</v>
      </c>
      <c r="AQ36" s="350">
        <f t="shared" si="7"/>
        <v>2.6569899939532067</v>
      </c>
      <c r="AR36" s="357">
        <f t="shared" si="4"/>
        <v>-2.4569445349881404E-2</v>
      </c>
    </row>
    <row r="37" spans="1:44" ht="20.100000000000001" customHeight="1" x14ac:dyDescent="0.25">
      <c r="A37" s="59"/>
      <c r="B37" s="10"/>
      <c r="C37" s="285" t="s">
        <v>144</v>
      </c>
      <c r="D37" s="284"/>
      <c r="E37" s="285"/>
      <c r="F37" s="55">
        <f t="shared" si="26"/>
        <v>32478.989999999998</v>
      </c>
      <c r="G37" s="77">
        <f t="shared" si="21"/>
        <v>44471.27</v>
      </c>
      <c r="H37" s="77">
        <f t="shared" si="21"/>
        <v>46783.34</v>
      </c>
      <c r="I37" s="77">
        <f t="shared" si="21"/>
        <v>26642.799999999999</v>
      </c>
      <c r="J37" s="77">
        <f t="shared" si="21"/>
        <v>29018.78</v>
      </c>
      <c r="K37" s="77">
        <f t="shared" si="21"/>
        <v>27135.02</v>
      </c>
      <c r="L37" s="77">
        <f t="shared" si="21"/>
        <v>32840.39</v>
      </c>
      <c r="M37" s="77">
        <f t="shared" ref="M37" si="43">M15+M26</f>
        <v>57006.71</v>
      </c>
      <c r="N37" s="77">
        <f t="shared" si="21"/>
        <v>59199.03</v>
      </c>
      <c r="O37" s="294">
        <f t="shared" si="21"/>
        <v>62097.420000000006</v>
      </c>
      <c r="P37" s="358">
        <f t="shared" si="0"/>
        <v>4.896009275827673E-2</v>
      </c>
      <c r="R37" s="414">
        <f>O37/O35</f>
        <v>0.1346378702239947</v>
      </c>
      <c r="T37" s="55">
        <f t="shared" si="21"/>
        <v>4664.3119999999999</v>
      </c>
      <c r="U37" s="77">
        <f t="shared" si="21"/>
        <v>6217.8830000000007</v>
      </c>
      <c r="V37" s="77">
        <f t="shared" si="21"/>
        <v>7053.3980000000001</v>
      </c>
      <c r="W37" s="77">
        <f t="shared" si="21"/>
        <v>3426.1310000000003</v>
      </c>
      <c r="X37" s="77">
        <f t="shared" si="23"/>
        <v>3624.0860000000002</v>
      </c>
      <c r="Y37" s="77">
        <f t="shared" si="23"/>
        <v>3502.3519999999999</v>
      </c>
      <c r="Z37" s="77">
        <f t="shared" si="23"/>
        <v>4450.1540000000005</v>
      </c>
      <c r="AA37" s="77">
        <f t="shared" ref="AA37:AB37" si="44">AA15+AA26</f>
        <v>9518.2960000000003</v>
      </c>
      <c r="AB37" s="77">
        <f t="shared" si="44"/>
        <v>10314.93</v>
      </c>
      <c r="AC37" s="294">
        <f t="shared" si="23"/>
        <v>10094.436</v>
      </c>
      <c r="AD37" s="358">
        <f t="shared" si="1"/>
        <v>-2.1376199353752338E-2</v>
      </c>
      <c r="AF37" s="414">
        <f>AC37/AC35</f>
        <v>8.6915804902197843E-2</v>
      </c>
      <c r="AH37" s="140">
        <f t="shared" si="37"/>
        <v>1.4361013073374513</v>
      </c>
      <c r="AI37" s="141">
        <f t="shared" si="37"/>
        <v>1.3981797686461397</v>
      </c>
      <c r="AJ37" s="141">
        <f t="shared" si="37"/>
        <v>1.5076730306130346</v>
      </c>
      <c r="AK37" s="141">
        <f t="shared" si="37"/>
        <v>1.2859500502950141</v>
      </c>
      <c r="AL37" s="141">
        <f t="shared" si="37"/>
        <v>1.2488760726674244</v>
      </c>
      <c r="AM37" s="141">
        <f t="shared" si="37"/>
        <v>1.2907128868893407</v>
      </c>
      <c r="AN37" s="141">
        <f t="shared" si="37"/>
        <v>1.3550856125642845</v>
      </c>
      <c r="AO37" s="141">
        <f t="shared" si="40"/>
        <v>1.669679937677512</v>
      </c>
      <c r="AP37" s="141">
        <f t="shared" si="40"/>
        <v>1.7424153740356896</v>
      </c>
      <c r="AQ37" s="351">
        <f t="shared" si="7"/>
        <v>1.6255805796762568</v>
      </c>
      <c r="AR37" s="358">
        <f t="shared" si="4"/>
        <v>-6.7053353695351217E-2</v>
      </c>
    </row>
    <row r="38" spans="1:44" ht="20.100000000000001" customHeight="1" x14ac:dyDescent="0.25">
      <c r="A38" s="59"/>
      <c r="B38" s="1"/>
      <c r="C38" s="1"/>
      <c r="D38" s="10" t="s">
        <v>166</v>
      </c>
      <c r="E38" s="10"/>
      <c r="F38" s="51">
        <f t="shared" si="26"/>
        <v>0</v>
      </c>
      <c r="G38" s="79">
        <f t="shared" si="21"/>
        <v>0</v>
      </c>
      <c r="H38" s="79">
        <f t="shared" si="21"/>
        <v>0</v>
      </c>
      <c r="I38" s="79">
        <f t="shared" si="21"/>
        <v>0</v>
      </c>
      <c r="J38" s="79">
        <f t="shared" si="21"/>
        <v>0</v>
      </c>
      <c r="K38" s="79">
        <f t="shared" si="21"/>
        <v>0</v>
      </c>
      <c r="L38" s="79">
        <f t="shared" si="21"/>
        <v>0</v>
      </c>
      <c r="M38" s="79">
        <f t="shared" ref="M38" si="45">M16+M27</f>
        <v>47022.54</v>
      </c>
      <c r="N38" s="79">
        <f t="shared" si="21"/>
        <v>54313.760000000002</v>
      </c>
      <c r="O38" s="301">
        <f t="shared" si="21"/>
        <v>54083.06</v>
      </c>
      <c r="P38" s="399">
        <f t="shared" si="0"/>
        <v>-4.2475424275543504E-3</v>
      </c>
      <c r="R38" s="417">
        <f>O38/O37</f>
        <v>0.87093892145599594</v>
      </c>
      <c r="T38" s="51">
        <f>T16+T27</f>
        <v>0</v>
      </c>
      <c r="U38" s="79">
        <f t="shared" si="21"/>
        <v>0</v>
      </c>
      <c r="V38" s="79">
        <f t="shared" si="21"/>
        <v>0</v>
      </c>
      <c r="W38" s="79">
        <f t="shared" si="21"/>
        <v>0</v>
      </c>
      <c r="X38" s="79">
        <f t="shared" si="23"/>
        <v>0</v>
      </c>
      <c r="Y38" s="79">
        <f t="shared" si="23"/>
        <v>0</v>
      </c>
      <c r="Z38" s="79">
        <f t="shared" si="23"/>
        <v>0</v>
      </c>
      <c r="AA38" s="79">
        <f t="shared" ref="AA38:AB38" si="46">AA16+AA27</f>
        <v>8277.6689999999999</v>
      </c>
      <c r="AB38" s="79">
        <f t="shared" si="46"/>
        <v>9671.6660000000011</v>
      </c>
      <c r="AC38" s="301">
        <f t="shared" si="23"/>
        <v>9161.5</v>
      </c>
      <c r="AD38" s="399">
        <f t="shared" si="1"/>
        <v>-5.2748513027641879E-2</v>
      </c>
      <c r="AF38" s="417">
        <f>AC38/AC37</f>
        <v>0.90757918520658309</v>
      </c>
      <c r="AH38" s="347"/>
      <c r="AI38" s="333"/>
      <c r="AJ38" s="333"/>
      <c r="AK38" s="333"/>
      <c r="AL38" s="333"/>
      <c r="AM38" s="333"/>
      <c r="AN38" s="333"/>
      <c r="AO38" s="462">
        <f t="shared" si="40"/>
        <v>1.7603619455690822</v>
      </c>
      <c r="AP38" s="461">
        <f t="shared" si="40"/>
        <v>1.7807027169542304</v>
      </c>
      <c r="AQ38" s="334">
        <f t="shared" si="7"/>
        <v>1.6939684995634494</v>
      </c>
      <c r="AR38" s="357">
        <f t="shared" si="4"/>
        <v>-4.8707859299015353E-2</v>
      </c>
    </row>
    <row r="39" spans="1:44" ht="20.100000000000001" customHeight="1" thickBot="1" x14ac:dyDescent="0.3">
      <c r="A39" s="60"/>
      <c r="B39" s="131"/>
      <c r="C39" s="131"/>
      <c r="D39" s="298" t="s">
        <v>167</v>
      </c>
      <c r="E39" s="298"/>
      <c r="F39" s="315">
        <f t="shared" si="26"/>
        <v>32478.989999999998</v>
      </c>
      <c r="G39" s="299">
        <f t="shared" si="21"/>
        <v>44471.27</v>
      </c>
      <c r="H39" s="299">
        <f t="shared" si="21"/>
        <v>46783.34</v>
      </c>
      <c r="I39" s="299">
        <f t="shared" si="21"/>
        <v>26642.799999999999</v>
      </c>
      <c r="J39" s="299">
        <f t="shared" si="21"/>
        <v>29018.78</v>
      </c>
      <c r="K39" s="299">
        <f t="shared" si="21"/>
        <v>27135.02</v>
      </c>
      <c r="L39" s="299">
        <f t="shared" si="21"/>
        <v>32840.39</v>
      </c>
      <c r="M39" s="299">
        <f t="shared" ref="M39" si="47">M17+M28</f>
        <v>9984.17</v>
      </c>
      <c r="N39" s="299">
        <f t="shared" si="21"/>
        <v>4885.2699999999995</v>
      </c>
      <c r="O39" s="302">
        <f t="shared" si="21"/>
        <v>8014.3600000000006</v>
      </c>
      <c r="P39" s="359">
        <f t="shared" si="0"/>
        <v>0.64051526323007768</v>
      </c>
      <c r="R39" s="416">
        <f>O39/O37</f>
        <v>0.12906107854400392</v>
      </c>
      <c r="T39" s="315">
        <f t="shared" si="21"/>
        <v>4664.3119999999999</v>
      </c>
      <c r="U39" s="299">
        <f t="shared" si="21"/>
        <v>6217.8830000000007</v>
      </c>
      <c r="V39" s="299">
        <f t="shared" si="21"/>
        <v>7053.3980000000001</v>
      </c>
      <c r="W39" s="299">
        <f t="shared" si="21"/>
        <v>3426.1310000000003</v>
      </c>
      <c r="X39" s="299">
        <f t="shared" si="23"/>
        <v>3624.0860000000002</v>
      </c>
      <c r="Y39" s="299">
        <f t="shared" si="23"/>
        <v>3502.3519999999999</v>
      </c>
      <c r="Z39" s="299">
        <f t="shared" si="23"/>
        <v>4450.1540000000005</v>
      </c>
      <c r="AA39" s="299">
        <f t="shared" ref="AA39:AB39" si="48">AA17+AA28</f>
        <v>1240.627</v>
      </c>
      <c r="AB39" s="299">
        <f t="shared" si="48"/>
        <v>643.26400000000001</v>
      </c>
      <c r="AC39" s="302">
        <f t="shared" si="23"/>
        <v>932.93599999999992</v>
      </c>
      <c r="AD39" s="359">
        <f t="shared" si="1"/>
        <v>0.45031588896627189</v>
      </c>
      <c r="AF39" s="416">
        <f>AC39/AC37</f>
        <v>9.2420814793416878E-2</v>
      </c>
      <c r="AH39" s="352">
        <f t="shared" ref="AH39:AN39" si="49">(T39/F39)*10</f>
        <v>1.4361013073374513</v>
      </c>
      <c r="AI39" s="353">
        <f t="shared" si="49"/>
        <v>1.3981797686461397</v>
      </c>
      <c r="AJ39" s="353">
        <f t="shared" si="49"/>
        <v>1.5076730306130346</v>
      </c>
      <c r="AK39" s="353">
        <f t="shared" si="49"/>
        <v>1.2859500502950141</v>
      </c>
      <c r="AL39" s="353">
        <f t="shared" si="49"/>
        <v>1.2488760726674244</v>
      </c>
      <c r="AM39" s="353">
        <f t="shared" si="49"/>
        <v>1.2907128868893407</v>
      </c>
      <c r="AN39" s="353">
        <f t="shared" si="49"/>
        <v>1.3550856125642845</v>
      </c>
      <c r="AO39" s="463">
        <f t="shared" si="40"/>
        <v>1.2425940263437021</v>
      </c>
      <c r="AP39" s="353">
        <f t="shared" si="40"/>
        <v>1.3167419610379776</v>
      </c>
      <c r="AQ39" s="464">
        <f t="shared" si="7"/>
        <v>1.164080475546394</v>
      </c>
      <c r="AR39" s="359">
        <f t="shared" si="4"/>
        <v>-0.11593880198914726</v>
      </c>
    </row>
    <row r="40" spans="1:44" ht="20.100000000000001" customHeight="1" x14ac:dyDescent="0.25"/>
  </sheetData>
  <mergeCells count="11">
    <mergeCell ref="A4:E6"/>
    <mergeCell ref="F4:O4"/>
    <mergeCell ref="P4:P6"/>
    <mergeCell ref="R4:R6"/>
    <mergeCell ref="T4:AC4"/>
    <mergeCell ref="AF4:AF6"/>
    <mergeCell ref="AH4:AQ4"/>
    <mergeCell ref="F5:O5"/>
    <mergeCell ref="T5:AC5"/>
    <mergeCell ref="AH5:AQ5"/>
    <mergeCell ref="AD4:AD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1"/>
  <ignoredErrors>
    <ignoredError sqref="R10:R26 AF21:AF38 AF10:AF16 R27:R3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1A67522-A99C-4ABE-BFC1-F6E5B129F2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P7:P39</xm:sqref>
        </x14:conditionalFormatting>
        <x14:conditionalFormatting xmlns:xm="http://schemas.microsoft.com/office/excel/2006/main">
          <x14:cfRule type="iconSet" priority="2" id="{F583BFAE-2837-4D04-BC4C-754058FA59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AR7:AR39</xm:sqref>
        </x14:conditionalFormatting>
        <x14:conditionalFormatting xmlns:xm="http://schemas.microsoft.com/office/excel/2006/main">
          <x14:cfRule type="iconSet" priority="1" id="{6489E875-EEE1-488E-967C-63FFC84D9B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AD7:AD39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AN97"/>
  <sheetViews>
    <sheetView showGridLines="0" topLeftCell="R19" workbookViewId="0">
      <selection activeCell="AG92" sqref="AG92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33" t="s">
        <v>60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155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99</v>
      </c>
      <c r="B7" s="95">
        <v>29205.53</v>
      </c>
      <c r="C7" s="73">
        <v>35468.57</v>
      </c>
      <c r="D7" s="73">
        <v>35405.11</v>
      </c>
      <c r="E7" s="73">
        <v>33958.089999999997</v>
      </c>
      <c r="F7" s="73">
        <v>36177.26</v>
      </c>
      <c r="G7" s="73">
        <v>37994.519999999997</v>
      </c>
      <c r="H7" s="73">
        <v>42022.79</v>
      </c>
      <c r="I7" s="73">
        <v>66381.990000000005</v>
      </c>
      <c r="J7" s="73">
        <v>72711.89</v>
      </c>
      <c r="K7" s="96">
        <v>78718.63</v>
      </c>
      <c r="L7" s="54">
        <f t="shared" ref="L7:L33" si="0">(K7-J7)/J7</f>
        <v>8.2610148078945622E-2</v>
      </c>
      <c r="N7" s="391">
        <f>K7/K33</f>
        <v>0.14483021020892287</v>
      </c>
      <c r="P7" s="95">
        <v>7773.5060000000003</v>
      </c>
      <c r="Q7" s="73">
        <v>9820.1260000000002</v>
      </c>
      <c r="R7" s="73">
        <v>9925.5859999999993</v>
      </c>
      <c r="S7" s="73">
        <v>9889.1880000000001</v>
      </c>
      <c r="T7" s="73">
        <v>10060.878000000001</v>
      </c>
      <c r="U7" s="73">
        <v>10419.013999999999</v>
      </c>
      <c r="V7" s="73">
        <v>9847.9330000000009</v>
      </c>
      <c r="W7" s="73">
        <v>15649.966</v>
      </c>
      <c r="X7" s="73">
        <v>18146.303</v>
      </c>
      <c r="Y7" s="96">
        <v>19055.558000000001</v>
      </c>
      <c r="Z7" s="54">
        <f t="shared" ref="Z7:Z33" si="1">(Y7-X7)/X7</f>
        <v>5.0106900562610523E-2</v>
      </c>
      <c r="AB7" s="391">
        <f>Y7/Y33</f>
        <v>0.13930302759886096</v>
      </c>
      <c r="AD7" s="64">
        <f t="shared" ref="AD7:AD33" si="2">(P7/B7)*10</f>
        <v>2.661655515239751</v>
      </c>
      <c r="AE7" s="88">
        <f t="shared" ref="AE7:AE33" si="3">(Q7/C7)*10</f>
        <v>2.7686839362286104</v>
      </c>
      <c r="AF7" s="88">
        <f t="shared" ref="AF7:AF33" si="4">(R7/D7)*10</f>
        <v>2.8034331767363523</v>
      </c>
      <c r="AG7" s="88">
        <f t="shared" ref="AG7:AG33" si="5">(S7/E7)*10</f>
        <v>2.9121743890778311</v>
      </c>
      <c r="AH7" s="88">
        <f t="shared" ref="AH7:AH33" si="6">(T7/F7)*10</f>
        <v>2.7809950228403144</v>
      </c>
      <c r="AI7" s="88">
        <f t="shared" ref="AI7:AI33" si="7">(U7/G7)*10</f>
        <v>2.7422412495275634</v>
      </c>
      <c r="AJ7" s="88">
        <f t="shared" ref="AJ7:AK33" si="8">(V7/H7)*10</f>
        <v>2.3434743385672396</v>
      </c>
      <c r="AK7" s="88">
        <f t="shared" si="8"/>
        <v>2.3575620435603089</v>
      </c>
      <c r="AL7" s="88">
        <f t="shared" ref="AL7:AL33" si="9">(X7/J7)*10</f>
        <v>2.4956445225120678</v>
      </c>
      <c r="AM7" s="19">
        <f t="shared" ref="AM7:AM33" si="10">(Y7/K7)*10</f>
        <v>2.4207176877951255</v>
      </c>
      <c r="AN7" s="54">
        <f>(AM7-AL7)/AL7</f>
        <v>-3.0023039756288034E-2</v>
      </c>
    </row>
    <row r="8" spans="1:40" ht="20.100000000000001" customHeight="1" x14ac:dyDescent="0.25">
      <c r="A8" s="5" t="s">
        <v>93</v>
      </c>
      <c r="B8" s="97">
        <v>21363.99</v>
      </c>
      <c r="C8" s="75">
        <v>21428.880000000001</v>
      </c>
      <c r="D8" s="75">
        <v>24095.68</v>
      </c>
      <c r="E8" s="75">
        <v>24828.99</v>
      </c>
      <c r="F8" s="75">
        <v>28987.69</v>
      </c>
      <c r="G8" s="75">
        <v>34681.86</v>
      </c>
      <c r="H8" s="75">
        <v>41171.89</v>
      </c>
      <c r="I8" s="75">
        <v>53763.74</v>
      </c>
      <c r="J8" s="75">
        <v>62720.34</v>
      </c>
      <c r="K8" s="98">
        <v>75994.38</v>
      </c>
      <c r="L8" s="54">
        <f t="shared" si="0"/>
        <v>0.21163852109220085</v>
      </c>
      <c r="N8" s="392">
        <f>K8/$K$33</f>
        <v>0.13981800788576687</v>
      </c>
      <c r="P8" s="97">
        <v>5303.36</v>
      </c>
      <c r="Q8" s="75">
        <v>5154.2650000000003</v>
      </c>
      <c r="R8" s="75">
        <v>6235.2439999999997</v>
      </c>
      <c r="S8" s="75">
        <v>6555.4110000000001</v>
      </c>
      <c r="T8" s="75">
        <v>7385.62</v>
      </c>
      <c r="U8" s="75">
        <v>9546.1360000000004</v>
      </c>
      <c r="V8" s="75">
        <v>10735.062</v>
      </c>
      <c r="W8" s="75">
        <v>13804.168</v>
      </c>
      <c r="X8" s="75">
        <v>16449.219000000001</v>
      </c>
      <c r="Y8" s="98">
        <v>18853.456999999999</v>
      </c>
      <c r="Z8" s="54">
        <f t="shared" si="1"/>
        <v>0.14616122504053217</v>
      </c>
      <c r="AB8" s="392">
        <f>Y8/$Y$33</f>
        <v>0.13782559612292317</v>
      </c>
      <c r="AD8" s="64">
        <f t="shared" si="2"/>
        <v>2.4823827384304145</v>
      </c>
      <c r="AE8" s="89">
        <f t="shared" si="3"/>
        <v>2.4052890305046275</v>
      </c>
      <c r="AF8" s="89">
        <f t="shared" si="4"/>
        <v>2.5877020279153773</v>
      </c>
      <c r="AG8" s="89">
        <f t="shared" si="5"/>
        <v>2.6402245923011769</v>
      </c>
      <c r="AH8" s="89">
        <f t="shared" si="6"/>
        <v>2.547847034379076</v>
      </c>
      <c r="AI8" s="89">
        <f t="shared" si="7"/>
        <v>2.7524867466739096</v>
      </c>
      <c r="AJ8" s="89">
        <f t="shared" si="8"/>
        <v>2.6073765377299902</v>
      </c>
      <c r="AK8" s="89">
        <f t="shared" si="8"/>
        <v>2.5675609620908069</v>
      </c>
      <c r="AL8" s="89">
        <f t="shared" si="9"/>
        <v>2.6226291184008255</v>
      </c>
      <c r="AM8" s="19">
        <f t="shared" si="10"/>
        <v>2.4809014824517286</v>
      </c>
      <c r="AN8" s="54">
        <f t="shared" ref="AN8:AN33" si="11">(AM8-AL8)/AL8</f>
        <v>-5.404028917192711E-2</v>
      </c>
    </row>
    <row r="9" spans="1:40" ht="20.100000000000001" customHeight="1" x14ac:dyDescent="0.25">
      <c r="A9" s="5" t="s">
        <v>97</v>
      </c>
      <c r="B9" s="97">
        <v>18243.439999999999</v>
      </c>
      <c r="C9" s="75">
        <v>19051.560000000001</v>
      </c>
      <c r="D9" s="75">
        <v>22489.88</v>
      </c>
      <c r="E9" s="75">
        <v>24373.4</v>
      </c>
      <c r="F9" s="75">
        <v>22072.32</v>
      </c>
      <c r="G9" s="75">
        <v>27126.65</v>
      </c>
      <c r="H9" s="75">
        <v>28048.43</v>
      </c>
      <c r="I9" s="75">
        <v>31346.799999999999</v>
      </c>
      <c r="J9" s="75">
        <v>35169.919999999998</v>
      </c>
      <c r="K9" s="98">
        <v>37022.839999999997</v>
      </c>
      <c r="L9" s="54">
        <f t="shared" si="0"/>
        <v>5.2684794278747248E-2</v>
      </c>
      <c r="N9" s="392">
        <f t="shared" ref="N9:N32" si="12">K9/$K$33</f>
        <v>6.8116349328377762E-2</v>
      </c>
      <c r="P9" s="97">
        <v>5490.01</v>
      </c>
      <c r="Q9" s="75">
        <v>5976.7479999999996</v>
      </c>
      <c r="R9" s="75">
        <v>7061.0060000000003</v>
      </c>
      <c r="S9" s="75">
        <v>7425.9070000000002</v>
      </c>
      <c r="T9" s="75">
        <v>6782.0860000000002</v>
      </c>
      <c r="U9" s="75">
        <v>7964.8040000000001</v>
      </c>
      <c r="V9" s="75">
        <v>8328.8510000000006</v>
      </c>
      <c r="W9" s="75">
        <v>9407.5300000000007</v>
      </c>
      <c r="X9" s="75">
        <v>10002.132</v>
      </c>
      <c r="Y9" s="98">
        <v>10677.178</v>
      </c>
      <c r="Z9" s="54">
        <f t="shared" si="1"/>
        <v>6.749021108699628E-2</v>
      </c>
      <c r="AB9" s="392">
        <f t="shared" ref="AB9:AB32" si="13">Y9/$Y$33</f>
        <v>7.8054036602441701E-2</v>
      </c>
      <c r="AD9" s="64">
        <f t="shared" si="2"/>
        <v>3.0093063588884554</v>
      </c>
      <c r="AE9" s="89">
        <f t="shared" si="3"/>
        <v>3.1371436249839899</v>
      </c>
      <c r="AF9" s="89">
        <f t="shared" si="4"/>
        <v>3.139637027854306</v>
      </c>
      <c r="AG9" s="89">
        <f t="shared" si="5"/>
        <v>3.0467259389334274</v>
      </c>
      <c r="AH9" s="89">
        <f t="shared" si="6"/>
        <v>3.0726656735676179</v>
      </c>
      <c r="AI9" s="89">
        <f t="shared" si="7"/>
        <v>2.936154667089375</v>
      </c>
      <c r="AJ9" s="89">
        <f t="shared" si="8"/>
        <v>2.9694535487369529</v>
      </c>
      <c r="AK9" s="89">
        <f t="shared" si="8"/>
        <v>3.0011133512830659</v>
      </c>
      <c r="AL9" s="89">
        <f t="shared" si="9"/>
        <v>2.8439450530453296</v>
      </c>
      <c r="AM9" s="19">
        <f t="shared" si="10"/>
        <v>2.88394353323516</v>
      </c>
      <c r="AN9" s="54">
        <f t="shared" si="11"/>
        <v>1.4064434946448589E-2</v>
      </c>
    </row>
    <row r="10" spans="1:40" ht="20.100000000000001" customHeight="1" x14ac:dyDescent="0.25">
      <c r="A10" s="5" t="s">
        <v>102</v>
      </c>
      <c r="B10" s="97">
        <v>9689.93</v>
      </c>
      <c r="C10" s="75">
        <v>13736.87</v>
      </c>
      <c r="D10" s="75">
        <v>14624.62</v>
      </c>
      <c r="E10" s="75">
        <v>19060.009999999998</v>
      </c>
      <c r="F10" s="75">
        <v>22485.35</v>
      </c>
      <c r="G10" s="75">
        <v>28885.22</v>
      </c>
      <c r="H10" s="75">
        <v>36669.93</v>
      </c>
      <c r="I10" s="75">
        <v>31568.92</v>
      </c>
      <c r="J10" s="75">
        <v>36066.53</v>
      </c>
      <c r="K10" s="98">
        <v>41409.43</v>
      </c>
      <c r="L10" s="54">
        <f t="shared" si="0"/>
        <v>0.14814011772133337</v>
      </c>
      <c r="N10" s="392">
        <f t="shared" si="12"/>
        <v>7.6187002384717276E-2</v>
      </c>
      <c r="P10" s="97">
        <v>1521.7819999999999</v>
      </c>
      <c r="Q10" s="75">
        <v>2257.942</v>
      </c>
      <c r="R10" s="75">
        <v>2753.2629999999999</v>
      </c>
      <c r="S10" s="75">
        <v>3453.2330000000002</v>
      </c>
      <c r="T10" s="75">
        <v>4088.7069999999999</v>
      </c>
      <c r="U10" s="75">
        <v>5582.2690000000002</v>
      </c>
      <c r="V10" s="75">
        <v>7469.07</v>
      </c>
      <c r="W10" s="75">
        <v>7601.1270000000004</v>
      </c>
      <c r="X10" s="75">
        <v>8477</v>
      </c>
      <c r="Y10" s="98">
        <v>9622.5020000000004</v>
      </c>
      <c r="Z10" s="54">
        <f t="shared" si="1"/>
        <v>0.13513058865164568</v>
      </c>
      <c r="AB10" s="392">
        <f t="shared" si="13"/>
        <v>7.0343973221676043E-2</v>
      </c>
      <c r="AD10" s="64">
        <f t="shared" si="2"/>
        <v>1.570477805309223</v>
      </c>
      <c r="AE10" s="89">
        <f t="shared" si="3"/>
        <v>1.6437092292494579</v>
      </c>
      <c r="AF10" s="89">
        <f t="shared" si="4"/>
        <v>1.8826219074410135</v>
      </c>
      <c r="AG10" s="89">
        <f t="shared" si="5"/>
        <v>1.8117687241507221</v>
      </c>
      <c r="AH10" s="89">
        <f t="shared" si="6"/>
        <v>1.818387083145248</v>
      </c>
      <c r="AI10" s="89">
        <f t="shared" si="7"/>
        <v>1.9325693209191415</v>
      </c>
      <c r="AJ10" s="89">
        <f t="shared" si="8"/>
        <v>2.036837812343792</v>
      </c>
      <c r="AK10" s="89">
        <f t="shared" si="8"/>
        <v>2.4077881029823005</v>
      </c>
      <c r="AL10" s="89">
        <f t="shared" si="9"/>
        <v>2.3503785920076039</v>
      </c>
      <c r="AM10" s="19">
        <f t="shared" si="10"/>
        <v>2.3237465475859</v>
      </c>
      <c r="AN10" s="54">
        <f t="shared" si="11"/>
        <v>-1.1330959408950275E-2</v>
      </c>
    </row>
    <row r="11" spans="1:40" ht="20.100000000000001" customHeight="1" x14ac:dyDescent="0.25">
      <c r="A11" s="5" t="s">
        <v>100</v>
      </c>
      <c r="B11" s="97">
        <v>10281.69</v>
      </c>
      <c r="C11" s="75">
        <v>12379.18</v>
      </c>
      <c r="D11" s="75">
        <v>12778.23</v>
      </c>
      <c r="E11" s="75">
        <v>15728.26</v>
      </c>
      <c r="F11" s="75">
        <v>17056.52</v>
      </c>
      <c r="G11" s="75">
        <v>16567.34</v>
      </c>
      <c r="H11" s="75">
        <v>20645.43</v>
      </c>
      <c r="I11" s="75">
        <v>26220.68</v>
      </c>
      <c r="J11" s="75">
        <v>29722.639999999999</v>
      </c>
      <c r="K11" s="98">
        <v>31477.040000000001</v>
      </c>
      <c r="L11" s="54">
        <f t="shared" si="0"/>
        <v>5.9025712386248375E-2</v>
      </c>
      <c r="N11" s="392">
        <f t="shared" si="12"/>
        <v>5.7912927599917237E-2</v>
      </c>
      <c r="P11" s="97">
        <v>2929.7579999999998</v>
      </c>
      <c r="Q11" s="75">
        <v>3405</v>
      </c>
      <c r="R11" s="75">
        <v>3771.95</v>
      </c>
      <c r="S11" s="75">
        <v>4799.8010000000004</v>
      </c>
      <c r="T11" s="75">
        <v>4908.0510000000004</v>
      </c>
      <c r="U11" s="75">
        <v>5152.0039999999999</v>
      </c>
      <c r="V11" s="75">
        <v>6760.4160000000002</v>
      </c>
      <c r="W11" s="75">
        <v>8044.643</v>
      </c>
      <c r="X11" s="75">
        <v>9093.4920000000002</v>
      </c>
      <c r="Y11" s="98">
        <v>9458.4380000000001</v>
      </c>
      <c r="Z11" s="54">
        <f t="shared" si="1"/>
        <v>4.0132657509348434E-2</v>
      </c>
      <c r="AB11" s="392">
        <f t="shared" si="13"/>
        <v>6.9144605986144039E-2</v>
      </c>
      <c r="AD11" s="64">
        <f t="shared" si="2"/>
        <v>2.8494906965683651</v>
      </c>
      <c r="AE11" s="89">
        <f t="shared" si="3"/>
        <v>2.750586064666642</v>
      </c>
      <c r="AF11" s="89">
        <f t="shared" si="4"/>
        <v>2.9518563995169913</v>
      </c>
      <c r="AG11" s="89">
        <f t="shared" si="5"/>
        <v>3.0517050201357305</v>
      </c>
      <c r="AH11" s="89">
        <f t="shared" si="6"/>
        <v>2.8775219095102638</v>
      </c>
      <c r="AI11" s="89">
        <f t="shared" si="7"/>
        <v>3.109735177765411</v>
      </c>
      <c r="AJ11" s="89">
        <f t="shared" si="8"/>
        <v>3.2745338798949697</v>
      </c>
      <c r="AK11" s="89">
        <f t="shared" si="8"/>
        <v>3.0680527736122789</v>
      </c>
      <c r="AL11" s="89">
        <f t="shared" si="9"/>
        <v>3.0594496316612525</v>
      </c>
      <c r="AM11" s="19">
        <f t="shared" si="10"/>
        <v>3.0048689457458515</v>
      </c>
      <c r="AN11" s="54">
        <f t="shared" si="11"/>
        <v>-1.7840034152078587E-2</v>
      </c>
    </row>
    <row r="12" spans="1:40" ht="20.100000000000001" customHeight="1" x14ac:dyDescent="0.25">
      <c r="A12" s="5" t="s">
        <v>92</v>
      </c>
      <c r="B12" s="97">
        <v>22098.87</v>
      </c>
      <c r="C12" s="75">
        <v>25785.71</v>
      </c>
      <c r="D12" s="75">
        <v>29567.37</v>
      </c>
      <c r="E12" s="75">
        <v>21212.87</v>
      </c>
      <c r="F12" s="75">
        <v>26238.59</v>
      </c>
      <c r="G12" s="75">
        <v>22737.09</v>
      </c>
      <c r="H12" s="75">
        <v>27927.58</v>
      </c>
      <c r="I12" s="75">
        <v>30350.29</v>
      </c>
      <c r="J12" s="75">
        <v>31379.19</v>
      </c>
      <c r="K12" s="98">
        <v>33942.71</v>
      </c>
      <c r="L12" s="54">
        <f t="shared" si="0"/>
        <v>8.1694906720026883E-2</v>
      </c>
      <c r="N12" s="392">
        <f t="shared" si="12"/>
        <v>6.2449382368068497E-2</v>
      </c>
      <c r="P12" s="97">
        <v>4543.0619999999999</v>
      </c>
      <c r="Q12" s="75">
        <v>5807.1350000000002</v>
      </c>
      <c r="R12" s="75">
        <v>6168.4139999999998</v>
      </c>
      <c r="S12" s="75">
        <v>4943.5969999999998</v>
      </c>
      <c r="T12" s="75">
        <v>6043.19</v>
      </c>
      <c r="U12" s="75">
        <v>5369.5860000000002</v>
      </c>
      <c r="V12" s="75">
        <v>6629.7389999999996</v>
      </c>
      <c r="W12" s="75">
        <v>7344.9629999999997</v>
      </c>
      <c r="X12" s="75">
        <v>7568.5870000000004</v>
      </c>
      <c r="Y12" s="98">
        <v>8264.1990000000005</v>
      </c>
      <c r="Z12" s="54">
        <f t="shared" si="1"/>
        <v>9.190777618067944E-2</v>
      </c>
      <c r="AB12" s="392">
        <f t="shared" si="13"/>
        <v>6.0414286549860099E-2</v>
      </c>
      <c r="AD12" s="64">
        <f t="shared" si="2"/>
        <v>2.0557892779133051</v>
      </c>
      <c r="AE12" s="89">
        <f t="shared" si="3"/>
        <v>2.2520748895415328</v>
      </c>
      <c r="AF12" s="89">
        <f t="shared" si="4"/>
        <v>2.0862234280559955</v>
      </c>
      <c r="AG12" s="89">
        <f t="shared" si="5"/>
        <v>2.3304706058161861</v>
      </c>
      <c r="AH12" s="89">
        <f t="shared" si="6"/>
        <v>2.3031687297221382</v>
      </c>
      <c r="AI12" s="89">
        <f t="shared" si="7"/>
        <v>2.3615977242470345</v>
      </c>
      <c r="AJ12" s="89">
        <f t="shared" si="8"/>
        <v>2.3739038613442336</v>
      </c>
      <c r="AK12" s="89">
        <f t="shared" si="8"/>
        <v>2.4200635315181502</v>
      </c>
      <c r="AL12" s="89">
        <f t="shared" si="9"/>
        <v>2.4119765360418803</v>
      </c>
      <c r="AM12" s="19">
        <f t="shared" si="10"/>
        <v>2.4347493173055423</v>
      </c>
      <c r="AN12" s="54">
        <f t="shared" si="11"/>
        <v>9.4415434492711777E-3</v>
      </c>
    </row>
    <row r="13" spans="1:40" ht="20.100000000000001" customHeight="1" x14ac:dyDescent="0.25">
      <c r="A13" s="5" t="s">
        <v>105</v>
      </c>
      <c r="B13" s="97">
        <v>23637.3</v>
      </c>
      <c r="C13" s="75">
        <v>32568.240000000002</v>
      </c>
      <c r="D13" s="75">
        <v>33115.230000000003</v>
      </c>
      <c r="E13" s="75">
        <v>17056.150000000001</v>
      </c>
      <c r="F13" s="75">
        <v>12058.75</v>
      </c>
      <c r="G13" s="75">
        <v>8728.64</v>
      </c>
      <c r="H13" s="75">
        <v>5539.74</v>
      </c>
      <c r="I13" s="75">
        <v>23673.9</v>
      </c>
      <c r="J13" s="75">
        <v>25202.2</v>
      </c>
      <c r="K13" s="98">
        <v>27651.62</v>
      </c>
      <c r="L13" s="54">
        <f t="shared" si="0"/>
        <v>9.7190721444953151E-2</v>
      </c>
      <c r="N13" s="392">
        <f t="shared" si="12"/>
        <v>5.0874741306057479E-2</v>
      </c>
      <c r="P13" s="97">
        <v>5884.6549999999997</v>
      </c>
      <c r="Q13" s="75">
        <v>6804.3149999999996</v>
      </c>
      <c r="R13" s="75">
        <v>7235.1909999999998</v>
      </c>
      <c r="S13" s="75">
        <v>3459.8159999999998</v>
      </c>
      <c r="T13" s="75">
        <v>2794.4989999999998</v>
      </c>
      <c r="U13" s="75">
        <v>2137.741</v>
      </c>
      <c r="V13" s="75">
        <v>1493.19</v>
      </c>
      <c r="W13" s="75">
        <v>5406.3980000000001</v>
      </c>
      <c r="X13" s="75">
        <v>6340.174</v>
      </c>
      <c r="Y13" s="98">
        <v>6759.1909999999998</v>
      </c>
      <c r="Z13" s="54">
        <f t="shared" si="1"/>
        <v>6.608919565929891E-2</v>
      </c>
      <c r="AB13" s="392">
        <f t="shared" si="13"/>
        <v>4.94121332169319E-2</v>
      </c>
      <c r="AD13" s="64">
        <f t="shared" si="2"/>
        <v>2.4895631057692711</v>
      </c>
      <c r="AE13" s="89">
        <f t="shared" si="3"/>
        <v>2.0892486053897903</v>
      </c>
      <c r="AF13" s="89">
        <f t="shared" si="4"/>
        <v>2.1848530117411231</v>
      </c>
      <c r="AG13" s="89">
        <f t="shared" si="5"/>
        <v>2.0284859127059738</v>
      </c>
      <c r="AH13" s="89">
        <f t="shared" si="6"/>
        <v>2.3174035451435677</v>
      </c>
      <c r="AI13" s="89">
        <f t="shared" si="7"/>
        <v>2.44911120174506</v>
      </c>
      <c r="AJ13" s="89">
        <f t="shared" si="8"/>
        <v>2.6954153082996681</v>
      </c>
      <c r="AK13" s="89">
        <f t="shared" si="8"/>
        <v>2.2836955465723854</v>
      </c>
      <c r="AL13" s="89">
        <f t="shared" si="9"/>
        <v>2.5157224369301092</v>
      </c>
      <c r="AM13" s="19">
        <f t="shared" si="10"/>
        <v>2.4444104902352919</v>
      </c>
      <c r="AN13" s="54">
        <f t="shared" si="11"/>
        <v>-2.8346508202962969E-2</v>
      </c>
    </row>
    <row r="14" spans="1:40" ht="20.100000000000001" customHeight="1" x14ac:dyDescent="0.25">
      <c r="A14" s="5" t="s">
        <v>104</v>
      </c>
      <c r="B14" s="97">
        <v>5725.97</v>
      </c>
      <c r="C14" s="75">
        <v>9538.17</v>
      </c>
      <c r="D14" s="75">
        <v>12512.07</v>
      </c>
      <c r="E14" s="75">
        <v>13762.07</v>
      </c>
      <c r="F14" s="75">
        <v>13097.6</v>
      </c>
      <c r="G14" s="75">
        <v>21717.4</v>
      </c>
      <c r="H14" s="75">
        <v>26833.11</v>
      </c>
      <c r="I14" s="75">
        <v>29504.23</v>
      </c>
      <c r="J14" s="75">
        <v>28976.04</v>
      </c>
      <c r="K14" s="98">
        <v>22571.22</v>
      </c>
      <c r="L14" s="54">
        <f t="shared" si="0"/>
        <v>-0.22103848559016345</v>
      </c>
      <c r="N14" s="392">
        <f t="shared" si="12"/>
        <v>4.1527584223351496E-2</v>
      </c>
      <c r="P14" s="97">
        <v>1331.5619999999999</v>
      </c>
      <c r="Q14" s="75">
        <v>2540.2179999999998</v>
      </c>
      <c r="R14" s="75">
        <v>3350.1860000000001</v>
      </c>
      <c r="S14" s="75">
        <v>3410.0619999999999</v>
      </c>
      <c r="T14" s="75">
        <v>3245.3310000000001</v>
      </c>
      <c r="U14" s="75">
        <v>5664.866</v>
      </c>
      <c r="V14" s="75">
        <v>6864.3440000000001</v>
      </c>
      <c r="W14" s="75">
        <v>7569.0910000000003</v>
      </c>
      <c r="X14" s="75">
        <v>8067.7340000000004</v>
      </c>
      <c r="Y14" s="98">
        <v>6455.732</v>
      </c>
      <c r="Z14" s="54">
        <f t="shared" si="1"/>
        <v>-0.19980852120310366</v>
      </c>
      <c r="AB14" s="392">
        <f t="shared" si="13"/>
        <v>4.7193738066702101E-2</v>
      </c>
      <c r="AD14" s="64">
        <f t="shared" si="2"/>
        <v>2.3254784778823496</v>
      </c>
      <c r="AE14" s="89">
        <f t="shared" si="3"/>
        <v>2.6632131740155609</v>
      </c>
      <c r="AF14" s="89">
        <f t="shared" si="4"/>
        <v>2.6775633448342284</v>
      </c>
      <c r="AG14" s="89">
        <f t="shared" si="5"/>
        <v>2.4778699715958425</v>
      </c>
      <c r="AH14" s="89">
        <f t="shared" si="6"/>
        <v>2.4778058575616906</v>
      </c>
      <c r="AI14" s="89">
        <f t="shared" si="7"/>
        <v>2.6084457623840791</v>
      </c>
      <c r="AJ14" s="89">
        <f t="shared" si="8"/>
        <v>2.5581619126519439</v>
      </c>
      <c r="AK14" s="89">
        <f t="shared" si="8"/>
        <v>2.5654257033652468</v>
      </c>
      <c r="AL14" s="89">
        <f t="shared" si="9"/>
        <v>2.784277630759759</v>
      </c>
      <c r="AM14" s="19">
        <f t="shared" si="10"/>
        <v>2.8601608597142731</v>
      </c>
      <c r="AN14" s="54">
        <f t="shared" si="11"/>
        <v>2.7254189063684552E-2</v>
      </c>
    </row>
    <row r="15" spans="1:40" ht="20.100000000000001" customHeight="1" x14ac:dyDescent="0.25">
      <c r="A15" s="5" t="s">
        <v>98</v>
      </c>
      <c r="B15" s="97">
        <v>61833.13</v>
      </c>
      <c r="C15" s="75">
        <v>100894.93</v>
      </c>
      <c r="D15" s="75">
        <v>91276.52</v>
      </c>
      <c r="E15" s="75">
        <v>95564.19</v>
      </c>
      <c r="F15" s="75">
        <v>87311.23</v>
      </c>
      <c r="G15" s="75">
        <v>73022.13</v>
      </c>
      <c r="H15" s="75">
        <v>39844.07</v>
      </c>
      <c r="I15" s="75">
        <v>50107.5</v>
      </c>
      <c r="J15" s="75">
        <v>27728.54</v>
      </c>
      <c r="K15" s="98">
        <v>23073.87</v>
      </c>
      <c r="L15" s="54">
        <f t="shared" si="0"/>
        <v>-0.16786567197551699</v>
      </c>
      <c r="N15" s="392">
        <f t="shared" si="12"/>
        <v>4.2452383158006674E-2</v>
      </c>
      <c r="P15" s="97">
        <v>12958.671</v>
      </c>
      <c r="Q15" s="75">
        <v>20419.962</v>
      </c>
      <c r="R15" s="75">
        <v>23100.83</v>
      </c>
      <c r="S15" s="75">
        <v>25984.457999999999</v>
      </c>
      <c r="T15" s="75">
        <v>24793.815999999999</v>
      </c>
      <c r="U15" s="75">
        <v>19117.187999999998</v>
      </c>
      <c r="V15" s="75">
        <v>9623.5689999999995</v>
      </c>
      <c r="W15" s="75">
        <v>13513.475</v>
      </c>
      <c r="X15" s="75">
        <v>7924.61</v>
      </c>
      <c r="Y15" s="98">
        <v>5913.39</v>
      </c>
      <c r="Z15" s="54">
        <f t="shared" si="1"/>
        <v>-0.25379419302653372</v>
      </c>
      <c r="AB15" s="392">
        <f t="shared" si="13"/>
        <v>4.3229021704472174E-2</v>
      </c>
      <c r="AD15" s="64">
        <f t="shared" si="2"/>
        <v>2.0957488323816054</v>
      </c>
      <c r="AE15" s="89">
        <f t="shared" si="3"/>
        <v>2.0238838562056589</v>
      </c>
      <c r="AF15" s="89">
        <f t="shared" si="4"/>
        <v>2.5308622633728808</v>
      </c>
      <c r="AG15" s="89">
        <f t="shared" si="5"/>
        <v>2.7190580488360756</v>
      </c>
      <c r="AH15" s="89">
        <f t="shared" si="6"/>
        <v>2.8397052704445924</v>
      </c>
      <c r="AI15" s="89">
        <f t="shared" si="7"/>
        <v>2.6179992284530726</v>
      </c>
      <c r="AJ15" s="89">
        <f t="shared" si="8"/>
        <v>2.4153077233324809</v>
      </c>
      <c r="AK15" s="89">
        <f t="shared" si="8"/>
        <v>2.6968966721548671</v>
      </c>
      <c r="AL15" s="89">
        <f t="shared" si="9"/>
        <v>2.8579254443255935</v>
      </c>
      <c r="AM15" s="19">
        <f t="shared" si="10"/>
        <v>2.5628080595062732</v>
      </c>
      <c r="AN15" s="54">
        <f t="shared" si="11"/>
        <v>-0.10326280043633586</v>
      </c>
    </row>
    <row r="16" spans="1:40" ht="20.100000000000001" customHeight="1" x14ac:dyDescent="0.25">
      <c r="A16" s="5" t="s">
        <v>107</v>
      </c>
      <c r="B16" s="97">
        <v>11142.36</v>
      </c>
      <c r="C16" s="75">
        <v>12980.73</v>
      </c>
      <c r="D16" s="75">
        <v>15473.89</v>
      </c>
      <c r="E16" s="75">
        <v>15513.92</v>
      </c>
      <c r="F16" s="75">
        <v>14777.4</v>
      </c>
      <c r="G16" s="75">
        <v>18438.52</v>
      </c>
      <c r="H16" s="75">
        <v>20605.689999999999</v>
      </c>
      <c r="I16" s="75">
        <v>23790.22</v>
      </c>
      <c r="J16" s="75">
        <v>23000.77</v>
      </c>
      <c r="K16" s="98">
        <v>23506.880000000001</v>
      </c>
      <c r="L16" s="54">
        <f t="shared" si="0"/>
        <v>2.2004045951505128E-2</v>
      </c>
      <c r="N16" s="392">
        <f t="shared" si="12"/>
        <v>4.3249055169734596E-2</v>
      </c>
      <c r="P16" s="97">
        <v>2187.9140000000002</v>
      </c>
      <c r="Q16" s="75">
        <v>2431.4740000000002</v>
      </c>
      <c r="R16" s="75">
        <v>2880.5889999999999</v>
      </c>
      <c r="S16" s="75">
        <v>3101.1759999999999</v>
      </c>
      <c r="T16" s="75">
        <v>4110.2060000000001</v>
      </c>
      <c r="U16" s="75">
        <v>3934.56</v>
      </c>
      <c r="V16" s="75">
        <v>4241.3239999999996</v>
      </c>
      <c r="W16" s="75">
        <v>4829.5069999999996</v>
      </c>
      <c r="X16" s="75">
        <v>4662.0349999999999</v>
      </c>
      <c r="Y16" s="98">
        <v>4875.9210000000003</v>
      </c>
      <c r="Z16" s="54">
        <f t="shared" si="1"/>
        <v>4.587824844729832E-2</v>
      </c>
      <c r="AB16" s="392">
        <f t="shared" si="13"/>
        <v>3.5644747723098197E-2</v>
      </c>
      <c r="AD16" s="64">
        <f t="shared" si="2"/>
        <v>1.9636001708794186</v>
      </c>
      <c r="AE16" s="89">
        <f t="shared" si="3"/>
        <v>1.8731411869748469</v>
      </c>
      <c r="AF16" s="89">
        <f t="shared" si="4"/>
        <v>1.8615803783017715</v>
      </c>
      <c r="AG16" s="89">
        <f t="shared" si="5"/>
        <v>1.9989635114787236</v>
      </c>
      <c r="AH16" s="89">
        <f t="shared" si="6"/>
        <v>2.781413509819048</v>
      </c>
      <c r="AI16" s="89">
        <f t="shared" si="7"/>
        <v>2.1338805934532705</v>
      </c>
      <c r="AJ16" s="89">
        <f t="shared" si="8"/>
        <v>2.0583266078447262</v>
      </c>
      <c r="AK16" s="89">
        <f t="shared" si="8"/>
        <v>2.0300388142690564</v>
      </c>
      <c r="AL16" s="89">
        <f t="shared" si="9"/>
        <v>2.0269038819135186</v>
      </c>
      <c r="AM16" s="19">
        <f t="shared" si="10"/>
        <v>2.0742527294136863</v>
      </c>
      <c r="AN16" s="54">
        <f t="shared" si="11"/>
        <v>2.3360183935050547E-2</v>
      </c>
    </row>
    <row r="17" spans="1:40" ht="20.100000000000001" customHeight="1" x14ac:dyDescent="0.25">
      <c r="A17" s="5" t="s">
        <v>91</v>
      </c>
      <c r="B17" s="97">
        <v>21324.880000000001</v>
      </c>
      <c r="C17" s="75">
        <v>16609.41</v>
      </c>
      <c r="D17" s="75">
        <v>16757.849999999999</v>
      </c>
      <c r="E17" s="75">
        <v>14553.77</v>
      </c>
      <c r="F17" s="75">
        <v>21803.64</v>
      </c>
      <c r="G17" s="75">
        <v>21194</v>
      </c>
      <c r="H17" s="75">
        <v>24220.98</v>
      </c>
      <c r="I17" s="75">
        <v>21257.61</v>
      </c>
      <c r="J17" s="75">
        <v>19048.490000000002</v>
      </c>
      <c r="K17" s="98">
        <v>23024.86</v>
      </c>
      <c r="L17" s="54">
        <f t="shared" si="0"/>
        <v>0.20874987991174096</v>
      </c>
      <c r="N17" s="392">
        <f t="shared" si="12"/>
        <v>4.2362212272126935E-2</v>
      </c>
      <c r="P17" s="97">
        <v>3731.4319999999998</v>
      </c>
      <c r="Q17" s="75">
        <v>3092.107</v>
      </c>
      <c r="R17" s="75">
        <v>3157.8</v>
      </c>
      <c r="S17" s="75">
        <v>2984.393</v>
      </c>
      <c r="T17" s="75">
        <v>4343.1729999999998</v>
      </c>
      <c r="U17" s="75">
        <v>4234.1369999999997</v>
      </c>
      <c r="V17" s="75">
        <v>5153.616</v>
      </c>
      <c r="W17" s="75">
        <v>4588.7939999999999</v>
      </c>
      <c r="X17" s="75">
        <v>4204.027</v>
      </c>
      <c r="Y17" s="98">
        <v>4481.6940000000004</v>
      </c>
      <c r="Z17" s="54">
        <f t="shared" si="1"/>
        <v>6.6047863155969347E-2</v>
      </c>
      <c r="AB17" s="392">
        <f t="shared" si="13"/>
        <v>3.2762805632438032E-2</v>
      </c>
      <c r="AD17" s="64">
        <f t="shared" si="2"/>
        <v>1.749802109085725</v>
      </c>
      <c r="AE17" s="89">
        <f t="shared" si="3"/>
        <v>1.8616597458910342</v>
      </c>
      <c r="AF17" s="89">
        <f t="shared" si="4"/>
        <v>1.884370608401436</v>
      </c>
      <c r="AG17" s="89">
        <f t="shared" si="5"/>
        <v>2.050597886320864</v>
      </c>
      <c r="AH17" s="89">
        <f t="shared" si="6"/>
        <v>1.9919485920699478</v>
      </c>
      <c r="AI17" s="89">
        <f t="shared" si="7"/>
        <v>1.9977998490138718</v>
      </c>
      <c r="AJ17" s="89">
        <f t="shared" si="8"/>
        <v>2.1277487533534978</v>
      </c>
      <c r="AK17" s="89">
        <f t="shared" si="8"/>
        <v>2.1586594165571764</v>
      </c>
      <c r="AL17" s="89">
        <f t="shared" si="9"/>
        <v>2.2070132593187175</v>
      </c>
      <c r="AM17" s="19">
        <f t="shared" si="10"/>
        <v>1.9464587406828968</v>
      </c>
      <c r="AN17" s="54">
        <f t="shared" si="11"/>
        <v>-0.11805752300566205</v>
      </c>
    </row>
    <row r="18" spans="1:40" ht="20.100000000000001" customHeight="1" x14ac:dyDescent="0.25">
      <c r="A18" s="5" t="s">
        <v>95</v>
      </c>
      <c r="B18" s="97">
        <v>8410.61</v>
      </c>
      <c r="C18" s="75">
        <v>10755.68</v>
      </c>
      <c r="D18" s="75">
        <v>8970.33</v>
      </c>
      <c r="E18" s="75">
        <v>14594.73</v>
      </c>
      <c r="F18" s="75">
        <v>11043.63</v>
      </c>
      <c r="G18" s="75">
        <v>12634.7</v>
      </c>
      <c r="H18" s="75">
        <v>13173.28</v>
      </c>
      <c r="I18" s="75">
        <v>12476.04</v>
      </c>
      <c r="J18" s="75">
        <v>12351.05</v>
      </c>
      <c r="K18" s="98">
        <v>12373.05</v>
      </c>
      <c r="L18" s="54">
        <f t="shared" si="0"/>
        <v>1.7812250780298033E-3</v>
      </c>
      <c r="N18" s="392">
        <f t="shared" si="12"/>
        <v>2.2764514987437062E-2</v>
      </c>
      <c r="P18" s="97">
        <v>1749.021</v>
      </c>
      <c r="Q18" s="75">
        <v>2384.4119999999998</v>
      </c>
      <c r="R18" s="75">
        <v>2155.5230000000001</v>
      </c>
      <c r="S18" s="75">
        <v>3348.953</v>
      </c>
      <c r="T18" s="75">
        <v>2619.9740000000002</v>
      </c>
      <c r="U18" s="75">
        <v>3040.8939999999998</v>
      </c>
      <c r="V18" s="75">
        <v>3266.9059999999999</v>
      </c>
      <c r="W18" s="75">
        <v>3218.2979999999998</v>
      </c>
      <c r="X18" s="75">
        <v>3408.2510000000002</v>
      </c>
      <c r="Y18" s="98">
        <v>3560.34</v>
      </c>
      <c r="Z18" s="54">
        <f t="shared" si="1"/>
        <v>4.4623767439663314E-2</v>
      </c>
      <c r="AB18" s="392">
        <f t="shared" si="13"/>
        <v>2.6027374337782634E-2</v>
      </c>
      <c r="AD18" s="64">
        <f t="shared" si="2"/>
        <v>2.0795411985575361</v>
      </c>
      <c r="AE18" s="89">
        <f t="shared" si="3"/>
        <v>2.2168863335465536</v>
      </c>
      <c r="AF18" s="89">
        <f t="shared" si="4"/>
        <v>2.4029472717280189</v>
      </c>
      <c r="AG18" s="89">
        <f t="shared" si="5"/>
        <v>2.2946316923985579</v>
      </c>
      <c r="AH18" s="89">
        <f t="shared" si="6"/>
        <v>2.3723848046339837</v>
      </c>
      <c r="AI18" s="89">
        <f t="shared" si="7"/>
        <v>2.4067797415055363</v>
      </c>
      <c r="AJ18" s="89">
        <f t="shared" si="8"/>
        <v>2.4799488054607508</v>
      </c>
      <c r="AK18" s="89">
        <f t="shared" si="8"/>
        <v>2.5795829445881862</v>
      </c>
      <c r="AL18" s="89">
        <f t="shared" si="9"/>
        <v>2.7594827970091611</v>
      </c>
      <c r="AM18" s="19">
        <f t="shared" si="10"/>
        <v>2.8774958478305672</v>
      </c>
      <c r="AN18" s="54">
        <f t="shared" si="11"/>
        <v>4.2766365838306161E-2</v>
      </c>
    </row>
    <row r="19" spans="1:40" ht="20.100000000000001" customHeight="1" x14ac:dyDescent="0.25">
      <c r="A19" s="5" t="s">
        <v>96</v>
      </c>
      <c r="B19" s="97">
        <v>12455.78</v>
      </c>
      <c r="C19" s="75">
        <v>15200.71</v>
      </c>
      <c r="D19" s="75">
        <v>15134.34</v>
      </c>
      <c r="E19" s="75">
        <v>18212.32</v>
      </c>
      <c r="F19" s="75">
        <v>13931.37</v>
      </c>
      <c r="G19" s="75">
        <v>13301.14</v>
      </c>
      <c r="H19" s="75">
        <v>12865.79</v>
      </c>
      <c r="I19" s="75">
        <v>15597.84</v>
      </c>
      <c r="J19" s="75">
        <v>10946.23</v>
      </c>
      <c r="K19" s="98">
        <v>12497.97</v>
      </c>
      <c r="L19" s="54">
        <f t="shared" si="0"/>
        <v>0.14176022246928849</v>
      </c>
      <c r="N19" s="392">
        <f t="shared" si="12"/>
        <v>2.299434863493955E-2</v>
      </c>
      <c r="P19" s="97">
        <v>2664.8020000000001</v>
      </c>
      <c r="Q19" s="75">
        <v>3142.0459999999998</v>
      </c>
      <c r="R19" s="75">
        <v>3404.9630000000002</v>
      </c>
      <c r="S19" s="75">
        <v>4285.7539999999999</v>
      </c>
      <c r="T19" s="75">
        <v>3727.373</v>
      </c>
      <c r="U19" s="75">
        <v>3653.0250000000001</v>
      </c>
      <c r="V19" s="75">
        <v>3404.8969999999999</v>
      </c>
      <c r="W19" s="75">
        <v>3791.8249999999998</v>
      </c>
      <c r="X19" s="75">
        <v>3377.2330000000002</v>
      </c>
      <c r="Y19" s="98">
        <v>3492.58</v>
      </c>
      <c r="Z19" s="54">
        <f t="shared" si="1"/>
        <v>3.4154291397721075E-2</v>
      </c>
      <c r="AB19" s="392">
        <f t="shared" si="13"/>
        <v>2.5532024206860262E-2</v>
      </c>
      <c r="AD19" s="64">
        <f t="shared" si="2"/>
        <v>2.1394099767336932</v>
      </c>
      <c r="AE19" s="89">
        <f t="shared" si="3"/>
        <v>2.0670389738374064</v>
      </c>
      <c r="AF19" s="89">
        <f t="shared" si="4"/>
        <v>2.2498258926388597</v>
      </c>
      <c r="AG19" s="89">
        <f t="shared" si="5"/>
        <v>2.353216943255994</v>
      </c>
      <c r="AH19" s="89">
        <f t="shared" si="6"/>
        <v>2.6755250919328106</v>
      </c>
      <c r="AI19" s="89">
        <f t="shared" si="7"/>
        <v>2.7463999326373529</v>
      </c>
      <c r="AJ19" s="89">
        <f t="shared" si="8"/>
        <v>2.6464733218869574</v>
      </c>
      <c r="AK19" s="89">
        <f t="shared" si="8"/>
        <v>2.4309936504028764</v>
      </c>
      <c r="AL19" s="89">
        <f t="shared" si="9"/>
        <v>3.0852932927592427</v>
      </c>
      <c r="AM19" s="19">
        <f t="shared" si="10"/>
        <v>2.7945178296955424</v>
      </c>
      <c r="AN19" s="54">
        <f t="shared" si="11"/>
        <v>-9.4245647162981269E-2</v>
      </c>
    </row>
    <row r="20" spans="1:40" ht="20.100000000000001" customHeight="1" x14ac:dyDescent="0.25">
      <c r="A20" s="5" t="s">
        <v>94</v>
      </c>
      <c r="B20" s="97">
        <v>8649.59</v>
      </c>
      <c r="C20" s="75">
        <v>7878.3</v>
      </c>
      <c r="D20" s="75">
        <v>8074.31</v>
      </c>
      <c r="E20" s="75">
        <v>10698.91</v>
      </c>
      <c r="F20" s="75">
        <v>7406.36</v>
      </c>
      <c r="G20" s="75">
        <v>8924.76</v>
      </c>
      <c r="H20" s="75">
        <v>11911.72</v>
      </c>
      <c r="I20" s="75">
        <v>11519.68</v>
      </c>
      <c r="J20" s="75">
        <v>11282.88</v>
      </c>
      <c r="K20" s="98">
        <v>10348.9</v>
      </c>
      <c r="L20" s="54">
        <f t="shared" si="0"/>
        <v>-8.2778510451232273E-2</v>
      </c>
      <c r="N20" s="392">
        <f t="shared" si="12"/>
        <v>1.904038932627666E-2</v>
      </c>
      <c r="P20" s="97">
        <v>1813.077</v>
      </c>
      <c r="Q20" s="75">
        <v>1667.9490000000001</v>
      </c>
      <c r="R20" s="75">
        <v>1924.7539999999999</v>
      </c>
      <c r="S20" s="75">
        <v>2409.3040000000001</v>
      </c>
      <c r="T20" s="75">
        <v>1717.4749999999999</v>
      </c>
      <c r="U20" s="75">
        <v>2146.703</v>
      </c>
      <c r="V20" s="75">
        <v>2832.7080000000001</v>
      </c>
      <c r="W20" s="75">
        <v>2669.6039999999998</v>
      </c>
      <c r="X20" s="75">
        <v>2426.3429999999998</v>
      </c>
      <c r="Y20" s="98">
        <v>2383.4079999999999</v>
      </c>
      <c r="Z20" s="54">
        <f t="shared" si="1"/>
        <v>-1.7695354696347528E-2</v>
      </c>
      <c r="AB20" s="392">
        <f t="shared" si="13"/>
        <v>1.7423575337093038E-2</v>
      </c>
      <c r="AD20" s="64">
        <f t="shared" si="2"/>
        <v>2.0961421292801159</v>
      </c>
      <c r="AE20" s="89">
        <f t="shared" si="3"/>
        <v>2.1171432923346409</v>
      </c>
      <c r="AF20" s="89">
        <f t="shared" si="4"/>
        <v>2.3837999779547725</v>
      </c>
      <c r="AG20" s="89">
        <f t="shared" si="5"/>
        <v>2.2519153820342446</v>
      </c>
      <c r="AH20" s="89">
        <f t="shared" si="6"/>
        <v>2.3189191451671265</v>
      </c>
      <c r="AI20" s="89">
        <f t="shared" si="7"/>
        <v>2.405334149041543</v>
      </c>
      <c r="AJ20" s="89">
        <f t="shared" si="8"/>
        <v>2.3780847770095335</v>
      </c>
      <c r="AK20" s="89">
        <f t="shared" si="8"/>
        <v>2.3174289563598989</v>
      </c>
      <c r="AL20" s="89">
        <f t="shared" si="9"/>
        <v>2.1504642431719563</v>
      </c>
      <c r="AM20" s="19">
        <f t="shared" si="10"/>
        <v>2.3030544309057004</v>
      </c>
      <c r="AN20" s="54">
        <f t="shared" si="11"/>
        <v>7.0956858835593592E-2</v>
      </c>
    </row>
    <row r="21" spans="1:40" ht="20.100000000000001" customHeight="1" x14ac:dyDescent="0.25">
      <c r="A21" s="5" t="s">
        <v>106</v>
      </c>
      <c r="B21" s="97">
        <v>8035.31</v>
      </c>
      <c r="C21" s="75">
        <v>6873.88</v>
      </c>
      <c r="D21" s="75">
        <v>6404.61</v>
      </c>
      <c r="E21" s="75">
        <v>6444.48</v>
      </c>
      <c r="F21" s="75">
        <v>4885.97</v>
      </c>
      <c r="G21" s="75">
        <v>6812.79</v>
      </c>
      <c r="H21" s="75">
        <v>9194.5</v>
      </c>
      <c r="I21" s="75">
        <v>10333.370000000001</v>
      </c>
      <c r="J21" s="75">
        <v>10201.120000000001</v>
      </c>
      <c r="K21" s="98">
        <v>8628.11</v>
      </c>
      <c r="L21" s="54">
        <f t="shared" si="0"/>
        <v>-0.1541997349310664</v>
      </c>
      <c r="N21" s="392">
        <f t="shared" si="12"/>
        <v>1.587439955453632E-2</v>
      </c>
      <c r="P21" s="97">
        <v>1484.501</v>
      </c>
      <c r="Q21" s="75">
        <v>1547.0940000000001</v>
      </c>
      <c r="R21" s="75">
        <v>1416.114</v>
      </c>
      <c r="S21" s="75">
        <v>1661.021</v>
      </c>
      <c r="T21" s="75">
        <v>1284.425</v>
      </c>
      <c r="U21" s="75">
        <v>1818.336</v>
      </c>
      <c r="V21" s="75">
        <v>2326.9789999999998</v>
      </c>
      <c r="W21" s="75">
        <v>2622.556</v>
      </c>
      <c r="X21" s="75">
        <v>2585.3139999999999</v>
      </c>
      <c r="Y21" s="98">
        <v>2228.7280000000001</v>
      </c>
      <c r="Z21" s="54">
        <f t="shared" si="1"/>
        <v>-0.1379275399429237</v>
      </c>
      <c r="AB21" s="392">
        <f t="shared" si="13"/>
        <v>1.6292808538818655E-2</v>
      </c>
      <c r="AD21" s="64">
        <f t="shared" si="2"/>
        <v>1.8474719705898091</v>
      </c>
      <c r="AE21" s="89">
        <f t="shared" si="3"/>
        <v>2.2506852025348127</v>
      </c>
      <c r="AF21" s="89">
        <f t="shared" si="4"/>
        <v>2.2110854525099892</v>
      </c>
      <c r="AG21" s="89">
        <f t="shared" si="5"/>
        <v>2.5774321589949851</v>
      </c>
      <c r="AH21" s="89">
        <f t="shared" si="6"/>
        <v>2.6288024691105343</v>
      </c>
      <c r="AI21" s="89">
        <f t="shared" si="7"/>
        <v>2.6690034479266207</v>
      </c>
      <c r="AJ21" s="89">
        <f t="shared" si="8"/>
        <v>2.5308380009788456</v>
      </c>
      <c r="AK21" s="89">
        <f t="shared" si="8"/>
        <v>2.537948413731435</v>
      </c>
      <c r="AL21" s="89">
        <f t="shared" si="9"/>
        <v>2.5343432877958492</v>
      </c>
      <c r="AM21" s="19">
        <f t="shared" si="10"/>
        <v>2.5831010499402534</v>
      </c>
      <c r="AN21" s="54">
        <f t="shared" si="11"/>
        <v>1.923881519097969E-2</v>
      </c>
    </row>
    <row r="22" spans="1:40" ht="20.100000000000001" customHeight="1" x14ac:dyDescent="0.25">
      <c r="A22" s="5" t="s">
        <v>108</v>
      </c>
      <c r="B22" s="97">
        <v>1789.75</v>
      </c>
      <c r="C22" s="75">
        <v>2342.85</v>
      </c>
      <c r="D22" s="75">
        <v>3075.73</v>
      </c>
      <c r="E22" s="75">
        <v>3185.05</v>
      </c>
      <c r="F22" s="75">
        <v>2948.86</v>
      </c>
      <c r="G22" s="75">
        <v>3181.53</v>
      </c>
      <c r="H22" s="75">
        <v>5051.3999999999996</v>
      </c>
      <c r="I22" s="75">
        <v>4322.38</v>
      </c>
      <c r="J22" s="75">
        <v>6649.26</v>
      </c>
      <c r="K22" s="98">
        <v>7072.4</v>
      </c>
      <c r="L22" s="54">
        <f t="shared" si="0"/>
        <v>6.363715661592409E-2</v>
      </c>
      <c r="N22" s="392">
        <f t="shared" si="12"/>
        <v>1.3012131673043419E-2</v>
      </c>
      <c r="P22" s="97">
        <v>310.47800000000001</v>
      </c>
      <c r="Q22" s="75">
        <v>434.71300000000002</v>
      </c>
      <c r="R22" s="75">
        <v>610.07899999999995</v>
      </c>
      <c r="S22" s="75">
        <v>626.30899999999997</v>
      </c>
      <c r="T22" s="75">
        <v>614.34900000000005</v>
      </c>
      <c r="U22" s="75">
        <v>730.64300000000003</v>
      </c>
      <c r="V22" s="75">
        <v>1259.9110000000001</v>
      </c>
      <c r="W22" s="75">
        <v>1198.079</v>
      </c>
      <c r="X22" s="75">
        <v>1916.127</v>
      </c>
      <c r="Y22" s="98">
        <v>2045.278</v>
      </c>
      <c r="Z22" s="54">
        <f t="shared" si="1"/>
        <v>6.7402108524121873E-2</v>
      </c>
      <c r="AB22" s="392">
        <f t="shared" si="13"/>
        <v>1.4951722625039009E-2</v>
      </c>
      <c r="AD22" s="64">
        <f t="shared" si="2"/>
        <v>1.7347562508730268</v>
      </c>
      <c r="AE22" s="89">
        <f t="shared" si="3"/>
        <v>1.8554879740487016</v>
      </c>
      <c r="AF22" s="89">
        <f t="shared" si="4"/>
        <v>1.9835258621530496</v>
      </c>
      <c r="AG22" s="89">
        <f t="shared" si="5"/>
        <v>1.966402411265129</v>
      </c>
      <c r="AH22" s="89">
        <f t="shared" si="6"/>
        <v>2.0833440719464473</v>
      </c>
      <c r="AI22" s="89">
        <f t="shared" si="7"/>
        <v>2.2965145700339145</v>
      </c>
      <c r="AJ22" s="89">
        <f t="shared" si="8"/>
        <v>2.4941818109830942</v>
      </c>
      <c r="AK22" s="89">
        <f t="shared" si="8"/>
        <v>2.77180395985545</v>
      </c>
      <c r="AL22" s="89">
        <f t="shared" si="9"/>
        <v>2.881714656969347</v>
      </c>
      <c r="AM22" s="19">
        <f t="shared" si="10"/>
        <v>2.8919150500537301</v>
      </c>
      <c r="AN22" s="54">
        <f t="shared" si="11"/>
        <v>3.5396957362567672E-3</v>
      </c>
    </row>
    <row r="23" spans="1:40" ht="20.100000000000001" customHeight="1" x14ac:dyDescent="0.25">
      <c r="A23" s="5" t="s">
        <v>114</v>
      </c>
      <c r="B23" s="97">
        <v>738.95</v>
      </c>
      <c r="C23" s="75">
        <v>2205.85</v>
      </c>
      <c r="D23" s="75">
        <v>1221.02</v>
      </c>
      <c r="E23" s="75">
        <v>1361.73</v>
      </c>
      <c r="F23" s="75">
        <v>2710.51</v>
      </c>
      <c r="G23" s="75">
        <v>3760.47</v>
      </c>
      <c r="H23" s="75">
        <v>6004.79</v>
      </c>
      <c r="I23" s="75">
        <v>7901.03</v>
      </c>
      <c r="J23" s="75">
        <v>4752.75</v>
      </c>
      <c r="K23" s="98">
        <v>9628.7099999999991</v>
      </c>
      <c r="L23" s="54">
        <f t="shared" si="0"/>
        <v>1.0259239387722896</v>
      </c>
      <c r="N23" s="392">
        <f t="shared" si="12"/>
        <v>1.7715350144441762E-2</v>
      </c>
      <c r="P23" s="97">
        <v>107.063</v>
      </c>
      <c r="Q23" s="75">
        <v>467.46899999999999</v>
      </c>
      <c r="R23" s="75">
        <v>242.673</v>
      </c>
      <c r="S23" s="75">
        <v>216.27500000000001</v>
      </c>
      <c r="T23" s="75">
        <v>438.32400000000001</v>
      </c>
      <c r="U23" s="75">
        <v>569.39099999999996</v>
      </c>
      <c r="V23" s="75">
        <v>944.23299999999995</v>
      </c>
      <c r="W23" s="75">
        <v>1280.451</v>
      </c>
      <c r="X23" s="75">
        <v>935.96900000000005</v>
      </c>
      <c r="Y23" s="98">
        <v>1808.1130000000001</v>
      </c>
      <c r="Z23" s="54">
        <f t="shared" si="1"/>
        <v>0.93180863896133304</v>
      </c>
      <c r="AB23" s="392">
        <f t="shared" si="13"/>
        <v>1.3217960615000583E-2</v>
      </c>
      <c r="AD23" s="64">
        <f t="shared" si="2"/>
        <v>1.4488531023749915</v>
      </c>
      <c r="AE23" s="89">
        <f t="shared" si="3"/>
        <v>2.1192238819502687</v>
      </c>
      <c r="AF23" s="89">
        <f t="shared" si="4"/>
        <v>1.9874613028451624</v>
      </c>
      <c r="AG23" s="89">
        <f t="shared" si="5"/>
        <v>1.5882370220234554</v>
      </c>
      <c r="AH23" s="89">
        <f t="shared" si="6"/>
        <v>1.6171274040678689</v>
      </c>
      <c r="AI23" s="89">
        <f t="shared" si="7"/>
        <v>1.5141484973952724</v>
      </c>
      <c r="AJ23" s="89">
        <f t="shared" si="8"/>
        <v>1.5724663143923434</v>
      </c>
      <c r="AK23" s="89">
        <f t="shared" si="8"/>
        <v>1.6206127555521244</v>
      </c>
      <c r="AL23" s="89">
        <f t="shared" si="9"/>
        <v>1.9693209194676766</v>
      </c>
      <c r="AM23" s="19">
        <f t="shared" si="10"/>
        <v>1.8778351409482685</v>
      </c>
      <c r="AN23" s="54">
        <f t="shared" si="11"/>
        <v>-4.645549519889193E-2</v>
      </c>
    </row>
    <row r="24" spans="1:40" ht="20.100000000000001" customHeight="1" x14ac:dyDescent="0.25">
      <c r="A24" s="5" t="s">
        <v>109</v>
      </c>
      <c r="B24" s="97">
        <v>4774.6099999999997</v>
      </c>
      <c r="C24" s="75">
        <v>6570.79</v>
      </c>
      <c r="D24" s="75">
        <v>5489.48</v>
      </c>
      <c r="E24" s="75">
        <v>3593.24</v>
      </c>
      <c r="F24" s="75">
        <v>6264.38</v>
      </c>
      <c r="G24" s="75">
        <v>4633.8500000000004</v>
      </c>
      <c r="H24" s="75">
        <v>4666.8599999999997</v>
      </c>
      <c r="I24" s="75">
        <v>4708.2299999999996</v>
      </c>
      <c r="J24" s="75">
        <v>4044.84</v>
      </c>
      <c r="K24" s="98">
        <v>4415.0600000000004</v>
      </c>
      <c r="L24" s="54">
        <f t="shared" si="0"/>
        <v>9.1528960354426939E-2</v>
      </c>
      <c r="N24" s="392">
        <f t="shared" si="12"/>
        <v>8.1230334913730967E-3</v>
      </c>
      <c r="P24" s="97">
        <v>1279.152</v>
      </c>
      <c r="Q24" s="75">
        <v>1838.0640000000001</v>
      </c>
      <c r="R24" s="75">
        <v>2426.5039999999999</v>
      </c>
      <c r="S24" s="75">
        <v>1342.825</v>
      </c>
      <c r="T24" s="75">
        <v>1771.6679999999999</v>
      </c>
      <c r="U24" s="75">
        <v>1521.2529999999999</v>
      </c>
      <c r="V24" s="75">
        <v>1560.7739999999999</v>
      </c>
      <c r="W24" s="75">
        <v>1963.3219999999999</v>
      </c>
      <c r="X24" s="75">
        <v>1491.2329999999999</v>
      </c>
      <c r="Y24" s="98">
        <v>1723.231</v>
      </c>
      <c r="Z24" s="54">
        <f t="shared" si="1"/>
        <v>0.15557461510039011</v>
      </c>
      <c r="AB24" s="392">
        <f t="shared" si="13"/>
        <v>1.2597442465458778E-2</v>
      </c>
      <c r="AD24" s="64">
        <f t="shared" si="2"/>
        <v>2.679071170210761</v>
      </c>
      <c r="AE24" s="89">
        <f t="shared" si="3"/>
        <v>2.7973257401317042</v>
      </c>
      <c r="AF24" s="89">
        <f t="shared" si="4"/>
        <v>4.4202802451233998</v>
      </c>
      <c r="AG24" s="89">
        <f t="shared" si="5"/>
        <v>3.7370868631096172</v>
      </c>
      <c r="AH24" s="89">
        <f t="shared" si="6"/>
        <v>2.8281617654101443</v>
      </c>
      <c r="AI24" s="89">
        <f t="shared" si="7"/>
        <v>3.2829137758019784</v>
      </c>
      <c r="AJ24" s="89">
        <f t="shared" si="8"/>
        <v>3.3443771615175946</v>
      </c>
      <c r="AK24" s="89">
        <f t="shared" si="8"/>
        <v>4.1699789517504451</v>
      </c>
      <c r="AL24" s="89">
        <f t="shared" si="9"/>
        <v>3.6867539877967976</v>
      </c>
      <c r="AM24" s="19">
        <f t="shared" si="10"/>
        <v>3.9030749298990268</v>
      </c>
      <c r="AN24" s="54">
        <f t="shared" si="11"/>
        <v>5.8675176813601952E-2</v>
      </c>
    </row>
    <row r="25" spans="1:40" ht="20.100000000000001" customHeight="1" x14ac:dyDescent="0.25">
      <c r="A25" s="5" t="s">
        <v>117</v>
      </c>
      <c r="B25" s="97">
        <v>1487.37</v>
      </c>
      <c r="C25" s="75">
        <v>1380.58</v>
      </c>
      <c r="D25" s="75">
        <v>1850.77</v>
      </c>
      <c r="E25" s="75">
        <v>1715.25</v>
      </c>
      <c r="F25" s="75">
        <v>1007.41</v>
      </c>
      <c r="G25" s="75">
        <v>1703.54</v>
      </c>
      <c r="H25" s="75">
        <v>2057.5300000000002</v>
      </c>
      <c r="I25" s="75">
        <v>2641.82</v>
      </c>
      <c r="J25" s="75">
        <v>4131.8999999999996</v>
      </c>
      <c r="K25" s="98">
        <v>7429.71</v>
      </c>
      <c r="L25" s="54">
        <f t="shared" si="0"/>
        <v>0.79813403034923414</v>
      </c>
      <c r="N25" s="392">
        <f t="shared" si="12"/>
        <v>1.3669527290951789E-2</v>
      </c>
      <c r="P25" s="97">
        <v>303.209</v>
      </c>
      <c r="Q25" s="75">
        <v>335.82299999999998</v>
      </c>
      <c r="R25" s="75">
        <v>447.726</v>
      </c>
      <c r="S25" s="75">
        <v>436.40899999999999</v>
      </c>
      <c r="T25" s="75">
        <v>271.37200000000001</v>
      </c>
      <c r="U25" s="75">
        <v>404.95699999999999</v>
      </c>
      <c r="V25" s="75">
        <v>524.20000000000005</v>
      </c>
      <c r="W25" s="75">
        <v>610.96699999999998</v>
      </c>
      <c r="X25" s="75">
        <v>968.26099999999997</v>
      </c>
      <c r="Y25" s="98">
        <v>1706.5350000000001</v>
      </c>
      <c r="Z25" s="54">
        <f t="shared" si="1"/>
        <v>0.76247416760563536</v>
      </c>
      <c r="AB25" s="392">
        <f t="shared" si="13"/>
        <v>1.2475388661062676E-2</v>
      </c>
      <c r="AD25" s="64">
        <f t="shared" si="2"/>
        <v>2.0385579916227976</v>
      </c>
      <c r="AE25" s="89">
        <f t="shared" si="3"/>
        <v>2.4324776543191993</v>
      </c>
      <c r="AF25" s="89">
        <f t="shared" si="4"/>
        <v>2.4191336578829352</v>
      </c>
      <c r="AG25" s="89">
        <f t="shared" si="5"/>
        <v>2.5442880046640433</v>
      </c>
      <c r="AH25" s="89">
        <f t="shared" si="6"/>
        <v>2.6937592440019458</v>
      </c>
      <c r="AI25" s="89">
        <f t="shared" si="7"/>
        <v>2.3771499348415652</v>
      </c>
      <c r="AJ25" s="89">
        <f t="shared" si="8"/>
        <v>2.5477149786394366</v>
      </c>
      <c r="AK25" s="89">
        <f t="shared" si="8"/>
        <v>2.3126745955439807</v>
      </c>
      <c r="AL25" s="89">
        <f t="shared" si="9"/>
        <v>2.3433795590406352</v>
      </c>
      <c r="AM25" s="19">
        <f t="shared" si="10"/>
        <v>2.2969066087370842</v>
      </c>
      <c r="AN25" s="54">
        <f t="shared" si="11"/>
        <v>-1.9831593274875523E-2</v>
      </c>
    </row>
    <row r="26" spans="1:40" ht="20.100000000000001" customHeight="1" x14ac:dyDescent="0.25">
      <c r="A26" s="5" t="s">
        <v>227</v>
      </c>
      <c r="B26" s="97">
        <v>79.209999999999994</v>
      </c>
      <c r="C26" s="75">
        <v>161.16999999999999</v>
      </c>
      <c r="D26" s="75">
        <v>61.27</v>
      </c>
      <c r="E26" s="75">
        <v>15.13</v>
      </c>
      <c r="F26" s="75">
        <v>46.45</v>
      </c>
      <c r="G26" s="75">
        <v>365.03</v>
      </c>
      <c r="H26" s="75">
        <v>2485.66</v>
      </c>
      <c r="I26" s="75">
        <v>4883.93</v>
      </c>
      <c r="J26" s="75">
        <v>3439.88</v>
      </c>
      <c r="K26" s="98">
        <v>8049.08</v>
      </c>
      <c r="L26" s="54">
        <f t="shared" si="0"/>
        <v>1.3399304626905588</v>
      </c>
      <c r="N26" s="392">
        <f t="shared" si="12"/>
        <v>1.4809073130317903E-2</v>
      </c>
      <c r="P26" s="97">
        <v>18.59</v>
      </c>
      <c r="Q26" s="75">
        <v>35.567</v>
      </c>
      <c r="R26" s="75">
        <v>14.397</v>
      </c>
      <c r="S26" s="75">
        <v>3.6259999999999999</v>
      </c>
      <c r="T26" s="75">
        <v>14.957000000000001</v>
      </c>
      <c r="U26" s="75">
        <v>126.248</v>
      </c>
      <c r="V26" s="75">
        <v>489.49400000000003</v>
      </c>
      <c r="W26" s="75">
        <v>990.25599999999997</v>
      </c>
      <c r="X26" s="75">
        <v>692.66800000000001</v>
      </c>
      <c r="Y26" s="98">
        <v>1649.7370000000001</v>
      </c>
      <c r="Z26" s="54">
        <f t="shared" si="1"/>
        <v>1.3817138946797023</v>
      </c>
      <c r="AB26" s="392">
        <f t="shared" si="13"/>
        <v>1.2060174718675888E-2</v>
      </c>
      <c r="AD26" s="64">
        <f t="shared" si="2"/>
        <v>2.3469258931953036</v>
      </c>
      <c r="AE26" s="89">
        <f t="shared" si="3"/>
        <v>2.2068002730036609</v>
      </c>
      <c r="AF26" s="89">
        <f t="shared" si="4"/>
        <v>2.3497633425820137</v>
      </c>
      <c r="AG26" s="89">
        <f t="shared" si="5"/>
        <v>2.3965631196298744</v>
      </c>
      <c r="AH26" s="89">
        <f t="shared" si="6"/>
        <v>3.220021528525296</v>
      </c>
      <c r="AI26" s="89">
        <f t="shared" si="7"/>
        <v>3.4585650494479907</v>
      </c>
      <c r="AJ26" s="89">
        <f t="shared" si="8"/>
        <v>1.9692717427162205</v>
      </c>
      <c r="AK26" s="89">
        <f t="shared" si="8"/>
        <v>2.0275802478741505</v>
      </c>
      <c r="AL26" s="89">
        <f t="shared" si="9"/>
        <v>2.0136400106980474</v>
      </c>
      <c r="AM26" s="19">
        <f t="shared" si="10"/>
        <v>2.049596972573263</v>
      </c>
      <c r="AN26" s="54">
        <f t="shared" si="11"/>
        <v>1.7856698160636345E-2</v>
      </c>
    </row>
    <row r="27" spans="1:40" ht="20.100000000000001" customHeight="1" x14ac:dyDescent="0.25">
      <c r="A27" s="5" t="s">
        <v>111</v>
      </c>
      <c r="B27" s="97">
        <v>188.37</v>
      </c>
      <c r="C27" s="75">
        <v>200.6</v>
      </c>
      <c r="D27" s="75">
        <v>174.88</v>
      </c>
      <c r="E27" s="75">
        <v>269.47000000000003</v>
      </c>
      <c r="F27" s="75">
        <v>281.97000000000003</v>
      </c>
      <c r="G27" s="75">
        <v>301.36</v>
      </c>
      <c r="H27" s="75">
        <v>342.51</v>
      </c>
      <c r="I27" s="75">
        <v>407.44</v>
      </c>
      <c r="J27" s="75">
        <v>487.1</v>
      </c>
      <c r="K27" s="98">
        <v>631.64</v>
      </c>
      <c r="L27" s="54">
        <f t="shared" si="0"/>
        <v>0.29673578320673366</v>
      </c>
      <c r="N27" s="392">
        <f t="shared" si="12"/>
        <v>1.1621207581529816E-3</v>
      </c>
      <c r="P27" s="97">
        <v>358.791</v>
      </c>
      <c r="Q27" s="75">
        <v>375.58300000000003</v>
      </c>
      <c r="R27" s="75">
        <v>279.90699999999998</v>
      </c>
      <c r="S27" s="75">
        <v>406.76499999999999</v>
      </c>
      <c r="T27" s="75">
        <v>434.53300000000002</v>
      </c>
      <c r="U27" s="75">
        <v>468.38600000000002</v>
      </c>
      <c r="V27" s="75">
        <v>534.32299999999998</v>
      </c>
      <c r="W27" s="75">
        <v>684.08500000000004</v>
      </c>
      <c r="X27" s="75">
        <v>828.15700000000004</v>
      </c>
      <c r="Y27" s="98">
        <v>1166.049</v>
      </c>
      <c r="Z27" s="54">
        <f t="shared" si="1"/>
        <v>0.408004762382012</v>
      </c>
      <c r="AB27" s="392">
        <f t="shared" si="13"/>
        <v>8.524240330754114E-3</v>
      </c>
      <c r="AD27" s="64">
        <f t="shared" si="2"/>
        <v>19.047141264532566</v>
      </c>
      <c r="AE27" s="89">
        <f t="shared" si="3"/>
        <v>18.722981056829514</v>
      </c>
      <c r="AF27" s="89">
        <f t="shared" si="4"/>
        <v>16.005661024702654</v>
      </c>
      <c r="AG27" s="89">
        <f t="shared" si="5"/>
        <v>15.095001298845879</v>
      </c>
      <c r="AH27" s="89">
        <f t="shared" si="6"/>
        <v>15.410611057913961</v>
      </c>
      <c r="AI27" s="89">
        <f t="shared" si="7"/>
        <v>15.542407751526415</v>
      </c>
      <c r="AJ27" s="89">
        <f t="shared" si="8"/>
        <v>15.600216052086072</v>
      </c>
      <c r="AK27" s="89">
        <f t="shared" si="8"/>
        <v>16.789834086000393</v>
      </c>
      <c r="AL27" s="89">
        <f t="shared" si="9"/>
        <v>17.001786080886884</v>
      </c>
      <c r="AM27" s="19">
        <f t="shared" si="10"/>
        <v>18.460657969729592</v>
      </c>
      <c r="AN27" s="54">
        <f t="shared" si="11"/>
        <v>8.5806978272873743E-2</v>
      </c>
    </row>
    <row r="28" spans="1:40" ht="20.100000000000001" customHeight="1" x14ac:dyDescent="0.25">
      <c r="A28" s="5" t="s">
        <v>101</v>
      </c>
      <c r="B28" s="97">
        <v>1451.75</v>
      </c>
      <c r="C28" s="75">
        <v>1487.47</v>
      </c>
      <c r="D28" s="75">
        <v>6888.7</v>
      </c>
      <c r="E28" s="75">
        <v>1506.66</v>
      </c>
      <c r="F28" s="75">
        <v>3475.66</v>
      </c>
      <c r="G28" s="75">
        <v>3861.5</v>
      </c>
      <c r="H28" s="75">
        <v>3021.73</v>
      </c>
      <c r="I28" s="75">
        <v>6069.97</v>
      </c>
      <c r="J28" s="75">
        <v>4722.99</v>
      </c>
      <c r="K28" s="98">
        <v>3289.73</v>
      </c>
      <c r="L28" s="54">
        <f t="shared" si="0"/>
        <v>-0.30346454258848732</v>
      </c>
      <c r="N28" s="392">
        <f t="shared" si="12"/>
        <v>6.0525988248347285E-3</v>
      </c>
      <c r="P28" s="97">
        <v>316.30399999999997</v>
      </c>
      <c r="Q28" s="75">
        <v>325</v>
      </c>
      <c r="R28" s="75">
        <v>480.17099999999999</v>
      </c>
      <c r="S28" s="75">
        <v>580.53200000000004</v>
      </c>
      <c r="T28" s="75">
        <v>822.46299999999997</v>
      </c>
      <c r="U28" s="75">
        <v>913.05700000000002</v>
      </c>
      <c r="V28" s="75">
        <v>815.65599999999995</v>
      </c>
      <c r="W28" s="75">
        <v>1406.0329999999999</v>
      </c>
      <c r="X28" s="75">
        <v>762.01</v>
      </c>
      <c r="Y28" s="98">
        <v>1097.518</v>
      </c>
      <c r="Z28" s="54">
        <f t="shared" si="1"/>
        <v>0.44029343446936398</v>
      </c>
      <c r="AB28" s="392">
        <f t="shared" si="13"/>
        <v>8.0232539107092365E-3</v>
      </c>
      <c r="AD28" s="64">
        <f t="shared" si="2"/>
        <v>2.1787773376958839</v>
      </c>
      <c r="AE28" s="89">
        <f t="shared" si="3"/>
        <v>2.1849180151532468</v>
      </c>
      <c r="AF28" s="89">
        <f t="shared" si="4"/>
        <v>0.69704153178393602</v>
      </c>
      <c r="AG28" s="89">
        <f t="shared" si="5"/>
        <v>3.8531055447147997</v>
      </c>
      <c r="AH28" s="89">
        <f t="shared" si="6"/>
        <v>2.3663505636339575</v>
      </c>
      <c r="AI28" s="89">
        <f t="shared" si="7"/>
        <v>2.3645137899779876</v>
      </c>
      <c r="AJ28" s="89">
        <f t="shared" si="8"/>
        <v>2.6993013935725556</v>
      </c>
      <c r="AK28" s="89">
        <f t="shared" si="8"/>
        <v>2.3163755339812218</v>
      </c>
      <c r="AL28" s="89">
        <f t="shared" si="9"/>
        <v>1.6134059144736703</v>
      </c>
      <c r="AM28" s="19">
        <f t="shared" si="10"/>
        <v>3.3361947637040124</v>
      </c>
      <c r="AN28" s="54">
        <f t="shared" si="11"/>
        <v>1.067796289684704</v>
      </c>
    </row>
    <row r="29" spans="1:40" ht="20.100000000000001" customHeight="1" x14ac:dyDescent="0.25">
      <c r="A29" s="5" t="s">
        <v>103</v>
      </c>
      <c r="B29" s="97">
        <v>8349.2000000000007</v>
      </c>
      <c r="C29" s="75">
        <v>8878.2000000000007</v>
      </c>
      <c r="D29" s="75">
        <v>5053.8599999999997</v>
      </c>
      <c r="E29" s="75">
        <v>3676.52</v>
      </c>
      <c r="F29" s="75">
        <v>4279.67</v>
      </c>
      <c r="G29" s="75">
        <v>5104.62</v>
      </c>
      <c r="H29" s="75">
        <v>5744.32</v>
      </c>
      <c r="I29" s="75">
        <v>5969.49</v>
      </c>
      <c r="J29" s="75">
        <v>3329.63</v>
      </c>
      <c r="K29" s="98">
        <v>3146.32</v>
      </c>
      <c r="L29" s="54">
        <f t="shared" si="0"/>
        <v>-5.5054165177512195E-2</v>
      </c>
      <c r="N29" s="392">
        <f t="shared" si="12"/>
        <v>5.7887464121839797E-3</v>
      </c>
      <c r="P29" s="97">
        <v>1376.7349999999999</v>
      </c>
      <c r="Q29" s="75">
        <v>1693.998</v>
      </c>
      <c r="R29" s="75">
        <v>899.61300000000006</v>
      </c>
      <c r="S29" s="75">
        <v>946.31200000000001</v>
      </c>
      <c r="T29" s="75">
        <v>1190.6769999999999</v>
      </c>
      <c r="U29" s="75">
        <v>1300.3779999999999</v>
      </c>
      <c r="V29" s="75">
        <v>1619.239</v>
      </c>
      <c r="W29" s="75">
        <v>1628.7860000000001</v>
      </c>
      <c r="X29" s="75">
        <v>883.81200000000001</v>
      </c>
      <c r="Y29" s="98">
        <v>900.84100000000001</v>
      </c>
      <c r="Z29" s="54">
        <f t="shared" si="1"/>
        <v>1.926767231040085E-2</v>
      </c>
      <c r="AB29" s="392">
        <f t="shared" si="13"/>
        <v>6.5854738384037602E-3</v>
      </c>
      <c r="AD29" s="64">
        <f t="shared" si="2"/>
        <v>1.6489424136444208</v>
      </c>
      <c r="AE29" s="89">
        <f t="shared" si="3"/>
        <v>1.908042170710279</v>
      </c>
      <c r="AF29" s="89">
        <f t="shared" si="4"/>
        <v>1.7800512875307193</v>
      </c>
      <c r="AG29" s="89">
        <f t="shared" si="5"/>
        <v>2.5739340463264178</v>
      </c>
      <c r="AH29" s="89">
        <f t="shared" si="6"/>
        <v>2.7821701205934102</v>
      </c>
      <c r="AI29" s="89">
        <f t="shared" si="7"/>
        <v>2.5474530915131783</v>
      </c>
      <c r="AJ29" s="89">
        <f t="shared" si="8"/>
        <v>2.8188523619854049</v>
      </c>
      <c r="AK29" s="89">
        <f t="shared" si="8"/>
        <v>2.7285178465832094</v>
      </c>
      <c r="AL29" s="89">
        <f t="shared" si="9"/>
        <v>2.654385021759174</v>
      </c>
      <c r="AM29" s="19">
        <f t="shared" si="10"/>
        <v>2.8631575936331966</v>
      </c>
      <c r="AN29" s="54">
        <f t="shared" si="11"/>
        <v>7.865195522225335E-2</v>
      </c>
    </row>
    <row r="30" spans="1:40" ht="20.100000000000001" customHeight="1" x14ac:dyDescent="0.25">
      <c r="A30" s="5" t="s">
        <v>148</v>
      </c>
      <c r="B30" s="97">
        <v>1360.45</v>
      </c>
      <c r="C30" s="75">
        <v>2881.49</v>
      </c>
      <c r="D30" s="75">
        <v>1571.9</v>
      </c>
      <c r="E30" s="75">
        <v>1496.23</v>
      </c>
      <c r="F30" s="75">
        <v>1791.19</v>
      </c>
      <c r="G30" s="75">
        <v>2853.74</v>
      </c>
      <c r="H30" s="75">
        <v>1705.43</v>
      </c>
      <c r="I30" s="75">
        <v>2641.53</v>
      </c>
      <c r="J30" s="75">
        <v>3950.13</v>
      </c>
      <c r="K30" s="98">
        <v>3754.71</v>
      </c>
      <c r="L30" s="54">
        <f t="shared" si="0"/>
        <v>-4.9471789536040603E-2</v>
      </c>
      <c r="N30" s="392">
        <f t="shared" si="12"/>
        <v>6.9080907349828719E-3</v>
      </c>
      <c r="P30" s="97">
        <v>299.74</v>
      </c>
      <c r="Q30" s="75">
        <v>603.61300000000006</v>
      </c>
      <c r="R30" s="75">
        <v>340.33699999999999</v>
      </c>
      <c r="S30" s="75">
        <v>354.51100000000002</v>
      </c>
      <c r="T30" s="75">
        <v>385.87799999999999</v>
      </c>
      <c r="U30" s="75">
        <v>743.48400000000004</v>
      </c>
      <c r="V30" s="75">
        <v>407.947</v>
      </c>
      <c r="W30" s="75">
        <v>546.47199999999998</v>
      </c>
      <c r="X30" s="75">
        <v>714.32299999999998</v>
      </c>
      <c r="Y30" s="98">
        <v>740.36199999999997</v>
      </c>
      <c r="Z30" s="54">
        <f t="shared" si="1"/>
        <v>3.6452697169207751E-2</v>
      </c>
      <c r="AB30" s="392">
        <f t="shared" si="13"/>
        <v>5.4123142507371278E-3</v>
      </c>
      <c r="AD30" s="64">
        <f t="shared" si="2"/>
        <v>2.2032415744790326</v>
      </c>
      <c r="AE30" s="89">
        <f t="shared" si="3"/>
        <v>2.0947947069051085</v>
      </c>
      <c r="AF30" s="89">
        <f t="shared" si="4"/>
        <v>2.165131369680005</v>
      </c>
      <c r="AG30" s="89">
        <f t="shared" si="5"/>
        <v>2.3693616623112761</v>
      </c>
      <c r="AH30" s="89">
        <f t="shared" si="6"/>
        <v>2.1543108212975728</v>
      </c>
      <c r="AI30" s="89">
        <f t="shared" si="7"/>
        <v>2.6052969086181643</v>
      </c>
      <c r="AJ30" s="89">
        <f t="shared" si="8"/>
        <v>2.3920477533525268</v>
      </c>
      <c r="AK30" s="89">
        <f t="shared" si="8"/>
        <v>2.0687707502848727</v>
      </c>
      <c r="AL30" s="89">
        <f t="shared" si="9"/>
        <v>1.808353142807958</v>
      </c>
      <c r="AM30" s="19">
        <f t="shared" si="10"/>
        <v>1.9718220581616155</v>
      </c>
      <c r="AN30" s="54">
        <f t="shared" si="11"/>
        <v>9.0396566624054264E-2</v>
      </c>
    </row>
    <row r="31" spans="1:40" ht="20.100000000000001" customHeight="1" x14ac:dyDescent="0.25">
      <c r="A31" s="5" t="s">
        <v>115</v>
      </c>
      <c r="B31" s="97">
        <v>3414.62</v>
      </c>
      <c r="C31" s="75">
        <v>2291.87</v>
      </c>
      <c r="D31" s="75">
        <v>2559.61</v>
      </c>
      <c r="E31" s="75">
        <v>2726.33</v>
      </c>
      <c r="F31" s="75">
        <v>3251.02</v>
      </c>
      <c r="G31" s="75">
        <v>3438.98</v>
      </c>
      <c r="H31" s="75">
        <v>3644.13</v>
      </c>
      <c r="I31" s="75">
        <v>3046.87</v>
      </c>
      <c r="J31" s="75">
        <v>3246.55</v>
      </c>
      <c r="K31" s="98">
        <v>3028.92</v>
      </c>
      <c r="L31" s="54">
        <f t="shared" si="0"/>
        <v>-6.7034236343195108E-2</v>
      </c>
      <c r="N31" s="392">
        <f t="shared" si="12"/>
        <v>5.5727484117293535E-3</v>
      </c>
      <c r="P31" s="97">
        <v>437.02100000000002</v>
      </c>
      <c r="Q31" s="75">
        <v>405.54300000000001</v>
      </c>
      <c r="R31" s="75">
        <v>450.75</v>
      </c>
      <c r="S31" s="75">
        <v>519.22500000000002</v>
      </c>
      <c r="T31" s="75">
        <v>604.04200000000003</v>
      </c>
      <c r="U31" s="75">
        <v>698.55399999999997</v>
      </c>
      <c r="V31" s="75">
        <v>675.447</v>
      </c>
      <c r="W31" s="75">
        <v>640.11400000000003</v>
      </c>
      <c r="X31" s="75">
        <v>686.09</v>
      </c>
      <c r="Y31" s="98">
        <v>646.84199999999998</v>
      </c>
      <c r="Z31" s="54">
        <f t="shared" si="1"/>
        <v>-5.7205322916818561E-2</v>
      </c>
      <c r="AB31" s="392">
        <f t="shared" si="13"/>
        <v>4.728649194009559E-3</v>
      </c>
      <c r="AD31" s="64">
        <f t="shared" si="2"/>
        <v>1.2798525165318542</v>
      </c>
      <c r="AE31" s="89">
        <f t="shared" si="3"/>
        <v>1.7694851802240095</v>
      </c>
      <c r="AF31" s="89">
        <f t="shared" si="4"/>
        <v>1.7610104664382464</v>
      </c>
      <c r="AG31" s="89">
        <f t="shared" si="5"/>
        <v>1.9044833163997024</v>
      </c>
      <c r="AH31" s="89">
        <f t="shared" si="6"/>
        <v>1.8580076406789257</v>
      </c>
      <c r="AI31" s="89">
        <f t="shared" si="7"/>
        <v>2.0312825314482783</v>
      </c>
      <c r="AJ31" s="89">
        <f t="shared" si="8"/>
        <v>1.8535205933926615</v>
      </c>
      <c r="AK31" s="89">
        <f t="shared" si="8"/>
        <v>2.1008904219740261</v>
      </c>
      <c r="AL31" s="89">
        <f t="shared" si="9"/>
        <v>2.1132894919221941</v>
      </c>
      <c r="AM31" s="19">
        <f t="shared" si="10"/>
        <v>2.1355532665108354</v>
      </c>
      <c r="AN31" s="54">
        <f t="shared" si="11"/>
        <v>1.0535127664118942E-2</v>
      </c>
    </row>
    <row r="32" spans="1:40" ht="20.100000000000001" customHeight="1" thickBot="1" x14ac:dyDescent="0.3">
      <c r="A32" s="5" t="s">
        <v>33</v>
      </c>
      <c r="B32" s="148">
        <f>B33-SUM(B7:B31)</f>
        <v>41089.01999999996</v>
      </c>
      <c r="C32" s="81">
        <f>C33-SUM(C7:C31)</f>
        <v>26986.360000000161</v>
      </c>
      <c r="D32" s="81">
        <f>D33-SUM(D7:D31)</f>
        <v>24048.229999999923</v>
      </c>
      <c r="E32" s="81">
        <f t="shared" ref="E32:I32" si="14">E33-SUM(E7:E31)</f>
        <v>25540.460000000079</v>
      </c>
      <c r="F32" s="81">
        <f t="shared" si="14"/>
        <v>27949.800000000047</v>
      </c>
      <c r="G32" s="81">
        <f t="shared" si="14"/>
        <v>28863.110000000044</v>
      </c>
      <c r="H32" s="81">
        <f t="shared" si="14"/>
        <v>34904.750000000058</v>
      </c>
      <c r="I32" s="81">
        <f t="shared" si="14"/>
        <v>28755.330000000016</v>
      </c>
      <c r="J32" s="81">
        <f t="shared" ref="J32:K32" si="15">J33-SUM(J7:J31)</f>
        <v>25017.280000000086</v>
      </c>
      <c r="K32" s="123">
        <f t="shared" si="15"/>
        <v>30835.760000000009</v>
      </c>
      <c r="L32" s="54">
        <f t="shared" si="0"/>
        <v>0.23257844178103707</v>
      </c>
      <c r="N32" s="392">
        <f t="shared" si="12"/>
        <v>5.6733070719750797E-2</v>
      </c>
      <c r="P32" s="148">
        <f>P33-SUM(P7:P31)</f>
        <v>5438.460000000021</v>
      </c>
      <c r="Q32" s="81">
        <f>Q33-SUM(Q7:Q31)</f>
        <v>5664.4570000000094</v>
      </c>
      <c r="R32" s="81">
        <f>R33-SUM(R7:R31)</f>
        <v>5938.0300000000134</v>
      </c>
      <c r="S32" s="81">
        <f t="shared" ref="S32:W32" si="16">S33-SUM(S7:S31)</f>
        <v>6107.9640000000072</v>
      </c>
      <c r="T32" s="81">
        <f t="shared" si="16"/>
        <v>6683.7739999999903</v>
      </c>
      <c r="U32" s="81">
        <f t="shared" si="16"/>
        <v>6811.3970000000118</v>
      </c>
      <c r="V32" s="81">
        <f t="shared" si="16"/>
        <v>8104.3670000000129</v>
      </c>
      <c r="W32" s="81">
        <f t="shared" si="16"/>
        <v>7202.0780000000086</v>
      </c>
      <c r="X32" s="81">
        <f t="shared" ref="X32:Y32" si="17">X33-SUM(X7:X31)</f>
        <v>6185.7490000000253</v>
      </c>
      <c r="Y32" s="123">
        <f t="shared" si="17"/>
        <v>7225.3089999999938</v>
      </c>
      <c r="Z32" s="54">
        <f t="shared" si="1"/>
        <v>0.16805725547544273</v>
      </c>
      <c r="AB32" s="392">
        <f t="shared" si="13"/>
        <v>5.2819624544046283E-2</v>
      </c>
      <c r="AD32" s="64">
        <f t="shared" si="2"/>
        <v>1.3235798760836901</v>
      </c>
      <c r="AE32" s="91">
        <f t="shared" si="3"/>
        <v>2.0990074244914751</v>
      </c>
      <c r="AF32" s="91">
        <f t="shared" si="4"/>
        <v>2.4692170691980375</v>
      </c>
      <c r="AG32" s="91">
        <f t="shared" si="5"/>
        <v>2.391485509658005</v>
      </c>
      <c r="AH32" s="91">
        <f t="shared" si="6"/>
        <v>2.3913494908729147</v>
      </c>
      <c r="AI32" s="91">
        <f t="shared" si="7"/>
        <v>2.3598971143442276</v>
      </c>
      <c r="AJ32" s="91">
        <f t="shared" si="8"/>
        <v>2.3218521834420818</v>
      </c>
      <c r="AK32" s="91">
        <f t="shared" si="8"/>
        <v>2.5046062764711814</v>
      </c>
      <c r="AL32" s="91">
        <f t="shared" si="9"/>
        <v>2.4725905454150108</v>
      </c>
      <c r="AM32" s="19">
        <f t="shared" si="10"/>
        <v>2.3431590465096344</v>
      </c>
      <c r="AN32" s="54">
        <f t="shared" si="11"/>
        <v>-5.2346515336065096E-2</v>
      </c>
    </row>
    <row r="33" spans="1:40" s="7" customFormat="1" ht="26.25" customHeight="1" thickBot="1" x14ac:dyDescent="0.3">
      <c r="A33" s="69" t="s">
        <v>34</v>
      </c>
      <c r="B33" s="100">
        <v>336821.68</v>
      </c>
      <c r="C33" s="83">
        <v>396538.05</v>
      </c>
      <c r="D33" s="83">
        <v>398675.49</v>
      </c>
      <c r="E33" s="83">
        <v>390648.23</v>
      </c>
      <c r="F33" s="83">
        <v>393340.6</v>
      </c>
      <c r="G33" s="83">
        <v>410834.49</v>
      </c>
      <c r="H33" s="83">
        <v>430304.04</v>
      </c>
      <c r="I33" s="83">
        <v>509240.83</v>
      </c>
      <c r="J33" s="83">
        <v>500280.14</v>
      </c>
      <c r="K33" s="101">
        <v>543523.55000000005</v>
      </c>
      <c r="L33" s="102">
        <f t="shared" si="0"/>
        <v>8.6438390298683512E-2</v>
      </c>
      <c r="M33"/>
      <c r="N33" s="395">
        <f>SUM(N7:N32)</f>
        <v>0.99999999999999989</v>
      </c>
      <c r="P33" s="115">
        <v>71612.656000000003</v>
      </c>
      <c r="Q33" s="83">
        <v>88630.623000000007</v>
      </c>
      <c r="R33" s="83">
        <v>96671.6</v>
      </c>
      <c r="S33" s="83">
        <v>99252.827000000005</v>
      </c>
      <c r="T33" s="83">
        <v>101136.841</v>
      </c>
      <c r="U33" s="83">
        <v>104069.011</v>
      </c>
      <c r="V33" s="83">
        <v>105914.19500000001</v>
      </c>
      <c r="W33" s="83">
        <v>128212.588</v>
      </c>
      <c r="X33" s="83">
        <v>128796.853</v>
      </c>
      <c r="Y33" s="101">
        <v>136792.13099999999</v>
      </c>
      <c r="Z33" s="425">
        <f t="shared" si="1"/>
        <v>6.2076656484766679E-2</v>
      </c>
      <c r="AA33"/>
      <c r="AB33" s="395">
        <f>SUM(AB7:AB32)</f>
        <v>1.0000000000000004</v>
      </c>
      <c r="AD33" s="87">
        <f t="shared" si="2"/>
        <v>2.1261296481865424</v>
      </c>
      <c r="AE33" s="92">
        <f t="shared" si="3"/>
        <v>2.2351101741686583</v>
      </c>
      <c r="AF33" s="92">
        <f t="shared" si="4"/>
        <v>2.4248192433399911</v>
      </c>
      <c r="AG33" s="92">
        <f t="shared" si="5"/>
        <v>2.5407212775544896</v>
      </c>
      <c r="AH33" s="92">
        <f t="shared" si="6"/>
        <v>2.5712281162941233</v>
      </c>
      <c r="AI33" s="92">
        <f t="shared" si="7"/>
        <v>2.5331128114389809</v>
      </c>
      <c r="AJ33" s="92">
        <f t="shared" si="8"/>
        <v>2.4613804462537701</v>
      </c>
      <c r="AK33" s="92">
        <f t="shared" si="8"/>
        <v>2.5177201128982531</v>
      </c>
      <c r="AL33" s="92">
        <f t="shared" si="9"/>
        <v>2.5744946221531002</v>
      </c>
      <c r="AM33" s="103">
        <f t="shared" si="10"/>
        <v>2.5167654832987454</v>
      </c>
      <c r="AN33" s="102">
        <f t="shared" si="11"/>
        <v>-2.2423483955882111E-2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155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102</v>
      </c>
      <c r="B39" s="105">
        <v>9689.93</v>
      </c>
      <c r="C39" s="73">
        <v>13736.87</v>
      </c>
      <c r="D39" s="73">
        <v>14624.62</v>
      </c>
      <c r="E39" s="73">
        <v>19060.009999999998</v>
      </c>
      <c r="F39" s="73">
        <v>22485.35</v>
      </c>
      <c r="G39" s="73">
        <v>28885.22</v>
      </c>
      <c r="H39" s="73">
        <v>36669.93</v>
      </c>
      <c r="I39" s="73">
        <v>31568.92</v>
      </c>
      <c r="J39" s="73">
        <v>36066.53</v>
      </c>
      <c r="K39" s="96">
        <v>41409.43</v>
      </c>
      <c r="L39" s="54">
        <f t="shared" ref="L39:L62" si="18">(K39-J39)/J39</f>
        <v>0.14814011772133337</v>
      </c>
      <c r="N39" s="392">
        <f>K39/K62</f>
        <v>0.21447136586578816</v>
      </c>
      <c r="P39" s="105">
        <v>1521.7819999999999</v>
      </c>
      <c r="Q39" s="73">
        <v>2257.942</v>
      </c>
      <c r="R39" s="73">
        <v>2753.2629999999999</v>
      </c>
      <c r="S39" s="73">
        <v>3453.2330000000002</v>
      </c>
      <c r="T39" s="73">
        <v>4088.7069999999999</v>
      </c>
      <c r="U39" s="73">
        <v>5582.2690000000002</v>
      </c>
      <c r="V39" s="73">
        <v>7469.07</v>
      </c>
      <c r="W39" s="73">
        <v>7601.1270000000004</v>
      </c>
      <c r="X39" s="73">
        <v>8477</v>
      </c>
      <c r="Y39" s="96">
        <v>9622.5020000000004</v>
      </c>
      <c r="Z39" s="54">
        <f t="shared" ref="Z39:Z62" si="19">(Y39-X39)/X39</f>
        <v>0.13513058865164568</v>
      </c>
      <c r="AB39" s="392">
        <f>Y39/Y62</f>
        <v>0.20713190574616616</v>
      </c>
      <c r="AD39" s="116">
        <f t="shared" ref="AD39:AD58" si="20">(P39/B39)*10</f>
        <v>1.570477805309223</v>
      </c>
      <c r="AE39" s="88">
        <f t="shared" ref="AE39:AE58" si="21">(Q39/C39)*10</f>
        <v>1.6437092292494579</v>
      </c>
      <c r="AF39" s="88">
        <f t="shared" ref="AF39:AF58" si="22">(R39/D39)*10</f>
        <v>1.8826219074410135</v>
      </c>
      <c r="AG39" s="88">
        <f t="shared" ref="AG39:AG62" si="23">(S39/E39)*10</f>
        <v>1.8117687241507221</v>
      </c>
      <c r="AH39" s="88">
        <f t="shared" ref="AH39:AH62" si="24">(T39/F39)*10</f>
        <v>1.818387083145248</v>
      </c>
      <c r="AI39" s="88">
        <f t="shared" ref="AI39:AI62" si="25">(U39/G39)*10</f>
        <v>1.9325693209191415</v>
      </c>
      <c r="AJ39" s="88">
        <f t="shared" ref="AJ39:AK58" si="26">(V39/H39)*10</f>
        <v>2.036837812343792</v>
      </c>
      <c r="AK39" s="88">
        <f t="shared" si="26"/>
        <v>2.4077881029823005</v>
      </c>
      <c r="AL39" s="88">
        <f t="shared" ref="AL39:AL58" si="27">(X39/J39)*10</f>
        <v>2.3503785920076039</v>
      </c>
      <c r="AM39" s="117">
        <f t="shared" ref="AM39:AM58" si="28">(Y39/K39)*10</f>
        <v>2.3237465475859</v>
      </c>
      <c r="AN39" s="54">
        <f>(AM39-AL39)/AL39</f>
        <v>-1.1330959408950275E-2</v>
      </c>
    </row>
    <row r="40" spans="1:40" ht="20.100000000000001" customHeight="1" x14ac:dyDescent="0.25">
      <c r="A40" s="104" t="s">
        <v>92</v>
      </c>
      <c r="B40" s="106">
        <v>22098.87</v>
      </c>
      <c r="C40" s="75">
        <v>25785.71</v>
      </c>
      <c r="D40" s="75">
        <v>29567.37</v>
      </c>
      <c r="E40" s="75">
        <v>21212.87</v>
      </c>
      <c r="F40" s="75">
        <v>26238.59</v>
      </c>
      <c r="G40" s="75">
        <v>22737.09</v>
      </c>
      <c r="H40" s="75">
        <v>27927.58</v>
      </c>
      <c r="I40" s="75">
        <v>30350.29</v>
      </c>
      <c r="J40" s="75">
        <v>31379.19</v>
      </c>
      <c r="K40" s="98">
        <v>33942.71</v>
      </c>
      <c r="L40" s="54">
        <f t="shared" si="18"/>
        <v>8.1694906720026883E-2</v>
      </c>
      <c r="N40" s="392">
        <f>K40/$K$62</f>
        <v>0.17579907221341484</v>
      </c>
      <c r="P40" s="106">
        <v>4543.0619999999999</v>
      </c>
      <c r="Q40" s="75">
        <v>5807.1350000000002</v>
      </c>
      <c r="R40" s="75">
        <v>6168.4139999999998</v>
      </c>
      <c r="S40" s="75">
        <v>4943.5969999999998</v>
      </c>
      <c r="T40" s="75">
        <v>6043.19</v>
      </c>
      <c r="U40" s="75">
        <v>5369.5860000000002</v>
      </c>
      <c r="V40" s="75">
        <v>6629.7389999999996</v>
      </c>
      <c r="W40" s="75">
        <v>7344.9629999999997</v>
      </c>
      <c r="X40" s="75">
        <v>7568.5870000000004</v>
      </c>
      <c r="Y40" s="98">
        <v>8264.1990000000005</v>
      </c>
      <c r="Z40" s="54">
        <f t="shared" si="19"/>
        <v>9.190777618067944E-2</v>
      </c>
      <c r="AB40" s="392">
        <f>Y40/$Y$62</f>
        <v>0.17789336789283708</v>
      </c>
      <c r="AD40" s="118">
        <f t="shared" si="20"/>
        <v>2.0557892779133051</v>
      </c>
      <c r="AE40" s="89">
        <f t="shared" si="21"/>
        <v>2.2520748895415328</v>
      </c>
      <c r="AF40" s="89">
        <f t="shared" si="22"/>
        <v>2.0862234280559955</v>
      </c>
      <c r="AG40" s="89">
        <f t="shared" si="23"/>
        <v>2.3304706058161861</v>
      </c>
      <c r="AH40" s="89">
        <f t="shared" si="24"/>
        <v>2.3031687297221382</v>
      </c>
      <c r="AI40" s="89">
        <f t="shared" si="25"/>
        <v>2.3615977242470345</v>
      </c>
      <c r="AJ40" s="89">
        <f t="shared" si="26"/>
        <v>2.3739038613442336</v>
      </c>
      <c r="AK40" s="89">
        <f t="shared" si="26"/>
        <v>2.4200635315181502</v>
      </c>
      <c r="AL40" s="89">
        <f t="shared" si="27"/>
        <v>2.4119765360418803</v>
      </c>
      <c r="AM40" s="119">
        <f t="shared" si="28"/>
        <v>2.4347493173055423</v>
      </c>
      <c r="AN40" s="54">
        <f t="shared" ref="AN40:AN62" si="29">(AM40-AL40)/AL40</f>
        <v>9.4415434492711777E-3</v>
      </c>
    </row>
    <row r="41" spans="1:40" ht="20.100000000000001" customHeight="1" x14ac:dyDescent="0.25">
      <c r="A41" s="104" t="s">
        <v>105</v>
      </c>
      <c r="B41" s="106">
        <v>23637.3</v>
      </c>
      <c r="C41" s="75">
        <v>32568.240000000002</v>
      </c>
      <c r="D41" s="75">
        <v>33115.230000000003</v>
      </c>
      <c r="E41" s="75">
        <v>17056.150000000001</v>
      </c>
      <c r="F41" s="75">
        <v>12058.75</v>
      </c>
      <c r="G41" s="75">
        <v>8728.64</v>
      </c>
      <c r="H41" s="75">
        <v>5539.74</v>
      </c>
      <c r="I41" s="75">
        <v>23673.9</v>
      </c>
      <c r="J41" s="75">
        <v>25202.2</v>
      </c>
      <c r="K41" s="98">
        <v>27651.62</v>
      </c>
      <c r="L41" s="54">
        <f t="shared" si="18"/>
        <v>9.7190721444953151E-2</v>
      </c>
      <c r="N41" s="392">
        <f t="shared" ref="N41:N61" si="30">K41/$K$62</f>
        <v>0.14321570496869301</v>
      </c>
      <c r="P41" s="106">
        <v>5884.6549999999997</v>
      </c>
      <c r="Q41" s="75">
        <v>6804.3149999999996</v>
      </c>
      <c r="R41" s="75">
        <v>7235.1909999999998</v>
      </c>
      <c r="S41" s="75">
        <v>3459.8159999999998</v>
      </c>
      <c r="T41" s="75">
        <v>2794.4989999999998</v>
      </c>
      <c r="U41" s="75">
        <v>2137.741</v>
      </c>
      <c r="V41" s="75">
        <v>1493.19</v>
      </c>
      <c r="W41" s="75">
        <v>5406.3980000000001</v>
      </c>
      <c r="X41" s="75">
        <v>6340.174</v>
      </c>
      <c r="Y41" s="98">
        <v>6759.1909999999998</v>
      </c>
      <c r="Z41" s="54">
        <f t="shared" si="19"/>
        <v>6.608919565929891E-2</v>
      </c>
      <c r="AB41" s="392">
        <f t="shared" ref="AB41:AB61" si="31">Y41/$Y$62</f>
        <v>0.14549688980395478</v>
      </c>
      <c r="AD41" s="118">
        <f t="shared" si="20"/>
        <v>2.4895631057692711</v>
      </c>
      <c r="AE41" s="89">
        <f t="shared" si="21"/>
        <v>2.0892486053897903</v>
      </c>
      <c r="AF41" s="89">
        <f t="shared" si="22"/>
        <v>2.1848530117411231</v>
      </c>
      <c r="AG41" s="89">
        <f t="shared" si="23"/>
        <v>2.0284859127059738</v>
      </c>
      <c r="AH41" s="89">
        <f t="shared" si="24"/>
        <v>2.3174035451435677</v>
      </c>
      <c r="AI41" s="89">
        <f t="shared" si="25"/>
        <v>2.44911120174506</v>
      </c>
      <c r="AJ41" s="89">
        <f t="shared" si="26"/>
        <v>2.6954153082996681</v>
      </c>
      <c r="AK41" s="89">
        <f t="shared" si="26"/>
        <v>2.2836955465723854</v>
      </c>
      <c r="AL41" s="89">
        <f t="shared" si="27"/>
        <v>2.5157224369301092</v>
      </c>
      <c r="AM41" s="119">
        <f t="shared" si="28"/>
        <v>2.4444104902352919</v>
      </c>
      <c r="AN41" s="54">
        <f t="shared" si="29"/>
        <v>-2.8346508202962969E-2</v>
      </c>
    </row>
    <row r="42" spans="1:40" ht="20.100000000000001" customHeight="1" x14ac:dyDescent="0.25">
      <c r="A42" s="104" t="s">
        <v>91</v>
      </c>
      <c r="B42" s="106">
        <v>21324.880000000001</v>
      </c>
      <c r="C42" s="75">
        <v>16609.41</v>
      </c>
      <c r="D42" s="75">
        <v>16757.849999999999</v>
      </c>
      <c r="E42" s="75">
        <v>14553.77</v>
      </c>
      <c r="F42" s="75">
        <v>21803.64</v>
      </c>
      <c r="G42" s="75">
        <v>21194</v>
      </c>
      <c r="H42" s="75">
        <v>24220.98</v>
      </c>
      <c r="I42" s="75">
        <v>21257.61</v>
      </c>
      <c r="J42" s="75">
        <v>19048.490000000002</v>
      </c>
      <c r="K42" s="98">
        <v>23024.86</v>
      </c>
      <c r="L42" s="54">
        <f t="shared" si="18"/>
        <v>0.20874987991174096</v>
      </c>
      <c r="N42" s="392">
        <f t="shared" si="30"/>
        <v>0.11925238220058937</v>
      </c>
      <c r="P42" s="106">
        <v>3731.4319999999998</v>
      </c>
      <c r="Q42" s="75">
        <v>3092.107</v>
      </c>
      <c r="R42" s="75">
        <v>3157.8</v>
      </c>
      <c r="S42" s="75">
        <v>2984.393</v>
      </c>
      <c r="T42" s="75">
        <v>4343.1729999999998</v>
      </c>
      <c r="U42" s="75">
        <v>4234.1369999999997</v>
      </c>
      <c r="V42" s="75">
        <v>5153.616</v>
      </c>
      <c r="W42" s="75">
        <v>4588.7939999999999</v>
      </c>
      <c r="X42" s="75">
        <v>4204.027</v>
      </c>
      <c r="Y42" s="98">
        <v>4481.6940000000004</v>
      </c>
      <c r="Z42" s="54">
        <f t="shared" si="19"/>
        <v>6.6047863155969347E-2</v>
      </c>
      <c r="AB42" s="392">
        <f t="shared" si="31"/>
        <v>9.6471979864608856E-2</v>
      </c>
      <c r="AD42" s="118">
        <f t="shared" si="20"/>
        <v>1.749802109085725</v>
      </c>
      <c r="AE42" s="89">
        <f t="shared" si="21"/>
        <v>1.8616597458910342</v>
      </c>
      <c r="AF42" s="89">
        <f t="shared" si="22"/>
        <v>1.884370608401436</v>
      </c>
      <c r="AG42" s="89">
        <f t="shared" si="23"/>
        <v>2.050597886320864</v>
      </c>
      <c r="AH42" s="89">
        <f t="shared" si="24"/>
        <v>1.9919485920699478</v>
      </c>
      <c r="AI42" s="89">
        <f t="shared" si="25"/>
        <v>1.9977998490138718</v>
      </c>
      <c r="AJ42" s="89">
        <f t="shared" si="26"/>
        <v>2.1277487533534978</v>
      </c>
      <c r="AK42" s="89">
        <f t="shared" si="26"/>
        <v>2.1586594165571764</v>
      </c>
      <c r="AL42" s="89">
        <f t="shared" si="27"/>
        <v>2.2070132593187175</v>
      </c>
      <c r="AM42" s="119">
        <f t="shared" si="28"/>
        <v>1.9464587406828968</v>
      </c>
      <c r="AN42" s="54">
        <f t="shared" si="29"/>
        <v>-0.11805752300566205</v>
      </c>
    </row>
    <row r="43" spans="1:40" ht="20.100000000000001" customHeight="1" x14ac:dyDescent="0.25">
      <c r="A43" s="104" t="s">
        <v>95</v>
      </c>
      <c r="B43" s="106">
        <v>8410.61</v>
      </c>
      <c r="C43" s="75">
        <v>10755.68</v>
      </c>
      <c r="D43" s="75">
        <v>8970.33</v>
      </c>
      <c r="E43" s="75">
        <v>14594.73</v>
      </c>
      <c r="F43" s="75">
        <v>11043.63</v>
      </c>
      <c r="G43" s="75">
        <v>12634.7</v>
      </c>
      <c r="H43" s="75">
        <v>13173.28</v>
      </c>
      <c r="I43" s="75">
        <v>12476.04</v>
      </c>
      <c r="J43" s="75">
        <v>12351.05</v>
      </c>
      <c r="K43" s="98">
        <v>12373.05</v>
      </c>
      <c r="L43" s="54">
        <f t="shared" si="18"/>
        <v>1.7812250780298033E-3</v>
      </c>
      <c r="N43" s="392">
        <f t="shared" si="30"/>
        <v>6.408358998000431E-2</v>
      </c>
      <c r="P43" s="106">
        <v>1749.021</v>
      </c>
      <c r="Q43" s="75">
        <v>2384.4119999999998</v>
      </c>
      <c r="R43" s="75">
        <v>2155.5230000000001</v>
      </c>
      <c r="S43" s="75">
        <v>3348.953</v>
      </c>
      <c r="T43" s="75">
        <v>2619.9740000000002</v>
      </c>
      <c r="U43" s="75">
        <v>3040.8939999999998</v>
      </c>
      <c r="V43" s="75">
        <v>3266.9059999999999</v>
      </c>
      <c r="W43" s="75">
        <v>3218.2979999999998</v>
      </c>
      <c r="X43" s="75">
        <v>3408.2510000000002</v>
      </c>
      <c r="Y43" s="98">
        <v>3560.34</v>
      </c>
      <c r="Z43" s="54">
        <f t="shared" si="19"/>
        <v>4.4623767439663314E-2</v>
      </c>
      <c r="AB43" s="392">
        <f t="shared" si="31"/>
        <v>7.6639112083770444E-2</v>
      </c>
      <c r="AD43" s="118">
        <f t="shared" si="20"/>
        <v>2.0795411985575361</v>
      </c>
      <c r="AE43" s="89">
        <f t="shared" si="21"/>
        <v>2.2168863335465536</v>
      </c>
      <c r="AF43" s="89">
        <f t="shared" si="22"/>
        <v>2.4029472717280189</v>
      </c>
      <c r="AG43" s="89">
        <f t="shared" si="23"/>
        <v>2.2946316923985579</v>
      </c>
      <c r="AH43" s="89">
        <f t="shared" si="24"/>
        <v>2.3723848046339837</v>
      </c>
      <c r="AI43" s="89">
        <f t="shared" si="25"/>
        <v>2.4067797415055363</v>
      </c>
      <c r="AJ43" s="89">
        <f t="shared" si="26"/>
        <v>2.4799488054607508</v>
      </c>
      <c r="AK43" s="89">
        <f t="shared" si="26"/>
        <v>2.5795829445881862</v>
      </c>
      <c r="AL43" s="89">
        <f t="shared" si="27"/>
        <v>2.7594827970091611</v>
      </c>
      <c r="AM43" s="119">
        <f t="shared" si="28"/>
        <v>2.8774958478305672</v>
      </c>
      <c r="AN43" s="54">
        <f t="shared" si="29"/>
        <v>4.2766365838306161E-2</v>
      </c>
    </row>
    <row r="44" spans="1:40" ht="20.100000000000001" customHeight="1" x14ac:dyDescent="0.25">
      <c r="A44" s="104" t="s">
        <v>96</v>
      </c>
      <c r="B44" s="106">
        <v>12455.78</v>
      </c>
      <c r="C44" s="75">
        <v>15200.71</v>
      </c>
      <c r="D44" s="75">
        <v>15134.34</v>
      </c>
      <c r="E44" s="75">
        <v>18212.32</v>
      </c>
      <c r="F44" s="75">
        <v>13931.37</v>
      </c>
      <c r="G44" s="75">
        <v>13301.14</v>
      </c>
      <c r="H44" s="75">
        <v>12865.79</v>
      </c>
      <c r="I44" s="75">
        <v>15597.84</v>
      </c>
      <c r="J44" s="75">
        <v>10946.23</v>
      </c>
      <c r="K44" s="98">
        <v>12497.97</v>
      </c>
      <c r="L44" s="54">
        <f t="shared" si="18"/>
        <v>0.14176022246928849</v>
      </c>
      <c r="N44" s="392">
        <f t="shared" si="30"/>
        <v>6.4730586642937238E-2</v>
      </c>
      <c r="P44" s="106">
        <v>2664.8020000000001</v>
      </c>
      <c r="Q44" s="75">
        <v>3142.0459999999998</v>
      </c>
      <c r="R44" s="75">
        <v>3404.9630000000002</v>
      </c>
      <c r="S44" s="75">
        <v>4285.7539999999999</v>
      </c>
      <c r="T44" s="75">
        <v>3727.373</v>
      </c>
      <c r="U44" s="75">
        <v>3653.0250000000001</v>
      </c>
      <c r="V44" s="75">
        <v>3404.8969999999999</v>
      </c>
      <c r="W44" s="75">
        <v>3791.8249999999998</v>
      </c>
      <c r="X44" s="75">
        <v>3377.2330000000002</v>
      </c>
      <c r="Y44" s="98">
        <v>3492.58</v>
      </c>
      <c r="Z44" s="54">
        <f t="shared" si="19"/>
        <v>3.4154291397721075E-2</v>
      </c>
      <c r="AB44" s="392">
        <f t="shared" si="31"/>
        <v>7.5180524916590816E-2</v>
      </c>
      <c r="AD44" s="118">
        <f t="shared" si="20"/>
        <v>2.1394099767336932</v>
      </c>
      <c r="AE44" s="89">
        <f t="shared" si="21"/>
        <v>2.0670389738374064</v>
      </c>
      <c r="AF44" s="89">
        <f t="shared" si="22"/>
        <v>2.2498258926388597</v>
      </c>
      <c r="AG44" s="89">
        <f t="shared" si="23"/>
        <v>2.353216943255994</v>
      </c>
      <c r="AH44" s="89">
        <f t="shared" si="24"/>
        <v>2.6755250919328106</v>
      </c>
      <c r="AI44" s="89">
        <f t="shared" si="25"/>
        <v>2.7463999326373529</v>
      </c>
      <c r="AJ44" s="89">
        <f t="shared" si="26"/>
        <v>2.6464733218869574</v>
      </c>
      <c r="AK44" s="89">
        <f t="shared" si="26"/>
        <v>2.4309936504028764</v>
      </c>
      <c r="AL44" s="89">
        <f t="shared" si="27"/>
        <v>3.0852932927592427</v>
      </c>
      <c r="AM44" s="119">
        <f t="shared" si="28"/>
        <v>2.7945178296955424</v>
      </c>
      <c r="AN44" s="54">
        <f t="shared" si="29"/>
        <v>-9.4245647162981269E-2</v>
      </c>
    </row>
    <row r="45" spans="1:40" ht="20.100000000000001" customHeight="1" x14ac:dyDescent="0.25">
      <c r="A45" s="104" t="s">
        <v>94</v>
      </c>
      <c r="B45" s="106">
        <v>8649.59</v>
      </c>
      <c r="C45" s="75">
        <v>7878.3</v>
      </c>
      <c r="D45" s="75">
        <v>8074.31</v>
      </c>
      <c r="E45" s="75">
        <v>10698.91</v>
      </c>
      <c r="F45" s="75">
        <v>7406.36</v>
      </c>
      <c r="G45" s="75">
        <v>8924.76</v>
      </c>
      <c r="H45" s="75">
        <v>11911.72</v>
      </c>
      <c r="I45" s="75">
        <v>11519.68</v>
      </c>
      <c r="J45" s="75">
        <v>11282.88</v>
      </c>
      <c r="K45" s="98">
        <v>10348.9</v>
      </c>
      <c r="L45" s="54">
        <f t="shared" si="18"/>
        <v>-8.2778510451232273E-2</v>
      </c>
      <c r="N45" s="392">
        <f t="shared" si="30"/>
        <v>5.3599934078021723E-2</v>
      </c>
      <c r="P45" s="106">
        <v>1813.077</v>
      </c>
      <c r="Q45" s="75">
        <v>1667.9490000000001</v>
      </c>
      <c r="R45" s="75">
        <v>1924.7539999999999</v>
      </c>
      <c r="S45" s="75">
        <v>2409.3040000000001</v>
      </c>
      <c r="T45" s="75">
        <v>1717.4749999999999</v>
      </c>
      <c r="U45" s="75">
        <v>2146.703</v>
      </c>
      <c r="V45" s="75">
        <v>2832.7080000000001</v>
      </c>
      <c r="W45" s="75">
        <v>2669.6039999999998</v>
      </c>
      <c r="X45" s="75">
        <v>2426.3429999999998</v>
      </c>
      <c r="Y45" s="98">
        <v>2383.4079999999999</v>
      </c>
      <c r="Z45" s="54">
        <f t="shared" si="19"/>
        <v>-1.7695354696347528E-2</v>
      </c>
      <c r="AB45" s="392">
        <f t="shared" si="31"/>
        <v>5.1304727316311118E-2</v>
      </c>
      <c r="AD45" s="118">
        <f t="shared" si="20"/>
        <v>2.0961421292801159</v>
      </c>
      <c r="AE45" s="89">
        <f t="shared" si="21"/>
        <v>2.1171432923346409</v>
      </c>
      <c r="AF45" s="89">
        <f t="shared" si="22"/>
        <v>2.3837999779547725</v>
      </c>
      <c r="AG45" s="89">
        <f t="shared" si="23"/>
        <v>2.2519153820342446</v>
      </c>
      <c r="AH45" s="89">
        <f t="shared" si="24"/>
        <v>2.3189191451671265</v>
      </c>
      <c r="AI45" s="89">
        <f t="shared" si="25"/>
        <v>2.405334149041543</v>
      </c>
      <c r="AJ45" s="89">
        <f t="shared" si="26"/>
        <v>2.3780847770095335</v>
      </c>
      <c r="AK45" s="89">
        <f t="shared" si="26"/>
        <v>2.3174289563598989</v>
      </c>
      <c r="AL45" s="89">
        <f t="shared" si="27"/>
        <v>2.1504642431719563</v>
      </c>
      <c r="AM45" s="119">
        <f t="shared" si="28"/>
        <v>2.3030544309057004</v>
      </c>
      <c r="AN45" s="54">
        <f t="shared" si="29"/>
        <v>7.0956858835593592E-2</v>
      </c>
    </row>
    <row r="46" spans="1:40" ht="20.100000000000001" customHeight="1" x14ac:dyDescent="0.25">
      <c r="A46" s="104" t="s">
        <v>106</v>
      </c>
      <c r="B46" s="106">
        <v>8035.31</v>
      </c>
      <c r="C46" s="75">
        <v>6873.88</v>
      </c>
      <c r="D46" s="75">
        <v>6404.61</v>
      </c>
      <c r="E46" s="75">
        <v>6444.48</v>
      </c>
      <c r="F46" s="75">
        <v>4885.97</v>
      </c>
      <c r="G46" s="75">
        <v>6812.79</v>
      </c>
      <c r="H46" s="75">
        <v>9194.5</v>
      </c>
      <c r="I46" s="75">
        <v>10333.370000000001</v>
      </c>
      <c r="J46" s="75">
        <v>10201.120000000001</v>
      </c>
      <c r="K46" s="98">
        <v>8628.11</v>
      </c>
      <c r="L46" s="54">
        <f t="shared" si="18"/>
        <v>-0.1541997349310664</v>
      </c>
      <c r="N46" s="392">
        <f t="shared" si="30"/>
        <v>4.4687466998223971E-2</v>
      </c>
      <c r="P46" s="106">
        <v>1484.501</v>
      </c>
      <c r="Q46" s="75">
        <v>1547.0940000000001</v>
      </c>
      <c r="R46" s="75">
        <v>1416.114</v>
      </c>
      <c r="S46" s="75">
        <v>1661.021</v>
      </c>
      <c r="T46" s="75">
        <v>1284.425</v>
      </c>
      <c r="U46" s="75">
        <v>1818.336</v>
      </c>
      <c r="V46" s="75">
        <v>2326.9789999999998</v>
      </c>
      <c r="W46" s="75">
        <v>2622.556</v>
      </c>
      <c r="X46" s="75">
        <v>2585.3139999999999</v>
      </c>
      <c r="Y46" s="98">
        <v>2228.7280000000001</v>
      </c>
      <c r="Z46" s="54">
        <f t="shared" si="19"/>
        <v>-0.1379275399429237</v>
      </c>
      <c r="AB46" s="392">
        <f t="shared" si="31"/>
        <v>4.7975118948257053E-2</v>
      </c>
      <c r="AD46" s="118">
        <f t="shared" si="20"/>
        <v>1.8474719705898091</v>
      </c>
      <c r="AE46" s="89">
        <f t="shared" si="21"/>
        <v>2.2506852025348127</v>
      </c>
      <c r="AF46" s="89">
        <f t="shared" si="22"/>
        <v>2.2110854525099892</v>
      </c>
      <c r="AG46" s="89">
        <f t="shared" si="23"/>
        <v>2.5774321589949851</v>
      </c>
      <c r="AH46" s="89">
        <f t="shared" si="24"/>
        <v>2.6288024691105343</v>
      </c>
      <c r="AI46" s="89">
        <f t="shared" si="25"/>
        <v>2.6690034479266207</v>
      </c>
      <c r="AJ46" s="89">
        <f t="shared" si="26"/>
        <v>2.5308380009788456</v>
      </c>
      <c r="AK46" s="89">
        <f t="shared" si="26"/>
        <v>2.537948413731435</v>
      </c>
      <c r="AL46" s="89">
        <f t="shared" si="27"/>
        <v>2.5343432877958492</v>
      </c>
      <c r="AM46" s="119">
        <f t="shared" si="28"/>
        <v>2.5831010499402534</v>
      </c>
      <c r="AN46" s="54">
        <f t="shared" si="29"/>
        <v>1.923881519097969E-2</v>
      </c>
    </row>
    <row r="47" spans="1:40" ht="20.100000000000001" customHeight="1" x14ac:dyDescent="0.25">
      <c r="A47" s="104" t="s">
        <v>227</v>
      </c>
      <c r="B47" s="106">
        <v>79.209999999999994</v>
      </c>
      <c r="C47" s="75">
        <v>161.16999999999999</v>
      </c>
      <c r="D47" s="75">
        <v>61.27</v>
      </c>
      <c r="E47" s="75">
        <v>15.13</v>
      </c>
      <c r="F47" s="75">
        <v>46.45</v>
      </c>
      <c r="G47" s="75">
        <v>365.03</v>
      </c>
      <c r="H47" s="75">
        <v>2485.66</v>
      </c>
      <c r="I47" s="75">
        <v>4883.93</v>
      </c>
      <c r="J47" s="75">
        <v>3439.88</v>
      </c>
      <c r="K47" s="98">
        <v>8049.08</v>
      </c>
      <c r="L47" s="54">
        <f t="shared" si="18"/>
        <v>1.3399304626905588</v>
      </c>
      <c r="N47" s="392">
        <f t="shared" si="30"/>
        <v>4.1688503839898257E-2</v>
      </c>
      <c r="P47" s="106">
        <v>18.59</v>
      </c>
      <c r="Q47" s="75">
        <v>35.567</v>
      </c>
      <c r="R47" s="75">
        <v>14.397</v>
      </c>
      <c r="S47" s="75">
        <v>3.6259999999999999</v>
      </c>
      <c r="T47" s="75">
        <v>14.957000000000001</v>
      </c>
      <c r="U47" s="75">
        <v>126.248</v>
      </c>
      <c r="V47" s="75">
        <v>489.49400000000003</v>
      </c>
      <c r="W47" s="75">
        <v>990.25599999999997</v>
      </c>
      <c r="X47" s="75">
        <v>692.66800000000001</v>
      </c>
      <c r="Y47" s="98">
        <v>1649.7370000000001</v>
      </c>
      <c r="Z47" s="54">
        <f t="shared" si="19"/>
        <v>1.3817138946797023</v>
      </c>
      <c r="AB47" s="392">
        <f t="shared" si="31"/>
        <v>3.5511883373987654E-2</v>
      </c>
      <c r="AD47" s="118">
        <f t="shared" si="20"/>
        <v>2.3469258931953036</v>
      </c>
      <c r="AE47" s="89">
        <f t="shared" si="21"/>
        <v>2.2068002730036609</v>
      </c>
      <c r="AF47" s="89">
        <f t="shared" si="22"/>
        <v>2.3497633425820137</v>
      </c>
      <c r="AG47" s="89">
        <f t="shared" si="23"/>
        <v>2.3965631196298744</v>
      </c>
      <c r="AH47" s="89">
        <f t="shared" si="24"/>
        <v>3.220021528525296</v>
      </c>
      <c r="AI47" s="89">
        <f t="shared" si="25"/>
        <v>3.4585650494479907</v>
      </c>
      <c r="AJ47" s="89">
        <f t="shared" si="26"/>
        <v>1.9692717427162205</v>
      </c>
      <c r="AK47" s="89">
        <f t="shared" si="26"/>
        <v>2.0275802478741505</v>
      </c>
      <c r="AL47" s="89">
        <f t="shared" si="27"/>
        <v>2.0136400106980474</v>
      </c>
      <c r="AM47" s="119">
        <f t="shared" si="28"/>
        <v>2.049596972573263</v>
      </c>
      <c r="AN47" s="54">
        <f t="shared" si="29"/>
        <v>1.7856698160636345E-2</v>
      </c>
    </row>
    <row r="48" spans="1:40" ht="20.100000000000001" customHeight="1" x14ac:dyDescent="0.25">
      <c r="A48" s="104" t="s">
        <v>101</v>
      </c>
      <c r="B48" s="106">
        <v>1451.75</v>
      </c>
      <c r="C48" s="75">
        <v>1487.47</v>
      </c>
      <c r="D48" s="75">
        <v>6888.7</v>
      </c>
      <c r="E48" s="75">
        <v>1506.66</v>
      </c>
      <c r="F48" s="75">
        <v>3475.66</v>
      </c>
      <c r="G48" s="75">
        <v>3861.5</v>
      </c>
      <c r="H48" s="75">
        <v>3021.73</v>
      </c>
      <c r="I48" s="75">
        <v>6069.97</v>
      </c>
      <c r="J48" s="75">
        <v>4722.99</v>
      </c>
      <c r="K48" s="98">
        <v>3289.73</v>
      </c>
      <c r="L48" s="54">
        <f t="shared" si="18"/>
        <v>-0.30346454258848732</v>
      </c>
      <c r="N48" s="392">
        <f t="shared" si="30"/>
        <v>1.7038459269534966E-2</v>
      </c>
      <c r="P48" s="106">
        <v>316.30399999999997</v>
      </c>
      <c r="Q48" s="75">
        <v>325</v>
      </c>
      <c r="R48" s="75">
        <v>480.17099999999999</v>
      </c>
      <c r="S48" s="75">
        <v>580.53200000000004</v>
      </c>
      <c r="T48" s="75">
        <v>822.46299999999997</v>
      </c>
      <c r="U48" s="75">
        <v>913.05700000000002</v>
      </c>
      <c r="V48" s="75">
        <v>815.65599999999995</v>
      </c>
      <c r="W48" s="75">
        <v>1406.0329999999999</v>
      </c>
      <c r="X48" s="75">
        <v>762.01</v>
      </c>
      <c r="Y48" s="98">
        <v>1097.518</v>
      </c>
      <c r="Z48" s="54">
        <f t="shared" si="19"/>
        <v>0.44029343446936398</v>
      </c>
      <c r="AB48" s="392">
        <f t="shared" si="31"/>
        <v>2.3624936106089747E-2</v>
      </c>
      <c r="AD48" s="118">
        <f t="shared" si="20"/>
        <v>2.1787773376958839</v>
      </c>
      <c r="AE48" s="89">
        <f t="shared" si="21"/>
        <v>2.1849180151532468</v>
      </c>
      <c r="AF48" s="89">
        <f t="shared" si="22"/>
        <v>0.69704153178393602</v>
      </c>
      <c r="AG48" s="89">
        <f t="shared" si="23"/>
        <v>3.8531055447147997</v>
      </c>
      <c r="AH48" s="89">
        <f t="shared" si="24"/>
        <v>2.3663505636339575</v>
      </c>
      <c r="AI48" s="89">
        <f t="shared" si="25"/>
        <v>2.3645137899779876</v>
      </c>
      <c r="AJ48" s="89">
        <f t="shared" si="26"/>
        <v>2.6993013935725556</v>
      </c>
      <c r="AK48" s="89">
        <f t="shared" si="26"/>
        <v>2.3163755339812218</v>
      </c>
      <c r="AL48" s="89">
        <f t="shared" si="27"/>
        <v>1.6134059144736703</v>
      </c>
      <c r="AM48" s="119">
        <f t="shared" si="28"/>
        <v>3.3361947637040124</v>
      </c>
      <c r="AN48" s="54">
        <f t="shared" si="29"/>
        <v>1.067796289684704</v>
      </c>
    </row>
    <row r="49" spans="1:40" ht="20.100000000000001" customHeight="1" x14ac:dyDescent="0.25">
      <c r="A49" s="104" t="s">
        <v>103</v>
      </c>
      <c r="B49" s="106">
        <v>8349.2000000000007</v>
      </c>
      <c r="C49" s="75">
        <v>8878.2000000000007</v>
      </c>
      <c r="D49" s="75">
        <v>5053.8599999999997</v>
      </c>
      <c r="E49" s="75">
        <v>3676.52</v>
      </c>
      <c r="F49" s="75">
        <v>4279.67</v>
      </c>
      <c r="G49" s="75">
        <v>5104.62</v>
      </c>
      <c r="H49" s="75">
        <v>5744.32</v>
      </c>
      <c r="I49" s="75">
        <v>5969.49</v>
      </c>
      <c r="J49" s="75">
        <v>3329.63</v>
      </c>
      <c r="K49" s="98">
        <v>3146.32</v>
      </c>
      <c r="L49" s="54">
        <f t="shared" si="18"/>
        <v>-5.5054165177512195E-2</v>
      </c>
      <c r="N49" s="392">
        <f t="shared" si="30"/>
        <v>1.629569757059797E-2</v>
      </c>
      <c r="P49" s="106">
        <v>1376.7349999999999</v>
      </c>
      <c r="Q49" s="75">
        <v>1693.998</v>
      </c>
      <c r="R49" s="75">
        <v>899.61300000000006</v>
      </c>
      <c r="S49" s="75">
        <v>946.31200000000001</v>
      </c>
      <c r="T49" s="75">
        <v>1190.6769999999999</v>
      </c>
      <c r="U49" s="75">
        <v>1300.3779999999999</v>
      </c>
      <c r="V49" s="75">
        <v>1619.239</v>
      </c>
      <c r="W49" s="75">
        <v>1628.7860000000001</v>
      </c>
      <c r="X49" s="75">
        <v>883.81200000000001</v>
      </c>
      <c r="Y49" s="98">
        <v>900.84100000000001</v>
      </c>
      <c r="Z49" s="54">
        <f t="shared" si="19"/>
        <v>1.926767231040085E-2</v>
      </c>
      <c r="AB49" s="392">
        <f t="shared" si="31"/>
        <v>1.9391309360526198E-2</v>
      </c>
      <c r="AD49" s="118">
        <f t="shared" si="20"/>
        <v>1.6489424136444208</v>
      </c>
      <c r="AE49" s="89">
        <f t="shared" si="21"/>
        <v>1.908042170710279</v>
      </c>
      <c r="AF49" s="89">
        <f t="shared" si="22"/>
        <v>1.7800512875307193</v>
      </c>
      <c r="AG49" s="89">
        <f t="shared" si="23"/>
        <v>2.5739340463264178</v>
      </c>
      <c r="AH49" s="89">
        <f t="shared" si="24"/>
        <v>2.7821701205934102</v>
      </c>
      <c r="AI49" s="89">
        <f t="shared" si="25"/>
        <v>2.5474530915131783</v>
      </c>
      <c r="AJ49" s="89">
        <f t="shared" si="26"/>
        <v>2.8188523619854049</v>
      </c>
      <c r="AK49" s="89">
        <f t="shared" si="26"/>
        <v>2.7285178465832094</v>
      </c>
      <c r="AL49" s="89">
        <f t="shared" si="27"/>
        <v>2.654385021759174</v>
      </c>
      <c r="AM49" s="119">
        <f t="shared" si="28"/>
        <v>2.8631575936331966</v>
      </c>
      <c r="AN49" s="54">
        <f t="shared" si="29"/>
        <v>7.865195522225335E-2</v>
      </c>
    </row>
    <row r="50" spans="1:40" ht="20.100000000000001" customHeight="1" x14ac:dyDescent="0.25">
      <c r="A50" s="104" t="s">
        <v>148</v>
      </c>
      <c r="B50" s="106">
        <v>1360.45</v>
      </c>
      <c r="C50" s="75">
        <v>2881.49</v>
      </c>
      <c r="D50" s="75">
        <v>1571.9</v>
      </c>
      <c r="E50" s="75">
        <v>1496.23</v>
      </c>
      <c r="F50" s="75">
        <v>1791.19</v>
      </c>
      <c r="G50" s="75">
        <v>2853.74</v>
      </c>
      <c r="H50" s="75">
        <v>1705.43</v>
      </c>
      <c r="I50" s="75">
        <v>2641.53</v>
      </c>
      <c r="J50" s="75">
        <v>3950.13</v>
      </c>
      <c r="K50" s="98">
        <v>3754.71</v>
      </c>
      <c r="L50" s="54">
        <f t="shared" si="18"/>
        <v>-4.9471789536040603E-2</v>
      </c>
      <c r="N50" s="392">
        <f t="shared" si="30"/>
        <v>1.9446724626007494E-2</v>
      </c>
      <c r="P50" s="106">
        <v>299.74</v>
      </c>
      <c r="Q50" s="75">
        <v>603.61300000000006</v>
      </c>
      <c r="R50" s="75">
        <v>340.33699999999999</v>
      </c>
      <c r="S50" s="75">
        <v>354.51100000000002</v>
      </c>
      <c r="T50" s="75">
        <v>385.87799999999999</v>
      </c>
      <c r="U50" s="75">
        <v>743.48400000000004</v>
      </c>
      <c r="V50" s="75">
        <v>407.947</v>
      </c>
      <c r="W50" s="75">
        <v>546.47199999999998</v>
      </c>
      <c r="X50" s="75">
        <v>714.32299999999998</v>
      </c>
      <c r="Y50" s="98">
        <v>740.36199999999997</v>
      </c>
      <c r="Z50" s="54">
        <f t="shared" si="19"/>
        <v>3.6452697169207751E-2</v>
      </c>
      <c r="AB50" s="392">
        <f t="shared" si="31"/>
        <v>1.5936872967347065E-2</v>
      </c>
      <c r="AD50" s="118">
        <f t="shared" si="20"/>
        <v>2.2032415744790326</v>
      </c>
      <c r="AE50" s="89">
        <f t="shared" si="21"/>
        <v>2.0947947069051085</v>
      </c>
      <c r="AF50" s="89">
        <f t="shared" si="22"/>
        <v>2.165131369680005</v>
      </c>
      <c r="AG50" s="89">
        <f t="shared" si="23"/>
        <v>2.3693616623112761</v>
      </c>
      <c r="AH50" s="89">
        <f t="shared" si="24"/>
        <v>2.1543108212975728</v>
      </c>
      <c r="AI50" s="89">
        <f t="shared" si="25"/>
        <v>2.6052969086181643</v>
      </c>
      <c r="AJ50" s="89">
        <f t="shared" si="26"/>
        <v>2.3920477533525268</v>
      </c>
      <c r="AK50" s="89">
        <f t="shared" si="26"/>
        <v>2.0687707502848727</v>
      </c>
      <c r="AL50" s="89">
        <f t="shared" si="27"/>
        <v>1.808353142807958</v>
      </c>
      <c r="AM50" s="119">
        <f t="shared" si="28"/>
        <v>1.9718220581616155</v>
      </c>
      <c r="AN50" s="54">
        <f t="shared" si="29"/>
        <v>9.0396566624054264E-2</v>
      </c>
    </row>
    <row r="51" spans="1:40" ht="20.100000000000001" customHeight="1" x14ac:dyDescent="0.25">
      <c r="A51" s="104" t="s">
        <v>226</v>
      </c>
      <c r="B51" s="106">
        <v>616.91</v>
      </c>
      <c r="C51" s="75">
        <v>825.43</v>
      </c>
      <c r="D51" s="75">
        <v>886.45</v>
      </c>
      <c r="E51" s="75">
        <v>988.94</v>
      </c>
      <c r="F51" s="75">
        <v>1040.5899999999999</v>
      </c>
      <c r="G51" s="75">
        <v>2065.61</v>
      </c>
      <c r="H51" s="75">
        <v>3059.13</v>
      </c>
      <c r="I51" s="75">
        <v>2986.46</v>
      </c>
      <c r="J51" s="75">
        <v>2289.61</v>
      </c>
      <c r="K51" s="98">
        <v>2179.5</v>
      </c>
      <c r="L51" s="54">
        <f t="shared" si="18"/>
        <v>-4.8091159629806E-2</v>
      </c>
      <c r="N51" s="392">
        <f t="shared" si="30"/>
        <v>1.1288258300210491E-2</v>
      </c>
      <c r="P51" s="106">
        <v>154.934</v>
      </c>
      <c r="Q51" s="75">
        <v>217.27500000000001</v>
      </c>
      <c r="R51" s="75">
        <v>219.86199999999999</v>
      </c>
      <c r="S51" s="75">
        <v>219.369</v>
      </c>
      <c r="T51" s="75">
        <v>257.346</v>
      </c>
      <c r="U51" s="75">
        <v>499.62900000000002</v>
      </c>
      <c r="V51" s="75">
        <v>683.36699999999996</v>
      </c>
      <c r="W51" s="75">
        <v>785.75400000000002</v>
      </c>
      <c r="X51" s="75">
        <v>627.85599999999999</v>
      </c>
      <c r="Y51" s="98">
        <v>572.58000000000004</v>
      </c>
      <c r="Z51" s="54">
        <f t="shared" si="19"/>
        <v>-8.8039295634667752E-2</v>
      </c>
      <c r="AB51" s="392">
        <f t="shared" si="31"/>
        <v>1.2325233768944899E-2</v>
      </c>
      <c r="AD51" s="118">
        <f t="shared" si="20"/>
        <v>2.5114522377656385</v>
      </c>
      <c r="AE51" s="89">
        <f t="shared" si="21"/>
        <v>2.6322643955271801</v>
      </c>
      <c r="AF51" s="89">
        <f t="shared" si="22"/>
        <v>2.4802526933273166</v>
      </c>
      <c r="AG51" s="89">
        <f t="shared" si="23"/>
        <v>2.2182235524905454</v>
      </c>
      <c r="AH51" s="89">
        <f t="shared" si="24"/>
        <v>2.4730777731863656</v>
      </c>
      <c r="AI51" s="89">
        <f t="shared" si="25"/>
        <v>2.4187963846030955</v>
      </c>
      <c r="AJ51" s="89">
        <f t="shared" si="26"/>
        <v>2.233860607427602</v>
      </c>
      <c r="AK51" s="89">
        <f t="shared" si="26"/>
        <v>2.6310548274545784</v>
      </c>
      <c r="AL51" s="89">
        <f t="shared" si="27"/>
        <v>2.742196269233625</v>
      </c>
      <c r="AM51" s="119">
        <f t="shared" si="28"/>
        <v>2.6271163110805236</v>
      </c>
      <c r="AN51" s="54">
        <f t="shared" si="29"/>
        <v>-4.196634626202865E-2</v>
      </c>
    </row>
    <row r="52" spans="1:40" ht="20.100000000000001" customHeight="1" x14ac:dyDescent="0.25">
      <c r="A52" s="104" t="s">
        <v>228</v>
      </c>
      <c r="B52" s="106">
        <v>863.54</v>
      </c>
      <c r="C52" s="75">
        <v>261.04000000000002</v>
      </c>
      <c r="D52" s="75">
        <v>128.41</v>
      </c>
      <c r="E52" s="75">
        <v>164.85</v>
      </c>
      <c r="F52" s="75">
        <v>454.84</v>
      </c>
      <c r="G52" s="75">
        <v>713.63</v>
      </c>
      <c r="H52" s="75">
        <v>1011.12</v>
      </c>
      <c r="I52" s="75">
        <v>798.27</v>
      </c>
      <c r="J52" s="75">
        <v>706.21</v>
      </c>
      <c r="K52" s="98">
        <v>1168.3</v>
      </c>
      <c r="L52" s="54">
        <f t="shared" si="18"/>
        <v>0.65432378470993036</v>
      </c>
      <c r="N52" s="392">
        <f t="shared" si="30"/>
        <v>6.0509622262610308E-3</v>
      </c>
      <c r="P52" s="106">
        <v>54.122999999999998</v>
      </c>
      <c r="Q52" s="75">
        <v>63.246000000000002</v>
      </c>
      <c r="R52" s="75">
        <v>27.082999999999998</v>
      </c>
      <c r="S52" s="75">
        <v>42.365000000000002</v>
      </c>
      <c r="T52" s="75">
        <v>92.174000000000007</v>
      </c>
      <c r="U52" s="75">
        <v>171.56100000000001</v>
      </c>
      <c r="V52" s="75">
        <v>257.57799999999997</v>
      </c>
      <c r="W52" s="75">
        <v>192.18299999999999</v>
      </c>
      <c r="X52" s="75">
        <v>179.81299999999999</v>
      </c>
      <c r="Y52" s="98">
        <v>277.803</v>
      </c>
      <c r="Z52" s="54">
        <f t="shared" si="19"/>
        <v>0.54495503662137901</v>
      </c>
      <c r="AB52" s="392">
        <f t="shared" si="31"/>
        <v>5.9799275502361235E-3</v>
      </c>
      <c r="AD52" s="118">
        <f t="shared" si="20"/>
        <v>0.62675730134099172</v>
      </c>
      <c r="AE52" s="89">
        <f t="shared" si="21"/>
        <v>2.4228470732454794</v>
      </c>
      <c r="AF52" s="89">
        <f t="shared" si="22"/>
        <v>2.1091036523635234</v>
      </c>
      <c r="AG52" s="89">
        <f t="shared" si="23"/>
        <v>2.569912041249621</v>
      </c>
      <c r="AH52" s="89">
        <f t="shared" si="24"/>
        <v>2.0265148183976787</v>
      </c>
      <c r="AI52" s="89">
        <f t="shared" si="25"/>
        <v>2.4040609279318415</v>
      </c>
      <c r="AJ52" s="89">
        <f t="shared" si="26"/>
        <v>2.5474523300894054</v>
      </c>
      <c r="AK52" s="89">
        <f t="shared" si="26"/>
        <v>2.4074937051373597</v>
      </c>
      <c r="AL52" s="89">
        <f t="shared" si="27"/>
        <v>2.5461689865620709</v>
      </c>
      <c r="AM52" s="119">
        <f t="shared" si="28"/>
        <v>2.3778395959941796</v>
      </c>
      <c r="AN52" s="54">
        <f t="shared" si="29"/>
        <v>-6.6110847888056212E-2</v>
      </c>
    </row>
    <row r="53" spans="1:40" ht="20.100000000000001" customHeight="1" x14ac:dyDescent="0.25">
      <c r="A53" s="104" t="s">
        <v>231</v>
      </c>
      <c r="B53" s="106">
        <v>114.58</v>
      </c>
      <c r="C53" s="75">
        <v>307.01</v>
      </c>
      <c r="D53" s="75">
        <v>67.69</v>
      </c>
      <c r="E53" s="75">
        <v>157.38</v>
      </c>
      <c r="F53" s="75">
        <v>416.05</v>
      </c>
      <c r="G53" s="75">
        <v>118.97</v>
      </c>
      <c r="H53" s="75">
        <v>702.59</v>
      </c>
      <c r="I53" s="75">
        <v>1471.54</v>
      </c>
      <c r="J53" s="75">
        <v>388.07</v>
      </c>
      <c r="K53" s="98">
        <v>446.87</v>
      </c>
      <c r="L53" s="54">
        <f t="shared" si="18"/>
        <v>0.1515190558404412</v>
      </c>
      <c r="N53" s="392">
        <f t="shared" si="30"/>
        <v>2.3144684499266173E-3</v>
      </c>
      <c r="P53" s="106">
        <v>27.69</v>
      </c>
      <c r="Q53" s="75">
        <v>72.393000000000001</v>
      </c>
      <c r="R53" s="75">
        <v>17.276</v>
      </c>
      <c r="S53" s="75">
        <v>38.643999999999998</v>
      </c>
      <c r="T53" s="75">
        <v>90.47</v>
      </c>
      <c r="U53" s="75">
        <v>32.353999999999999</v>
      </c>
      <c r="V53" s="75">
        <v>188.45099999999999</v>
      </c>
      <c r="W53" s="75">
        <v>398.32</v>
      </c>
      <c r="X53" s="75">
        <v>103.47499999999999</v>
      </c>
      <c r="Y53" s="98">
        <v>113.67700000000001</v>
      </c>
      <c r="Z53" s="54">
        <f t="shared" si="19"/>
        <v>9.8593863251993361E-2</v>
      </c>
      <c r="AB53" s="392">
        <f t="shared" si="31"/>
        <v>2.4469866204763512E-3</v>
      </c>
      <c r="AD53" s="118">
        <f t="shared" si="20"/>
        <v>2.4166521207889686</v>
      </c>
      <c r="AE53" s="89">
        <f t="shared" si="21"/>
        <v>2.3580013680336145</v>
      </c>
      <c r="AF53" s="89">
        <f t="shared" si="22"/>
        <v>2.5522233712512925</v>
      </c>
      <c r="AG53" s="89">
        <f t="shared" si="23"/>
        <v>2.4554581268267888</v>
      </c>
      <c r="AH53" s="89">
        <f t="shared" si="24"/>
        <v>2.174498257420983</v>
      </c>
      <c r="AI53" s="89">
        <f t="shared" si="25"/>
        <v>2.7195091199462054</v>
      </c>
      <c r="AJ53" s="89">
        <f t="shared" si="26"/>
        <v>2.6822328811967151</v>
      </c>
      <c r="AK53" s="89">
        <f t="shared" si="26"/>
        <v>2.7068241434143827</v>
      </c>
      <c r="AL53" s="89">
        <f t="shared" si="27"/>
        <v>2.666400391681913</v>
      </c>
      <c r="AM53" s="119">
        <f t="shared" si="28"/>
        <v>2.5438494416720747</v>
      </c>
      <c r="AN53" s="54">
        <f t="shared" si="29"/>
        <v>-4.5961195622438215E-2</v>
      </c>
    </row>
    <row r="54" spans="1:40" ht="20.100000000000001" customHeight="1" x14ac:dyDescent="0.25">
      <c r="A54" s="104" t="s">
        <v>232</v>
      </c>
      <c r="B54" s="106">
        <v>66.06</v>
      </c>
      <c r="C54" s="75">
        <v>42.48</v>
      </c>
      <c r="D54" s="75">
        <v>35.94</v>
      </c>
      <c r="E54" s="75">
        <v>124.71</v>
      </c>
      <c r="F54" s="75">
        <v>30.82</v>
      </c>
      <c r="G54" s="75">
        <v>8.75</v>
      </c>
      <c r="H54" s="75">
        <v>155.26</v>
      </c>
      <c r="I54" s="75">
        <v>194.84</v>
      </c>
      <c r="J54" s="75">
        <v>533.91</v>
      </c>
      <c r="K54" s="98">
        <v>337.9</v>
      </c>
      <c r="L54" s="54">
        <f t="shared" si="18"/>
        <v>-0.36712179955423196</v>
      </c>
      <c r="N54" s="392">
        <f t="shared" si="30"/>
        <v>1.7500814313563316E-3</v>
      </c>
      <c r="P54" s="106">
        <v>17.384</v>
      </c>
      <c r="Q54" s="75">
        <v>11.788</v>
      </c>
      <c r="R54" s="75">
        <v>8.516</v>
      </c>
      <c r="S54" s="75">
        <v>31.954999999999998</v>
      </c>
      <c r="T54" s="75">
        <v>11.846</v>
      </c>
      <c r="U54" s="75">
        <v>5.5609999999999999</v>
      </c>
      <c r="V54" s="75">
        <v>20.13</v>
      </c>
      <c r="W54" s="75">
        <v>34.238999999999997</v>
      </c>
      <c r="X54" s="75">
        <v>82.906000000000006</v>
      </c>
      <c r="Y54" s="98">
        <v>79.808000000000007</v>
      </c>
      <c r="Z54" s="54">
        <f t="shared" si="19"/>
        <v>-3.7367621161315208E-2</v>
      </c>
      <c r="AB54" s="392">
        <f t="shared" si="31"/>
        <v>1.7179298205175775E-3</v>
      </c>
      <c r="AD54" s="118">
        <f t="shared" si="20"/>
        <v>2.6315470784135635</v>
      </c>
      <c r="AE54" s="89">
        <f t="shared" si="21"/>
        <v>2.7749529190207163</v>
      </c>
      <c r="AF54" s="89">
        <f t="shared" si="22"/>
        <v>2.3695047301057319</v>
      </c>
      <c r="AG54" s="89">
        <f t="shared" si="23"/>
        <v>2.5623446395637877</v>
      </c>
      <c r="AH54" s="89">
        <f t="shared" si="24"/>
        <v>3.843608046722907</v>
      </c>
      <c r="AI54" s="89">
        <f t="shared" si="25"/>
        <v>6.3554285714285719</v>
      </c>
      <c r="AJ54" s="89">
        <f t="shared" si="26"/>
        <v>1.2965348447765042</v>
      </c>
      <c r="AK54" s="89">
        <f t="shared" si="26"/>
        <v>1.7572880312050911</v>
      </c>
      <c r="AL54" s="89">
        <f t="shared" si="27"/>
        <v>1.552808525781499</v>
      </c>
      <c r="AM54" s="119">
        <f t="shared" si="28"/>
        <v>2.3618822136726845</v>
      </c>
      <c r="AN54" s="54">
        <f t="shared" si="29"/>
        <v>0.52103892685931386</v>
      </c>
    </row>
    <row r="55" spans="1:40" ht="20.100000000000001" customHeight="1" x14ac:dyDescent="0.25">
      <c r="A55" s="104" t="s">
        <v>238</v>
      </c>
      <c r="B55" s="106">
        <v>53.1</v>
      </c>
      <c r="C55" s="75">
        <v>69.14</v>
      </c>
      <c r="D55" s="75">
        <v>38.159999999999997</v>
      </c>
      <c r="E55" s="75">
        <v>32.92</v>
      </c>
      <c r="F55" s="75">
        <v>66.61</v>
      </c>
      <c r="G55" s="75">
        <v>43.29</v>
      </c>
      <c r="H55" s="75">
        <v>131.03</v>
      </c>
      <c r="I55" s="75">
        <v>4.26</v>
      </c>
      <c r="J55" s="75">
        <v>57.92</v>
      </c>
      <c r="K55" s="98">
        <v>202.5</v>
      </c>
      <c r="L55" s="54">
        <f t="shared" si="18"/>
        <v>2.4962016574585633</v>
      </c>
      <c r="N55" s="392">
        <f t="shared" si="30"/>
        <v>1.0488058296823236E-3</v>
      </c>
      <c r="P55" s="106">
        <v>15.91</v>
      </c>
      <c r="Q55" s="75">
        <v>19.285</v>
      </c>
      <c r="R55" s="75">
        <v>9.2739999999999991</v>
      </c>
      <c r="S55" s="75">
        <v>9.6329999999999991</v>
      </c>
      <c r="T55" s="75">
        <v>17.928999999999998</v>
      </c>
      <c r="U55" s="75">
        <v>12.191000000000001</v>
      </c>
      <c r="V55" s="75">
        <v>28.972000000000001</v>
      </c>
      <c r="W55" s="75">
        <v>1.5129999999999999</v>
      </c>
      <c r="X55" s="75">
        <v>15.006</v>
      </c>
      <c r="Y55" s="98">
        <v>48.405000000000001</v>
      </c>
      <c r="Z55" s="54">
        <f t="shared" si="19"/>
        <v>2.2257097161135544</v>
      </c>
      <c r="AB55" s="392">
        <f t="shared" si="31"/>
        <v>1.0419556054800689E-3</v>
      </c>
      <c r="AD55" s="118">
        <f t="shared" si="20"/>
        <v>2.9962335216572504</v>
      </c>
      <c r="AE55" s="89">
        <f t="shared" si="21"/>
        <v>2.7892681515765116</v>
      </c>
      <c r="AF55" s="89">
        <f t="shared" si="22"/>
        <v>2.4302935010482178</v>
      </c>
      <c r="AG55" s="89">
        <f t="shared" si="23"/>
        <v>2.926184690157958</v>
      </c>
      <c r="AH55" s="89">
        <f t="shared" si="24"/>
        <v>2.6916378922083766</v>
      </c>
      <c r="AI55" s="89">
        <f t="shared" si="25"/>
        <v>2.8161238161238162</v>
      </c>
      <c r="AJ55" s="89">
        <f t="shared" si="26"/>
        <v>2.2110966954132643</v>
      </c>
      <c r="AK55" s="89">
        <f t="shared" si="26"/>
        <v>3.551643192488263</v>
      </c>
      <c r="AL55" s="89">
        <f t="shared" si="27"/>
        <v>2.5908149171270716</v>
      </c>
      <c r="AM55" s="119">
        <f t="shared" si="28"/>
        <v>2.3903703703703707</v>
      </c>
      <c r="AN55" s="54">
        <f t="shared" si="29"/>
        <v>-7.7367374038038894E-2</v>
      </c>
    </row>
    <row r="56" spans="1:40" ht="20.100000000000001" customHeight="1" x14ac:dyDescent="0.25">
      <c r="A56" s="104" t="s">
        <v>230</v>
      </c>
      <c r="B56" s="106">
        <v>19.21</v>
      </c>
      <c r="C56" s="75">
        <v>68.180000000000007</v>
      </c>
      <c r="D56" s="75">
        <v>57.47</v>
      </c>
      <c r="E56" s="75">
        <v>30.14</v>
      </c>
      <c r="F56" s="75">
        <v>141.63999999999999</v>
      </c>
      <c r="G56" s="75">
        <v>252.96</v>
      </c>
      <c r="H56" s="75">
        <v>216.91</v>
      </c>
      <c r="I56" s="75">
        <v>279.74</v>
      </c>
      <c r="J56" s="75">
        <v>347.79</v>
      </c>
      <c r="K56" s="98">
        <v>202.52</v>
      </c>
      <c r="L56" s="54">
        <f t="shared" si="18"/>
        <v>-0.41769458581327812</v>
      </c>
      <c r="N56" s="392">
        <f t="shared" si="30"/>
        <v>1.04890941544328E-3</v>
      </c>
      <c r="P56" s="106">
        <v>4.29</v>
      </c>
      <c r="Q56" s="75">
        <v>11.967000000000001</v>
      </c>
      <c r="R56" s="75">
        <v>14.784000000000001</v>
      </c>
      <c r="S56" s="75">
        <v>7.6369999999999996</v>
      </c>
      <c r="T56" s="75">
        <v>23.849</v>
      </c>
      <c r="U56" s="75">
        <v>55.832999999999998</v>
      </c>
      <c r="V56" s="75">
        <v>48.167000000000002</v>
      </c>
      <c r="W56" s="75">
        <v>67.572999999999993</v>
      </c>
      <c r="X56" s="75">
        <v>92.807000000000002</v>
      </c>
      <c r="Y56" s="98">
        <v>47.250999999999998</v>
      </c>
      <c r="Z56" s="54">
        <f t="shared" si="19"/>
        <v>-0.49086814572176674</v>
      </c>
      <c r="AB56" s="392">
        <f t="shared" si="31"/>
        <v>1.0171148500059649E-3</v>
      </c>
      <c r="AD56" s="118">
        <f t="shared" si="20"/>
        <v>2.2332118688183238</v>
      </c>
      <c r="AE56" s="89">
        <f t="shared" si="21"/>
        <v>1.7552068055148138</v>
      </c>
      <c r="AF56" s="89">
        <f t="shared" si="22"/>
        <v>2.5724725943970768</v>
      </c>
      <c r="AG56" s="89">
        <f t="shared" si="23"/>
        <v>2.5338420703384208</v>
      </c>
      <c r="AH56" s="89">
        <f t="shared" si="24"/>
        <v>1.6837757695566227</v>
      </c>
      <c r="AI56" s="89">
        <f t="shared" si="25"/>
        <v>2.2071869070208727</v>
      </c>
      <c r="AJ56" s="89">
        <f t="shared" si="26"/>
        <v>2.2205984048683787</v>
      </c>
      <c r="AK56" s="89">
        <f t="shared" si="26"/>
        <v>2.415564452706084</v>
      </c>
      <c r="AL56" s="89">
        <f t="shared" si="27"/>
        <v>2.6684781046033521</v>
      </c>
      <c r="AM56" s="119">
        <f t="shared" si="28"/>
        <v>2.3331522812561718</v>
      </c>
      <c r="AN56" s="54">
        <f t="shared" si="29"/>
        <v>-0.12566182303265472</v>
      </c>
    </row>
    <row r="57" spans="1:40" ht="20.100000000000001" customHeight="1" x14ac:dyDescent="0.25">
      <c r="A57" s="104" t="s">
        <v>110</v>
      </c>
      <c r="B57" s="106">
        <v>6517.78</v>
      </c>
      <c r="C57" s="75">
        <v>5850.39</v>
      </c>
      <c r="D57" s="75">
        <v>5879.88</v>
      </c>
      <c r="E57" s="75">
        <v>5904.7</v>
      </c>
      <c r="F57" s="75">
        <v>5634.68</v>
      </c>
      <c r="G57" s="75">
        <v>5091.68</v>
      </c>
      <c r="H57" s="75">
        <v>5315.67</v>
      </c>
      <c r="I57" s="75">
        <v>5744.99</v>
      </c>
      <c r="J57" s="75">
        <v>136.58000000000001</v>
      </c>
      <c r="K57" s="98">
        <v>151.38</v>
      </c>
      <c r="L57" s="54">
        <f t="shared" si="18"/>
        <v>0.10836139991213926</v>
      </c>
      <c r="N57" s="392">
        <f t="shared" si="30"/>
        <v>7.8404062467807485E-4</v>
      </c>
      <c r="P57" s="106">
        <v>1751.364</v>
      </c>
      <c r="Q57" s="75">
        <v>1546.357</v>
      </c>
      <c r="R57" s="75">
        <v>1543.069</v>
      </c>
      <c r="S57" s="75">
        <v>1551.0989999999999</v>
      </c>
      <c r="T57" s="75">
        <v>1479.0129999999999</v>
      </c>
      <c r="U57" s="75">
        <v>1346.5609999999999</v>
      </c>
      <c r="V57" s="75">
        <v>1410.164</v>
      </c>
      <c r="W57" s="75">
        <v>1526.0039999999999</v>
      </c>
      <c r="X57" s="75">
        <v>37.621000000000002</v>
      </c>
      <c r="Y57" s="98">
        <v>45.87</v>
      </c>
      <c r="Z57" s="54">
        <f t="shared" si="19"/>
        <v>0.21926583557055887</v>
      </c>
      <c r="AB57" s="392">
        <f t="shared" si="31"/>
        <v>9.8738774141867054E-4</v>
      </c>
      <c r="AD57" s="118">
        <f t="shared" si="20"/>
        <v>2.6870560221425088</v>
      </c>
      <c r="AE57" s="89">
        <f t="shared" si="21"/>
        <v>2.6431690878727743</v>
      </c>
      <c r="AF57" s="89">
        <f t="shared" si="22"/>
        <v>2.624320564365259</v>
      </c>
      <c r="AG57" s="89">
        <f t="shared" si="23"/>
        <v>2.6268887496401172</v>
      </c>
      <c r="AH57" s="89">
        <f t="shared" si="24"/>
        <v>2.624839387507365</v>
      </c>
      <c r="AI57" s="89">
        <f t="shared" si="25"/>
        <v>2.6446300631618636</v>
      </c>
      <c r="AJ57" s="89">
        <f t="shared" si="26"/>
        <v>2.6528433856879752</v>
      </c>
      <c r="AK57" s="89">
        <f t="shared" si="26"/>
        <v>2.6562343885716078</v>
      </c>
      <c r="AL57" s="89">
        <f t="shared" si="27"/>
        <v>2.7545028554693216</v>
      </c>
      <c r="AM57" s="119">
        <f t="shared" si="28"/>
        <v>3.0301228695996829</v>
      </c>
      <c r="AN57" s="54">
        <f t="shared" si="29"/>
        <v>0.10006161859048072</v>
      </c>
    </row>
    <row r="58" spans="1:40" ht="20.100000000000001" customHeight="1" x14ac:dyDescent="0.25">
      <c r="A58" s="104" t="s">
        <v>229</v>
      </c>
      <c r="B58" s="106">
        <v>92.41</v>
      </c>
      <c r="C58" s="75">
        <v>84.75</v>
      </c>
      <c r="D58" s="75">
        <v>41.9</v>
      </c>
      <c r="E58" s="75">
        <v>220.51</v>
      </c>
      <c r="F58" s="75">
        <v>175.2</v>
      </c>
      <c r="G58" s="75">
        <v>72.06</v>
      </c>
      <c r="H58" s="75">
        <v>961.7</v>
      </c>
      <c r="I58" s="75">
        <v>276.76</v>
      </c>
      <c r="J58" s="75">
        <v>126.21</v>
      </c>
      <c r="K58" s="98">
        <v>120.33</v>
      </c>
      <c r="L58" s="54">
        <f t="shared" si="18"/>
        <v>-4.6589018302828585E-2</v>
      </c>
      <c r="N58" s="392">
        <f t="shared" si="30"/>
        <v>6.2322373079345191E-4</v>
      </c>
      <c r="P58" s="106">
        <v>32.127000000000002</v>
      </c>
      <c r="Q58" s="75">
        <v>28.59</v>
      </c>
      <c r="R58" s="75">
        <v>18.891999999999999</v>
      </c>
      <c r="S58" s="75">
        <v>69.861999999999995</v>
      </c>
      <c r="T58" s="75">
        <v>61.753999999999998</v>
      </c>
      <c r="U58" s="75">
        <v>41.652000000000001</v>
      </c>
      <c r="V58" s="75">
        <v>312.46699999999998</v>
      </c>
      <c r="W58" s="75">
        <v>100.208</v>
      </c>
      <c r="X58" s="75">
        <v>65.016999999999996</v>
      </c>
      <c r="Y58" s="98">
        <v>44.636000000000003</v>
      </c>
      <c r="Z58" s="54">
        <f t="shared" si="19"/>
        <v>-0.31347186120553078</v>
      </c>
      <c r="AB58" s="392">
        <f t="shared" si="31"/>
        <v>9.608249231733985E-4</v>
      </c>
      <c r="AD58" s="118">
        <f t="shared" si="20"/>
        <v>3.4765717995887897</v>
      </c>
      <c r="AE58" s="89">
        <f t="shared" si="21"/>
        <v>3.373451327433628</v>
      </c>
      <c r="AF58" s="89">
        <f t="shared" si="22"/>
        <v>4.5088305489260145</v>
      </c>
      <c r="AG58" s="89">
        <f t="shared" si="23"/>
        <v>3.1682009886172962</v>
      </c>
      <c r="AH58" s="89">
        <f t="shared" si="24"/>
        <v>3.524771689497717</v>
      </c>
      <c r="AI58" s="89">
        <f t="shared" si="25"/>
        <v>5.7801831806827639</v>
      </c>
      <c r="AJ58" s="89">
        <f t="shared" si="26"/>
        <v>3.249110949360507</v>
      </c>
      <c r="AK58" s="89">
        <f t="shared" si="26"/>
        <v>3.6207544442838562</v>
      </c>
      <c r="AL58" s="89">
        <f t="shared" si="27"/>
        <v>5.1514935425085175</v>
      </c>
      <c r="AM58" s="119">
        <f t="shared" si="28"/>
        <v>3.7094656361672076</v>
      </c>
      <c r="AN58" s="54">
        <f t="shared" si="29"/>
        <v>-0.27992423836740654</v>
      </c>
    </row>
    <row r="59" spans="1:40" ht="20.100000000000001" customHeight="1" x14ac:dyDescent="0.25">
      <c r="A59" s="104" t="s">
        <v>239</v>
      </c>
      <c r="B59" s="106">
        <v>44.54</v>
      </c>
      <c r="C59" s="75">
        <v>8.99</v>
      </c>
      <c r="D59" s="75">
        <v>26.55</v>
      </c>
      <c r="E59" s="75">
        <v>16.47</v>
      </c>
      <c r="F59" s="75">
        <v>37.049999999999997</v>
      </c>
      <c r="G59" s="75">
        <v>79.03</v>
      </c>
      <c r="H59" s="75">
        <v>357.76</v>
      </c>
      <c r="I59" s="75">
        <v>45.38</v>
      </c>
      <c r="J59" s="75">
        <v>28.91</v>
      </c>
      <c r="K59" s="98">
        <v>75.55</v>
      </c>
      <c r="L59" s="54">
        <f t="shared" si="18"/>
        <v>1.6132826011760637</v>
      </c>
      <c r="N59" s="392">
        <f t="shared" si="30"/>
        <v>3.9129521201234345E-4</v>
      </c>
      <c r="P59" s="106">
        <v>7.7460000000000004</v>
      </c>
      <c r="Q59" s="75">
        <v>3.22</v>
      </c>
      <c r="R59" s="75">
        <v>7.9489999999999998</v>
      </c>
      <c r="S59" s="75">
        <v>6.7519999999999998</v>
      </c>
      <c r="T59" s="75">
        <v>10.532999999999999</v>
      </c>
      <c r="U59" s="75">
        <v>26.975999999999999</v>
      </c>
      <c r="V59" s="75">
        <v>81.963999999999999</v>
      </c>
      <c r="W59" s="75">
        <v>9.8810000000000002</v>
      </c>
      <c r="X59" s="75">
        <v>9.7650000000000006</v>
      </c>
      <c r="Y59" s="98">
        <v>20.036000000000001</v>
      </c>
      <c r="Z59" s="54">
        <f t="shared" si="19"/>
        <v>1.0518177163338454</v>
      </c>
      <c r="AB59" s="392">
        <f t="shared" si="31"/>
        <v>4.3129062103912114E-4</v>
      </c>
      <c r="AD59" s="118">
        <f t="shared" ref="AD59" si="32">(P59/B59)*10</f>
        <v>1.7391109115401888</v>
      </c>
      <c r="AE59" s="89">
        <f t="shared" ref="AE59" si="33">(Q59/C59)*10</f>
        <v>3.5817575083426028</v>
      </c>
      <c r="AF59" s="89">
        <f t="shared" ref="AF59" si="34">(R59/D59)*10</f>
        <v>2.9939736346516006</v>
      </c>
      <c r="AG59" s="89">
        <f t="shared" si="23"/>
        <v>4.0995749848208867</v>
      </c>
      <c r="AH59" s="89">
        <f t="shared" si="24"/>
        <v>2.8429149797570852</v>
      </c>
      <c r="AI59" s="89">
        <f t="shared" si="25"/>
        <v>3.4133873212704033</v>
      </c>
      <c r="AJ59" s="89">
        <f t="shared" ref="AJ59:AK59" si="35">(V59/H59)*10</f>
        <v>2.2910330948121644</v>
      </c>
      <c r="AK59" s="89">
        <f t="shared" si="35"/>
        <v>2.1773909211106215</v>
      </c>
      <c r="AL59" s="89">
        <f t="shared" ref="AL59" si="36">(X59/J59)*10</f>
        <v>3.3777239709443103</v>
      </c>
      <c r="AM59" s="119">
        <f>(Y59/K59)*10</f>
        <v>2.6520185307743223</v>
      </c>
      <c r="AN59" s="54">
        <f t="shared" ref="AN59:AN61" si="37">(AM59-AL59)/AL59</f>
        <v>-0.2148504278065986</v>
      </c>
    </row>
    <row r="60" spans="1:40" ht="20.100000000000001" customHeight="1" x14ac:dyDescent="0.25">
      <c r="A60" s="104" t="s">
        <v>234</v>
      </c>
      <c r="B60" s="106">
        <v>99.48</v>
      </c>
      <c r="C60" s="75">
        <v>633.75</v>
      </c>
      <c r="D60" s="75">
        <v>93.6</v>
      </c>
      <c r="E60" s="75">
        <v>58.87</v>
      </c>
      <c r="F60" s="75">
        <v>97.56</v>
      </c>
      <c r="G60" s="75">
        <v>62.24</v>
      </c>
      <c r="H60" s="75">
        <v>54.68</v>
      </c>
      <c r="I60" s="75">
        <v>40.909999999999997</v>
      </c>
      <c r="J60" s="75">
        <v>26.95</v>
      </c>
      <c r="K60" s="98">
        <v>36.82</v>
      </c>
      <c r="L60" s="54">
        <f t="shared" si="18"/>
        <v>0.3662337662337663</v>
      </c>
      <c r="N60" s="392">
        <f t="shared" si="30"/>
        <v>1.9070138592050941E-4</v>
      </c>
      <c r="P60" s="106">
        <v>21.63</v>
      </c>
      <c r="Q60" s="75">
        <v>169.66</v>
      </c>
      <c r="R60" s="75">
        <v>17.696000000000002</v>
      </c>
      <c r="S60" s="75">
        <v>11.420999999999999</v>
      </c>
      <c r="T60" s="75">
        <v>16.913</v>
      </c>
      <c r="U60" s="75">
        <v>11.923999999999999</v>
      </c>
      <c r="V60" s="75">
        <v>9.9979999999999993</v>
      </c>
      <c r="W60" s="75">
        <v>9.69</v>
      </c>
      <c r="X60" s="75">
        <v>13.161</v>
      </c>
      <c r="Y60" s="98">
        <v>9.8550000000000004</v>
      </c>
      <c r="Z60" s="54">
        <f t="shared" si="19"/>
        <v>-0.25119671757465234</v>
      </c>
      <c r="AB60" s="392">
        <f t="shared" si="31"/>
        <v>2.12136607623305E-4</v>
      </c>
      <c r="AD60" s="118">
        <f t="shared" ref="AD60:AF62" si="38">(P60/B60)*10</f>
        <v>2.1743063932448732</v>
      </c>
      <c r="AE60" s="89">
        <f t="shared" si="38"/>
        <v>2.6770808678500986</v>
      </c>
      <c r="AF60" s="89">
        <f t="shared" si="38"/>
        <v>1.890598290598291</v>
      </c>
      <c r="AG60" s="89">
        <f t="shared" si="23"/>
        <v>1.9400373704773231</v>
      </c>
      <c r="AH60" s="89">
        <f t="shared" si="24"/>
        <v>1.7335998359983602</v>
      </c>
      <c r="AI60" s="89">
        <f t="shared" si="25"/>
        <v>1.9158097686375319</v>
      </c>
      <c r="AJ60" s="89">
        <f t="shared" ref="AJ60:AK62" si="39">(V60/H60)*10</f>
        <v>1.8284564740307241</v>
      </c>
      <c r="AK60" s="89">
        <f t="shared" si="39"/>
        <v>2.3686140307993155</v>
      </c>
      <c r="AL60" s="89">
        <f>(X60/J60)*10</f>
        <v>4.8834879406307978</v>
      </c>
      <c r="AM60" s="119">
        <f>(Y60/K60)*10</f>
        <v>2.6765344921238459</v>
      </c>
      <c r="AN60" s="54">
        <f t="shared" si="37"/>
        <v>-0.45192155183696037</v>
      </c>
    </row>
    <row r="61" spans="1:40" ht="20.100000000000001" customHeight="1" thickBot="1" x14ac:dyDescent="0.3">
      <c r="A61" s="59" t="s">
        <v>33</v>
      </c>
      <c r="B61" s="149">
        <f t="shared" ref="B61:K61" si="40">B62-SUM(B39:B60)</f>
        <v>304.75999999998021</v>
      </c>
      <c r="C61" s="150">
        <f t="shared" si="40"/>
        <v>183.27999999996973</v>
      </c>
      <c r="D61" s="150">
        <f t="shared" si="40"/>
        <v>175.54999999998836</v>
      </c>
      <c r="E61" s="150">
        <f t="shared" si="40"/>
        <v>140.53999999994994</v>
      </c>
      <c r="F61" s="150">
        <f t="shared" si="40"/>
        <v>37.14000000001397</v>
      </c>
      <c r="G61" s="150">
        <f t="shared" si="40"/>
        <v>107.84000000005472</v>
      </c>
      <c r="H61" s="150">
        <f t="shared" si="40"/>
        <v>219.92999999996391</v>
      </c>
      <c r="I61" s="150">
        <f t="shared" si="40"/>
        <v>38.330000000016298</v>
      </c>
      <c r="J61" s="150">
        <f t="shared" si="40"/>
        <v>449.94999999998254</v>
      </c>
      <c r="K61" s="151">
        <f t="shared" si="40"/>
        <v>38.570000000094296</v>
      </c>
      <c r="L61" s="54">
        <f t="shared" si="18"/>
        <v>-0.91427936437360646</v>
      </c>
      <c r="N61" s="392">
        <f t="shared" si="30"/>
        <v>1.9976514000467221E-4</v>
      </c>
      <c r="P61" s="153">
        <f t="shared" ref="P61:Y61" si="41">P62-SUM(P39:P60)</f>
        <v>65.317999999995664</v>
      </c>
      <c r="Q61" s="150">
        <f t="shared" si="41"/>
        <v>38.445999999996275</v>
      </c>
      <c r="R61" s="150">
        <f t="shared" si="41"/>
        <v>40.282999999995809</v>
      </c>
      <c r="S61" s="150">
        <f t="shared" si="41"/>
        <v>35.803999999996449</v>
      </c>
      <c r="T61" s="150">
        <f t="shared" si="41"/>
        <v>10.231000000003405</v>
      </c>
      <c r="U61" s="150">
        <f t="shared" si="41"/>
        <v>36.394999999996799</v>
      </c>
      <c r="V61" s="150">
        <f t="shared" si="41"/>
        <v>40.830000000009022</v>
      </c>
      <c r="W61" s="150">
        <f t="shared" si="41"/>
        <v>13.402999999998428</v>
      </c>
      <c r="X61" s="150">
        <f t="shared" si="41"/>
        <v>131.86800000000221</v>
      </c>
      <c r="Y61" s="151">
        <f t="shared" si="41"/>
        <v>14.892999999981839</v>
      </c>
      <c r="Z61" s="54">
        <f t="shared" si="19"/>
        <v>-0.88706130372810998</v>
      </c>
      <c r="AB61" s="392">
        <f t="shared" si="31"/>
        <v>3.2058351063724287E-4</v>
      </c>
      <c r="AD61" s="118">
        <f t="shared" si="38"/>
        <v>2.143260270376687</v>
      </c>
      <c r="AE61" s="89">
        <f t="shared" si="38"/>
        <v>2.097664775207476</v>
      </c>
      <c r="AF61" s="89">
        <f t="shared" si="38"/>
        <v>2.2946738820847896</v>
      </c>
      <c r="AG61" s="89">
        <f t="shared" si="23"/>
        <v>2.5476021061626013</v>
      </c>
      <c r="AH61" s="89">
        <f t="shared" si="24"/>
        <v>2.754711900915336</v>
      </c>
      <c r="AI61" s="89">
        <f t="shared" si="25"/>
        <v>3.3749072700276646</v>
      </c>
      <c r="AJ61" s="89">
        <f t="shared" si="39"/>
        <v>1.8564997953901567</v>
      </c>
      <c r="AK61" s="89">
        <f t="shared" si="39"/>
        <v>3.4967388468543517</v>
      </c>
      <c r="AL61" s="89">
        <f>(X61/J61)*10</f>
        <v>2.9307256361819611</v>
      </c>
      <c r="AM61" s="119">
        <f>(Y61/K61)*10</f>
        <v>3.8612911589176635</v>
      </c>
      <c r="AN61" s="54">
        <f t="shared" si="37"/>
        <v>0.31752051821132188</v>
      </c>
    </row>
    <row r="62" spans="1:40" s="7" customFormat="1" ht="26.25" customHeight="1" thickBot="1" x14ac:dyDescent="0.3">
      <c r="A62" s="69" t="s">
        <v>34</v>
      </c>
      <c r="B62" s="100">
        <v>134335.25</v>
      </c>
      <c r="C62" s="83">
        <v>151151.57</v>
      </c>
      <c r="D62" s="83">
        <v>153655.99</v>
      </c>
      <c r="E62" s="83">
        <v>136367.81</v>
      </c>
      <c r="F62" s="83">
        <v>137578.81</v>
      </c>
      <c r="G62" s="83">
        <v>144019.29</v>
      </c>
      <c r="H62" s="83">
        <v>166646.44</v>
      </c>
      <c r="I62" s="83">
        <v>188224.05</v>
      </c>
      <c r="J62" s="83">
        <v>177012.43</v>
      </c>
      <c r="K62" s="101">
        <v>193076.73</v>
      </c>
      <c r="L62" s="102">
        <f t="shared" si="18"/>
        <v>9.0752383886261653E-2</v>
      </c>
      <c r="M62"/>
      <c r="N62" s="395">
        <f>SUM(N39:N61)</f>
        <v>1.0000000000000009</v>
      </c>
      <c r="P62" s="152">
        <v>27556.217000000001</v>
      </c>
      <c r="Q62" s="111">
        <v>31543.404999999999</v>
      </c>
      <c r="R62" s="111">
        <v>31875.223999999998</v>
      </c>
      <c r="S62" s="111">
        <v>30455.593000000001</v>
      </c>
      <c r="T62" s="111">
        <v>31104.848999999998</v>
      </c>
      <c r="U62" s="111">
        <v>33306.495000000003</v>
      </c>
      <c r="V62" s="111">
        <v>38991.529000000002</v>
      </c>
      <c r="W62" s="111">
        <v>44953.88</v>
      </c>
      <c r="X62" s="111">
        <v>42799.036999999997</v>
      </c>
      <c r="Y62" s="112">
        <v>46455.913999999997</v>
      </c>
      <c r="Z62" s="425">
        <f t="shared" si="19"/>
        <v>8.5442973868781219E-2</v>
      </c>
      <c r="AA62"/>
      <c r="AB62" s="395">
        <f>SUM(AB39:AB61)</f>
        <v>0.99999999999999967</v>
      </c>
      <c r="AD62" s="87">
        <f t="shared" si="38"/>
        <v>2.0513020223656859</v>
      </c>
      <c r="AE62" s="92">
        <f t="shared" si="38"/>
        <v>2.0868724684765101</v>
      </c>
      <c r="AF62" s="92">
        <f t="shared" si="38"/>
        <v>2.074453719636963</v>
      </c>
      <c r="AG62" s="92">
        <f t="shared" si="23"/>
        <v>2.2333417981853638</v>
      </c>
      <c r="AH62" s="92">
        <f t="shared" si="24"/>
        <v>2.2608749850358496</v>
      </c>
      <c r="AI62" s="92">
        <f t="shared" si="25"/>
        <v>2.3126412441000093</v>
      </c>
      <c r="AJ62" s="92">
        <f t="shared" si="39"/>
        <v>2.3397756951783668</v>
      </c>
      <c r="AK62" s="92">
        <f t="shared" si="39"/>
        <v>2.388317539655533</v>
      </c>
      <c r="AL62" s="92">
        <f>(X62/J62)*10</f>
        <v>2.4178548930151402</v>
      </c>
      <c r="AM62" s="103">
        <f>(Y62/K62)*10</f>
        <v>2.4060856013047247</v>
      </c>
      <c r="AN62" s="102">
        <f t="shared" si="29"/>
        <v>-4.8676584125935058E-3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155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99</v>
      </c>
      <c r="B68" s="105">
        <v>29205.53</v>
      </c>
      <c r="C68" s="73">
        <v>35468.57</v>
      </c>
      <c r="D68" s="73">
        <v>35405.11</v>
      </c>
      <c r="E68" s="73">
        <v>33958.089999999997</v>
      </c>
      <c r="F68" s="73">
        <v>36177.26</v>
      </c>
      <c r="G68" s="73">
        <v>37994.519999999997</v>
      </c>
      <c r="H68" s="73">
        <v>42022.79</v>
      </c>
      <c r="I68" s="73">
        <v>66381.990000000005</v>
      </c>
      <c r="J68" s="73">
        <v>72711.89</v>
      </c>
      <c r="K68" s="96">
        <v>78718.63</v>
      </c>
      <c r="L68" s="159">
        <f t="shared" ref="L68:L96" si="42">(K68-J68)/J68</f>
        <v>8.2610148078945622E-2</v>
      </c>
      <c r="N68" s="391">
        <f>K68/K96</f>
        <v>0.22462361050957746</v>
      </c>
      <c r="P68" s="105">
        <v>7773.5060000000003</v>
      </c>
      <c r="Q68" s="73">
        <v>9820.1260000000002</v>
      </c>
      <c r="R68" s="73">
        <v>9925.5859999999993</v>
      </c>
      <c r="S68" s="73">
        <v>9889.1880000000001</v>
      </c>
      <c r="T68" s="73">
        <v>10060.878000000001</v>
      </c>
      <c r="U68" s="73">
        <v>10419.013999999999</v>
      </c>
      <c r="V68" s="73">
        <v>9847.9330000000009</v>
      </c>
      <c r="W68" s="73">
        <v>15649.966</v>
      </c>
      <c r="X68" s="73">
        <v>18146.303</v>
      </c>
      <c r="Y68" s="96">
        <v>19055.558000000001</v>
      </c>
      <c r="Z68" s="159">
        <f t="shared" ref="Z68:Z96" si="43">(Y68-X68)/X68</f>
        <v>5.0106900562610523E-2</v>
      </c>
      <c r="AB68" s="391">
        <f>Y68/Y96</f>
        <v>0.21094040278441148</v>
      </c>
      <c r="AD68" s="118">
        <f t="shared" ref="AD68:AD96" si="44">(P68/B68)*10</f>
        <v>2.661655515239751</v>
      </c>
      <c r="AE68" s="89">
        <f t="shared" ref="AE68:AE96" si="45">(Q68/C68)*10</f>
        <v>2.7686839362286104</v>
      </c>
      <c r="AF68" s="89">
        <f t="shared" ref="AF68:AF96" si="46">(R68/D68)*10</f>
        <v>2.8034331767363523</v>
      </c>
      <c r="AG68" s="89">
        <f t="shared" ref="AG68:AG96" si="47">(S68/E68)*10</f>
        <v>2.9121743890778311</v>
      </c>
      <c r="AH68" s="89">
        <f t="shared" ref="AH68:AH96" si="48">(T68/F68)*10</f>
        <v>2.7809950228403144</v>
      </c>
      <c r="AI68" s="89">
        <f t="shared" ref="AI68:AI96" si="49">(U68/G68)*10</f>
        <v>2.7422412495275634</v>
      </c>
      <c r="AJ68" s="89">
        <f t="shared" ref="AJ68:AK96" si="50">(V68/H68)*10</f>
        <v>2.3434743385672396</v>
      </c>
      <c r="AK68" s="89">
        <f t="shared" si="50"/>
        <v>2.3575620435603089</v>
      </c>
      <c r="AL68" s="89">
        <f t="shared" ref="AL68:AL96" si="51">(X68/J68)*10</f>
        <v>2.4956445225120678</v>
      </c>
      <c r="AM68" s="119">
        <f t="shared" ref="AM68:AM96" si="52">(Y68/K68)*10</f>
        <v>2.4207176877951255</v>
      </c>
      <c r="AN68" s="159">
        <f>(AM68-AL68)/AL68</f>
        <v>-3.0023039756288034E-2</v>
      </c>
    </row>
    <row r="69" spans="1:40" ht="20.100000000000001" customHeight="1" x14ac:dyDescent="0.25">
      <c r="A69" s="104" t="s">
        <v>93</v>
      </c>
      <c r="B69" s="106">
        <v>21363.99</v>
      </c>
      <c r="C69" s="75">
        <v>21428.880000000001</v>
      </c>
      <c r="D69" s="75">
        <v>24095.68</v>
      </c>
      <c r="E69" s="75">
        <v>24828.99</v>
      </c>
      <c r="F69" s="75">
        <v>28987.69</v>
      </c>
      <c r="G69" s="75">
        <v>34681.86</v>
      </c>
      <c r="H69" s="75">
        <v>41171.89</v>
      </c>
      <c r="I69" s="75">
        <v>53763.74</v>
      </c>
      <c r="J69" s="75">
        <v>62720.34</v>
      </c>
      <c r="K69" s="158">
        <v>75994.38</v>
      </c>
      <c r="L69" s="54">
        <f t="shared" si="42"/>
        <v>0.21163852109220085</v>
      </c>
      <c r="N69" s="392">
        <f>K69/$K$96</f>
        <v>0.21684996314134053</v>
      </c>
      <c r="P69" s="106">
        <v>5303.36</v>
      </c>
      <c r="Q69" s="75">
        <v>5154.2650000000003</v>
      </c>
      <c r="R69" s="75">
        <v>6235.2439999999997</v>
      </c>
      <c r="S69" s="75">
        <v>6555.4110000000001</v>
      </c>
      <c r="T69" s="75">
        <v>7385.62</v>
      </c>
      <c r="U69" s="75">
        <v>9546.1360000000004</v>
      </c>
      <c r="V69" s="75">
        <v>10735.062</v>
      </c>
      <c r="W69" s="75">
        <v>13804.168</v>
      </c>
      <c r="X69" s="75">
        <v>16449.219000000001</v>
      </c>
      <c r="Y69" s="98">
        <v>18853.456999999999</v>
      </c>
      <c r="Z69" s="54">
        <f t="shared" si="43"/>
        <v>0.14616122504053217</v>
      </c>
      <c r="AB69" s="392">
        <f>Y69/$Y$96</f>
        <v>0.20870319375893279</v>
      </c>
      <c r="AD69" s="118">
        <f t="shared" si="44"/>
        <v>2.4823827384304145</v>
      </c>
      <c r="AE69" s="89">
        <f t="shared" si="45"/>
        <v>2.4052890305046275</v>
      </c>
      <c r="AF69" s="89">
        <f t="shared" si="46"/>
        <v>2.5877020279153773</v>
      </c>
      <c r="AG69" s="89">
        <f t="shared" si="47"/>
        <v>2.6402245923011769</v>
      </c>
      <c r="AH69" s="89">
        <f t="shared" si="48"/>
        <v>2.547847034379076</v>
      </c>
      <c r="AI69" s="89">
        <f t="shared" si="49"/>
        <v>2.7524867466739096</v>
      </c>
      <c r="AJ69" s="89">
        <f t="shared" si="50"/>
        <v>2.6073765377299902</v>
      </c>
      <c r="AK69" s="89">
        <f t="shared" si="50"/>
        <v>2.5675609620908069</v>
      </c>
      <c r="AL69" s="89">
        <f t="shared" si="51"/>
        <v>2.6226291184008255</v>
      </c>
      <c r="AM69" s="119">
        <f t="shared" si="52"/>
        <v>2.4809014824517286</v>
      </c>
      <c r="AN69" s="54">
        <f t="shared" ref="AN69:AN96" si="53">(AM69-AL69)/AL69</f>
        <v>-5.404028917192711E-2</v>
      </c>
    </row>
    <row r="70" spans="1:40" ht="20.100000000000001" customHeight="1" x14ac:dyDescent="0.25">
      <c r="A70" s="104" t="s">
        <v>97</v>
      </c>
      <c r="B70" s="106">
        <v>18243.439999999999</v>
      </c>
      <c r="C70" s="75">
        <v>19051.560000000001</v>
      </c>
      <c r="D70" s="75">
        <v>22489.88</v>
      </c>
      <c r="E70" s="75">
        <v>24373.4</v>
      </c>
      <c r="F70" s="75">
        <v>22072.32</v>
      </c>
      <c r="G70" s="75">
        <v>27126.65</v>
      </c>
      <c r="H70" s="75">
        <v>28048.43</v>
      </c>
      <c r="I70" s="75">
        <v>31346.799999999999</v>
      </c>
      <c r="J70" s="75">
        <v>35169.919999999998</v>
      </c>
      <c r="K70" s="158">
        <v>37022.839999999997</v>
      </c>
      <c r="L70" s="54">
        <f t="shared" si="42"/>
        <v>5.2684794278747248E-2</v>
      </c>
      <c r="N70" s="392">
        <f t="shared" ref="N70:N95" si="54">K70/$K$96</f>
        <v>0.10564467384808912</v>
      </c>
      <c r="P70" s="106">
        <v>5490.01</v>
      </c>
      <c r="Q70" s="75">
        <v>5976.7479999999996</v>
      </c>
      <c r="R70" s="75">
        <v>7061.0060000000003</v>
      </c>
      <c r="S70" s="75">
        <v>7425.9070000000002</v>
      </c>
      <c r="T70" s="75">
        <v>6782.0860000000002</v>
      </c>
      <c r="U70" s="75">
        <v>7964.8040000000001</v>
      </c>
      <c r="V70" s="75">
        <v>8328.8510000000006</v>
      </c>
      <c r="W70" s="75">
        <v>9407.5300000000007</v>
      </c>
      <c r="X70" s="75">
        <v>10002.132</v>
      </c>
      <c r="Y70" s="98">
        <v>10677.178</v>
      </c>
      <c r="Z70" s="54">
        <f t="shared" si="43"/>
        <v>6.749021108699628E-2</v>
      </c>
      <c r="AB70" s="392">
        <f t="shared" ref="AB70:AB95" si="55">Y70/$Y$96</f>
        <v>0.11819376939373052</v>
      </c>
      <c r="AD70" s="118">
        <f t="shared" si="44"/>
        <v>3.0093063588884554</v>
      </c>
      <c r="AE70" s="89">
        <f t="shared" si="45"/>
        <v>3.1371436249839899</v>
      </c>
      <c r="AF70" s="89">
        <f t="shared" si="46"/>
        <v>3.139637027854306</v>
      </c>
      <c r="AG70" s="89">
        <f t="shared" si="47"/>
        <v>3.0467259389334274</v>
      </c>
      <c r="AH70" s="89">
        <f t="shared" si="48"/>
        <v>3.0726656735676179</v>
      </c>
      <c r="AI70" s="89">
        <f t="shared" si="49"/>
        <v>2.936154667089375</v>
      </c>
      <c r="AJ70" s="89">
        <f t="shared" si="50"/>
        <v>2.9694535487369529</v>
      </c>
      <c r="AK70" s="89">
        <f t="shared" si="50"/>
        <v>3.0011133512830659</v>
      </c>
      <c r="AL70" s="89">
        <f t="shared" si="51"/>
        <v>2.8439450530453296</v>
      </c>
      <c r="AM70" s="119">
        <f t="shared" si="52"/>
        <v>2.88394353323516</v>
      </c>
      <c r="AN70" s="54">
        <f t="shared" si="53"/>
        <v>1.4064434946448589E-2</v>
      </c>
    </row>
    <row r="71" spans="1:40" ht="20.100000000000001" customHeight="1" x14ac:dyDescent="0.25">
      <c r="A71" s="104" t="s">
        <v>100</v>
      </c>
      <c r="B71" s="106">
        <v>10281.69</v>
      </c>
      <c r="C71" s="75">
        <v>12379.18</v>
      </c>
      <c r="D71" s="75">
        <v>12778.23</v>
      </c>
      <c r="E71" s="75">
        <v>15728.26</v>
      </c>
      <c r="F71" s="75">
        <v>17056.52</v>
      </c>
      <c r="G71" s="75">
        <v>16567.34</v>
      </c>
      <c r="H71" s="75">
        <v>20645.43</v>
      </c>
      <c r="I71" s="75">
        <v>26220.68</v>
      </c>
      <c r="J71" s="75">
        <v>29722.639999999999</v>
      </c>
      <c r="K71" s="158">
        <v>31477.040000000001</v>
      </c>
      <c r="L71" s="54">
        <f t="shared" si="42"/>
        <v>5.9025712386248375E-2</v>
      </c>
      <c r="N71" s="392">
        <f t="shared" si="54"/>
        <v>8.9819733561856838E-2</v>
      </c>
      <c r="P71" s="106">
        <v>2929.7579999999998</v>
      </c>
      <c r="Q71" s="75">
        <v>3405</v>
      </c>
      <c r="R71" s="75">
        <v>3771.95</v>
      </c>
      <c r="S71" s="75">
        <v>4799.8010000000004</v>
      </c>
      <c r="T71" s="75">
        <v>4908.0510000000004</v>
      </c>
      <c r="U71" s="75">
        <v>5152.0039999999999</v>
      </c>
      <c r="V71" s="75">
        <v>6760.4160000000002</v>
      </c>
      <c r="W71" s="75">
        <v>8044.643</v>
      </c>
      <c r="X71" s="75">
        <v>9093.4920000000002</v>
      </c>
      <c r="Y71" s="98">
        <v>9458.4380000000001</v>
      </c>
      <c r="Z71" s="54">
        <f t="shared" si="43"/>
        <v>4.0132657509348434E-2</v>
      </c>
      <c r="AB71" s="392">
        <f t="shared" si="55"/>
        <v>0.10470261334941665</v>
      </c>
      <c r="AD71" s="118">
        <f t="shared" si="44"/>
        <v>2.8494906965683651</v>
      </c>
      <c r="AE71" s="89">
        <f t="shared" si="45"/>
        <v>2.750586064666642</v>
      </c>
      <c r="AF71" s="89">
        <f t="shared" si="46"/>
        <v>2.9518563995169913</v>
      </c>
      <c r="AG71" s="89">
        <f t="shared" si="47"/>
        <v>3.0517050201357305</v>
      </c>
      <c r="AH71" s="89">
        <f t="shared" si="48"/>
        <v>2.8775219095102638</v>
      </c>
      <c r="AI71" s="89">
        <f t="shared" si="49"/>
        <v>3.109735177765411</v>
      </c>
      <c r="AJ71" s="89">
        <f t="shared" si="50"/>
        <v>3.2745338798949697</v>
      </c>
      <c r="AK71" s="89">
        <f t="shared" si="50"/>
        <v>3.0680527736122789</v>
      </c>
      <c r="AL71" s="89">
        <f t="shared" si="51"/>
        <v>3.0594496316612525</v>
      </c>
      <c r="AM71" s="119">
        <f t="shared" si="52"/>
        <v>3.0048689457458515</v>
      </c>
      <c r="AN71" s="54">
        <f t="shared" si="53"/>
        <v>-1.7840034152078587E-2</v>
      </c>
    </row>
    <row r="72" spans="1:40" ht="20.100000000000001" customHeight="1" x14ac:dyDescent="0.25">
      <c r="A72" s="104" t="s">
        <v>104</v>
      </c>
      <c r="B72" s="106">
        <v>5725.97</v>
      </c>
      <c r="C72" s="75">
        <v>9538.17</v>
      </c>
      <c r="D72" s="75">
        <v>12512.07</v>
      </c>
      <c r="E72" s="75">
        <v>13762.07</v>
      </c>
      <c r="F72" s="75">
        <v>13097.6</v>
      </c>
      <c r="G72" s="75">
        <v>21717.4</v>
      </c>
      <c r="H72" s="75">
        <v>26833.11</v>
      </c>
      <c r="I72" s="75">
        <v>29504.23</v>
      </c>
      <c r="J72" s="75">
        <v>28976.04</v>
      </c>
      <c r="K72" s="158">
        <v>22571.22</v>
      </c>
      <c r="L72" s="54">
        <f t="shared" si="42"/>
        <v>-0.22103848559016345</v>
      </c>
      <c r="N72" s="392">
        <f t="shared" si="54"/>
        <v>6.4406976213965933E-2</v>
      </c>
      <c r="P72" s="106">
        <v>1331.5619999999999</v>
      </c>
      <c r="Q72" s="75">
        <v>2540.2179999999998</v>
      </c>
      <c r="R72" s="75">
        <v>3350.1860000000001</v>
      </c>
      <c r="S72" s="75">
        <v>3410.0619999999999</v>
      </c>
      <c r="T72" s="75">
        <v>3245.3310000000001</v>
      </c>
      <c r="U72" s="75">
        <v>5664.866</v>
      </c>
      <c r="V72" s="75">
        <v>6864.3440000000001</v>
      </c>
      <c r="W72" s="75">
        <v>7569.0910000000003</v>
      </c>
      <c r="X72" s="75">
        <v>8067.7340000000004</v>
      </c>
      <c r="Y72" s="98">
        <v>6455.732</v>
      </c>
      <c r="Z72" s="54">
        <f t="shared" si="43"/>
        <v>-0.19980852120310366</v>
      </c>
      <c r="AB72" s="392">
        <f t="shared" si="55"/>
        <v>7.1463386606060775E-2</v>
      </c>
      <c r="AD72" s="118">
        <f t="shared" si="44"/>
        <v>2.3254784778823496</v>
      </c>
      <c r="AE72" s="89">
        <f t="shared" si="45"/>
        <v>2.6632131740155609</v>
      </c>
      <c r="AF72" s="89">
        <f t="shared" si="46"/>
        <v>2.6775633448342284</v>
      </c>
      <c r="AG72" s="89">
        <f t="shared" si="47"/>
        <v>2.4778699715958425</v>
      </c>
      <c r="AH72" s="89">
        <f t="shared" si="48"/>
        <v>2.4778058575616906</v>
      </c>
      <c r="AI72" s="89">
        <f t="shared" si="49"/>
        <v>2.6084457623840791</v>
      </c>
      <c r="AJ72" s="89">
        <f t="shared" si="50"/>
        <v>2.5581619126519439</v>
      </c>
      <c r="AK72" s="89">
        <f t="shared" si="50"/>
        <v>2.5654257033652468</v>
      </c>
      <c r="AL72" s="89">
        <f t="shared" si="51"/>
        <v>2.784277630759759</v>
      </c>
      <c r="AM72" s="119">
        <f t="shared" si="52"/>
        <v>2.8601608597142731</v>
      </c>
      <c r="AN72" s="54">
        <f t="shared" si="53"/>
        <v>2.7254189063684552E-2</v>
      </c>
    </row>
    <row r="73" spans="1:40" ht="20.100000000000001" customHeight="1" x14ac:dyDescent="0.25">
      <c r="A73" s="104" t="s">
        <v>98</v>
      </c>
      <c r="B73" s="106">
        <v>61833.13</v>
      </c>
      <c r="C73" s="75">
        <v>100894.93</v>
      </c>
      <c r="D73" s="75">
        <v>91276.52</v>
      </c>
      <c r="E73" s="75">
        <v>95564.19</v>
      </c>
      <c r="F73" s="75">
        <v>87311.23</v>
      </c>
      <c r="G73" s="75">
        <v>73022.13</v>
      </c>
      <c r="H73" s="75">
        <v>39844.07</v>
      </c>
      <c r="I73" s="75">
        <v>50107.5</v>
      </c>
      <c r="J73" s="75">
        <v>27728.54</v>
      </c>
      <c r="K73" s="158">
        <v>23073.87</v>
      </c>
      <c r="L73" s="54">
        <f t="shared" si="42"/>
        <v>-0.16786567197551699</v>
      </c>
      <c r="N73" s="392">
        <f t="shared" si="54"/>
        <v>6.5841287987718072E-2</v>
      </c>
      <c r="P73" s="106">
        <v>12958.671</v>
      </c>
      <c r="Q73" s="75">
        <v>20419.962</v>
      </c>
      <c r="R73" s="75">
        <v>23100.83</v>
      </c>
      <c r="S73" s="75">
        <v>25984.457999999999</v>
      </c>
      <c r="T73" s="75">
        <v>24793.815999999999</v>
      </c>
      <c r="U73" s="75">
        <v>19117.187999999998</v>
      </c>
      <c r="V73" s="75">
        <v>9623.5689999999995</v>
      </c>
      <c r="W73" s="75">
        <v>13513.475</v>
      </c>
      <c r="X73" s="75">
        <v>7924.61</v>
      </c>
      <c r="Y73" s="98">
        <v>5913.39</v>
      </c>
      <c r="Z73" s="54">
        <f t="shared" si="43"/>
        <v>-0.25379419302653372</v>
      </c>
      <c r="AB73" s="392">
        <f t="shared" si="55"/>
        <v>6.5459792277996323E-2</v>
      </c>
      <c r="AD73" s="118">
        <f t="shared" si="44"/>
        <v>2.0957488323816054</v>
      </c>
      <c r="AE73" s="89">
        <f t="shared" si="45"/>
        <v>2.0238838562056589</v>
      </c>
      <c r="AF73" s="89">
        <f t="shared" si="46"/>
        <v>2.5308622633728808</v>
      </c>
      <c r="AG73" s="89">
        <f t="shared" si="47"/>
        <v>2.7190580488360756</v>
      </c>
      <c r="AH73" s="89">
        <f t="shared" si="48"/>
        <v>2.8397052704445924</v>
      </c>
      <c r="AI73" s="89">
        <f t="shared" si="49"/>
        <v>2.6179992284530726</v>
      </c>
      <c r="AJ73" s="89">
        <f t="shared" si="50"/>
        <v>2.4153077233324809</v>
      </c>
      <c r="AK73" s="89">
        <f t="shared" si="50"/>
        <v>2.6968966721548671</v>
      </c>
      <c r="AL73" s="89">
        <f t="shared" si="51"/>
        <v>2.8579254443255935</v>
      </c>
      <c r="AM73" s="119">
        <f t="shared" si="52"/>
        <v>2.5628080595062732</v>
      </c>
      <c r="AN73" s="54">
        <f t="shared" si="53"/>
        <v>-0.10326280043633586</v>
      </c>
    </row>
    <row r="74" spans="1:40" ht="20.100000000000001" customHeight="1" x14ac:dyDescent="0.25">
      <c r="A74" s="104" t="s">
        <v>107</v>
      </c>
      <c r="B74" s="106">
        <v>11142.36</v>
      </c>
      <c r="C74" s="75">
        <v>12980.73</v>
      </c>
      <c r="D74" s="75">
        <v>15473.89</v>
      </c>
      <c r="E74" s="75">
        <v>15513.92</v>
      </c>
      <c r="F74" s="75">
        <v>14777.4</v>
      </c>
      <c r="G74" s="75">
        <v>18438.52</v>
      </c>
      <c r="H74" s="75">
        <v>20605.689999999999</v>
      </c>
      <c r="I74" s="75">
        <v>23790.22</v>
      </c>
      <c r="J74" s="75">
        <v>23000.77</v>
      </c>
      <c r="K74" s="158">
        <v>23506.880000000001</v>
      </c>
      <c r="L74" s="54">
        <f t="shared" si="42"/>
        <v>2.2004045951505128E-2</v>
      </c>
      <c r="N74" s="392">
        <f t="shared" si="54"/>
        <v>6.7076882021643108E-2</v>
      </c>
      <c r="P74" s="106">
        <v>2187.9140000000002</v>
      </c>
      <c r="Q74" s="75">
        <v>2431.4740000000002</v>
      </c>
      <c r="R74" s="75">
        <v>2880.5889999999999</v>
      </c>
      <c r="S74" s="75">
        <v>3101.1759999999999</v>
      </c>
      <c r="T74" s="75">
        <v>4110.2060000000001</v>
      </c>
      <c r="U74" s="75">
        <v>3934.56</v>
      </c>
      <c r="V74" s="75">
        <v>4241.3239999999996</v>
      </c>
      <c r="W74" s="75">
        <v>4829.5069999999996</v>
      </c>
      <c r="X74" s="75">
        <v>4662.0349999999999</v>
      </c>
      <c r="Y74" s="98">
        <v>4875.9210000000003</v>
      </c>
      <c r="Z74" s="54">
        <f t="shared" si="43"/>
        <v>4.587824844729832E-2</v>
      </c>
      <c r="AB74" s="392">
        <f t="shared" si="55"/>
        <v>5.3975262214046443E-2</v>
      </c>
      <c r="AD74" s="118">
        <f t="shared" si="44"/>
        <v>1.9636001708794186</v>
      </c>
      <c r="AE74" s="89">
        <f t="shared" si="45"/>
        <v>1.8731411869748469</v>
      </c>
      <c r="AF74" s="89">
        <f t="shared" si="46"/>
        <v>1.8615803783017715</v>
      </c>
      <c r="AG74" s="89">
        <f t="shared" si="47"/>
        <v>1.9989635114787236</v>
      </c>
      <c r="AH74" s="89">
        <f t="shared" si="48"/>
        <v>2.781413509819048</v>
      </c>
      <c r="AI74" s="89">
        <f t="shared" si="49"/>
        <v>2.1338805934532705</v>
      </c>
      <c r="AJ74" s="89">
        <f t="shared" si="50"/>
        <v>2.0583266078447262</v>
      </c>
      <c r="AK74" s="89">
        <f t="shared" si="50"/>
        <v>2.0300388142690564</v>
      </c>
      <c r="AL74" s="89">
        <f t="shared" si="51"/>
        <v>2.0269038819135186</v>
      </c>
      <c r="AM74" s="119">
        <f t="shared" si="52"/>
        <v>2.0742527294136863</v>
      </c>
      <c r="AN74" s="54">
        <f t="shared" si="53"/>
        <v>2.3360183935050547E-2</v>
      </c>
    </row>
    <row r="75" spans="1:40" ht="20.100000000000001" customHeight="1" x14ac:dyDescent="0.25">
      <c r="A75" s="104" t="s">
        <v>108</v>
      </c>
      <c r="B75" s="106">
        <v>1789.75</v>
      </c>
      <c r="C75" s="75">
        <v>2342.85</v>
      </c>
      <c r="D75" s="75">
        <v>3075.73</v>
      </c>
      <c r="E75" s="75">
        <v>3185.05</v>
      </c>
      <c r="F75" s="75">
        <v>2948.86</v>
      </c>
      <c r="G75" s="75">
        <v>3181.53</v>
      </c>
      <c r="H75" s="75">
        <v>5051.3999999999996</v>
      </c>
      <c r="I75" s="75">
        <v>4322.38</v>
      </c>
      <c r="J75" s="75">
        <v>6649.26</v>
      </c>
      <c r="K75" s="158">
        <v>7072.4</v>
      </c>
      <c r="L75" s="54">
        <f t="shared" si="42"/>
        <v>6.363715661592409E-2</v>
      </c>
      <c r="N75" s="392">
        <f t="shared" si="54"/>
        <v>2.0181093382442446E-2</v>
      </c>
      <c r="P75" s="106">
        <v>310.47800000000001</v>
      </c>
      <c r="Q75" s="75">
        <v>434.71300000000002</v>
      </c>
      <c r="R75" s="75">
        <v>610.07899999999995</v>
      </c>
      <c r="S75" s="75">
        <v>626.30899999999997</v>
      </c>
      <c r="T75" s="75">
        <v>614.34900000000005</v>
      </c>
      <c r="U75" s="75">
        <v>730.64300000000003</v>
      </c>
      <c r="V75" s="75">
        <v>1259.9110000000001</v>
      </c>
      <c r="W75" s="75">
        <v>1198.079</v>
      </c>
      <c r="X75" s="75">
        <v>1916.127</v>
      </c>
      <c r="Y75" s="98">
        <v>2045.278</v>
      </c>
      <c r="Z75" s="54">
        <f t="shared" si="43"/>
        <v>6.7402108524121873E-2</v>
      </c>
      <c r="AB75" s="392">
        <f t="shared" si="55"/>
        <v>2.2640731125590525E-2</v>
      </c>
      <c r="AD75" s="118">
        <f t="shared" si="44"/>
        <v>1.7347562508730268</v>
      </c>
      <c r="AE75" s="89">
        <f t="shared" si="45"/>
        <v>1.8554879740487016</v>
      </c>
      <c r="AF75" s="89">
        <f t="shared" si="46"/>
        <v>1.9835258621530496</v>
      </c>
      <c r="AG75" s="89">
        <f t="shared" si="47"/>
        <v>1.966402411265129</v>
      </c>
      <c r="AH75" s="89">
        <f t="shared" si="48"/>
        <v>2.0833440719464473</v>
      </c>
      <c r="AI75" s="89">
        <f t="shared" si="49"/>
        <v>2.2965145700339145</v>
      </c>
      <c r="AJ75" s="89">
        <f t="shared" si="50"/>
        <v>2.4941818109830942</v>
      </c>
      <c r="AK75" s="89">
        <f t="shared" si="50"/>
        <v>2.77180395985545</v>
      </c>
      <c r="AL75" s="89">
        <f t="shared" si="51"/>
        <v>2.881714656969347</v>
      </c>
      <c r="AM75" s="119">
        <f t="shared" si="52"/>
        <v>2.8919150500537301</v>
      </c>
      <c r="AN75" s="54">
        <f t="shared" si="53"/>
        <v>3.5396957362567672E-3</v>
      </c>
    </row>
    <row r="76" spans="1:40" ht="20.100000000000001" customHeight="1" x14ac:dyDescent="0.25">
      <c r="A76" s="104" t="s">
        <v>114</v>
      </c>
      <c r="B76" s="106">
        <v>738.95</v>
      </c>
      <c r="C76" s="75">
        <v>2205.85</v>
      </c>
      <c r="D76" s="75">
        <v>1221.02</v>
      </c>
      <c r="E76" s="75">
        <v>1361.73</v>
      </c>
      <c r="F76" s="75">
        <v>2710.51</v>
      </c>
      <c r="G76" s="75">
        <v>3760.47</v>
      </c>
      <c r="H76" s="75">
        <v>6004.79</v>
      </c>
      <c r="I76" s="75">
        <v>7901.03</v>
      </c>
      <c r="J76" s="75">
        <v>4752.75</v>
      </c>
      <c r="K76" s="158">
        <v>9628.7099999999991</v>
      </c>
      <c r="L76" s="54">
        <f t="shared" si="42"/>
        <v>1.0259239387722896</v>
      </c>
      <c r="N76" s="392">
        <f t="shared" si="54"/>
        <v>2.7475523961096291E-2</v>
      </c>
      <c r="P76" s="106">
        <v>107.063</v>
      </c>
      <c r="Q76" s="75">
        <v>467.46899999999999</v>
      </c>
      <c r="R76" s="75">
        <v>242.673</v>
      </c>
      <c r="S76" s="75">
        <v>216.27500000000001</v>
      </c>
      <c r="T76" s="75">
        <v>438.32400000000001</v>
      </c>
      <c r="U76" s="75">
        <v>569.39099999999996</v>
      </c>
      <c r="V76" s="75">
        <v>944.23299999999995</v>
      </c>
      <c r="W76" s="75">
        <v>1280.451</v>
      </c>
      <c r="X76" s="75">
        <v>935.96900000000005</v>
      </c>
      <c r="Y76" s="98">
        <v>1808.1130000000001</v>
      </c>
      <c r="Z76" s="54">
        <f t="shared" si="43"/>
        <v>0.93180863896133304</v>
      </c>
      <c r="AB76" s="392">
        <f t="shared" si="55"/>
        <v>2.0015372129209261E-2</v>
      </c>
      <c r="AD76" s="118">
        <f t="shared" si="44"/>
        <v>1.4488531023749915</v>
      </c>
      <c r="AE76" s="89">
        <f t="shared" si="45"/>
        <v>2.1192238819502687</v>
      </c>
      <c r="AF76" s="89">
        <f t="shared" si="46"/>
        <v>1.9874613028451624</v>
      </c>
      <c r="AG76" s="89">
        <f t="shared" si="47"/>
        <v>1.5882370220234554</v>
      </c>
      <c r="AH76" s="89">
        <f t="shared" si="48"/>
        <v>1.6171274040678689</v>
      </c>
      <c r="AI76" s="89">
        <f t="shared" si="49"/>
        <v>1.5141484973952724</v>
      </c>
      <c r="AJ76" s="89">
        <f t="shared" si="50"/>
        <v>1.5724663143923434</v>
      </c>
      <c r="AK76" s="89">
        <f t="shared" si="50"/>
        <v>1.6206127555521244</v>
      </c>
      <c r="AL76" s="89">
        <f t="shared" si="51"/>
        <v>1.9693209194676766</v>
      </c>
      <c r="AM76" s="119">
        <f t="shared" si="52"/>
        <v>1.8778351409482685</v>
      </c>
      <c r="AN76" s="54">
        <f t="shared" si="53"/>
        <v>-4.645549519889193E-2</v>
      </c>
    </row>
    <row r="77" spans="1:40" ht="20.100000000000001" customHeight="1" x14ac:dyDescent="0.25">
      <c r="A77" s="104" t="s">
        <v>109</v>
      </c>
      <c r="B77" s="106">
        <v>4774.6099999999997</v>
      </c>
      <c r="C77" s="75">
        <v>6570.79</v>
      </c>
      <c r="D77" s="75">
        <v>5489.48</v>
      </c>
      <c r="E77" s="75">
        <v>3593.24</v>
      </c>
      <c r="F77" s="75">
        <v>6264.38</v>
      </c>
      <c r="G77" s="75">
        <v>4633.8500000000004</v>
      </c>
      <c r="H77" s="75">
        <v>4666.8599999999997</v>
      </c>
      <c r="I77" s="75">
        <v>4708.2299999999996</v>
      </c>
      <c r="J77" s="75">
        <v>4044.84</v>
      </c>
      <c r="K77" s="158">
        <v>4415.0600000000004</v>
      </c>
      <c r="L77" s="54">
        <f t="shared" si="42"/>
        <v>9.1528960354426939E-2</v>
      </c>
      <c r="N77" s="392">
        <f t="shared" si="54"/>
        <v>1.2598373699039416E-2</v>
      </c>
      <c r="P77" s="106">
        <v>1279.152</v>
      </c>
      <c r="Q77" s="75">
        <v>1838.0640000000001</v>
      </c>
      <c r="R77" s="75">
        <v>2426.5039999999999</v>
      </c>
      <c r="S77" s="75">
        <v>1342.825</v>
      </c>
      <c r="T77" s="75">
        <v>1771.6679999999999</v>
      </c>
      <c r="U77" s="75">
        <v>1521.2529999999999</v>
      </c>
      <c r="V77" s="75">
        <v>1560.7739999999999</v>
      </c>
      <c r="W77" s="75">
        <v>1963.3219999999999</v>
      </c>
      <c r="X77" s="75">
        <v>1491.2329999999999</v>
      </c>
      <c r="Y77" s="98">
        <v>1723.231</v>
      </c>
      <c r="Z77" s="54">
        <f t="shared" si="43"/>
        <v>0.15557461510039011</v>
      </c>
      <c r="AB77" s="392">
        <f t="shared" si="55"/>
        <v>1.9075748987806295E-2</v>
      </c>
      <c r="AD77" s="118">
        <f t="shared" si="44"/>
        <v>2.679071170210761</v>
      </c>
      <c r="AE77" s="89">
        <f t="shared" si="45"/>
        <v>2.7973257401317042</v>
      </c>
      <c r="AF77" s="89">
        <f t="shared" si="46"/>
        <v>4.4202802451233998</v>
      </c>
      <c r="AG77" s="89">
        <f t="shared" si="47"/>
        <v>3.7370868631096172</v>
      </c>
      <c r="AH77" s="89">
        <f t="shared" si="48"/>
        <v>2.8281617654101443</v>
      </c>
      <c r="AI77" s="89">
        <f t="shared" si="49"/>
        <v>3.2829137758019784</v>
      </c>
      <c r="AJ77" s="89">
        <f t="shared" si="50"/>
        <v>3.3443771615175946</v>
      </c>
      <c r="AK77" s="89">
        <f t="shared" si="50"/>
        <v>4.1699789517504451</v>
      </c>
      <c r="AL77" s="89">
        <f t="shared" si="51"/>
        <v>3.6867539877967976</v>
      </c>
      <c r="AM77" s="119">
        <f t="shared" si="52"/>
        <v>3.9030749298990268</v>
      </c>
      <c r="AN77" s="54">
        <f t="shared" si="53"/>
        <v>5.8675176813601952E-2</v>
      </c>
    </row>
    <row r="78" spans="1:40" ht="20.100000000000001" customHeight="1" x14ac:dyDescent="0.25">
      <c r="A78" s="104" t="s">
        <v>117</v>
      </c>
      <c r="B78" s="106">
        <v>1487.37</v>
      </c>
      <c r="C78" s="75">
        <v>1380.58</v>
      </c>
      <c r="D78" s="75">
        <v>1850.77</v>
      </c>
      <c r="E78" s="75">
        <v>1715.25</v>
      </c>
      <c r="F78" s="75">
        <v>1007.41</v>
      </c>
      <c r="G78" s="75">
        <v>1703.54</v>
      </c>
      <c r="H78" s="75">
        <v>2057.5300000000002</v>
      </c>
      <c r="I78" s="75">
        <v>2641.82</v>
      </c>
      <c r="J78" s="75">
        <v>4131.8999999999996</v>
      </c>
      <c r="K78" s="158">
        <v>7429.71</v>
      </c>
      <c r="L78" s="54">
        <f t="shared" si="42"/>
        <v>0.79813403034923414</v>
      </c>
      <c r="N78" s="392">
        <f t="shared" si="54"/>
        <v>2.120067746655541E-2</v>
      </c>
      <c r="P78" s="106">
        <v>303.209</v>
      </c>
      <c r="Q78" s="75">
        <v>335.82299999999998</v>
      </c>
      <c r="R78" s="75">
        <v>447.726</v>
      </c>
      <c r="S78" s="75">
        <v>436.40899999999999</v>
      </c>
      <c r="T78" s="75">
        <v>271.37200000000001</v>
      </c>
      <c r="U78" s="75">
        <v>404.95699999999999</v>
      </c>
      <c r="V78" s="75">
        <v>524.20000000000005</v>
      </c>
      <c r="W78" s="75">
        <v>610.96699999999998</v>
      </c>
      <c r="X78" s="75">
        <v>968.26099999999997</v>
      </c>
      <c r="Y78" s="98">
        <v>1706.5350000000001</v>
      </c>
      <c r="Z78" s="54">
        <f t="shared" si="43"/>
        <v>0.76247416760563536</v>
      </c>
      <c r="AB78" s="392">
        <f t="shared" si="55"/>
        <v>1.8890928319480103E-2</v>
      </c>
      <c r="AD78" s="118">
        <f t="shared" si="44"/>
        <v>2.0385579916227976</v>
      </c>
      <c r="AE78" s="89">
        <f t="shared" si="45"/>
        <v>2.4324776543191993</v>
      </c>
      <c r="AF78" s="89">
        <f t="shared" si="46"/>
        <v>2.4191336578829352</v>
      </c>
      <c r="AG78" s="89">
        <f t="shared" si="47"/>
        <v>2.5442880046640433</v>
      </c>
      <c r="AH78" s="89">
        <f t="shared" si="48"/>
        <v>2.6937592440019458</v>
      </c>
      <c r="AI78" s="89">
        <f t="shared" si="49"/>
        <v>2.3771499348415652</v>
      </c>
      <c r="AJ78" s="89">
        <f t="shared" si="50"/>
        <v>2.5477149786394366</v>
      </c>
      <c r="AK78" s="89">
        <f t="shared" si="50"/>
        <v>2.3126745955439807</v>
      </c>
      <c r="AL78" s="89">
        <f t="shared" si="51"/>
        <v>2.3433795590406352</v>
      </c>
      <c r="AM78" s="119">
        <f t="shared" si="52"/>
        <v>2.2969066087370842</v>
      </c>
      <c r="AN78" s="54">
        <f t="shared" si="53"/>
        <v>-1.9831593274875523E-2</v>
      </c>
    </row>
    <row r="79" spans="1:40" ht="20.100000000000001" customHeight="1" x14ac:dyDescent="0.25">
      <c r="A79" s="104" t="s">
        <v>111</v>
      </c>
      <c r="B79" s="106">
        <v>188.37</v>
      </c>
      <c r="C79" s="75">
        <v>200.6</v>
      </c>
      <c r="D79" s="75">
        <v>174.88</v>
      </c>
      <c r="E79" s="75">
        <v>269.47000000000003</v>
      </c>
      <c r="F79" s="75">
        <v>281.97000000000003</v>
      </c>
      <c r="G79" s="75">
        <v>301.36</v>
      </c>
      <c r="H79" s="75">
        <v>342.51</v>
      </c>
      <c r="I79" s="75">
        <v>407.44</v>
      </c>
      <c r="J79" s="75">
        <v>487.1</v>
      </c>
      <c r="K79" s="158">
        <v>631.64</v>
      </c>
      <c r="L79" s="54">
        <f t="shared" si="42"/>
        <v>0.29673578320673366</v>
      </c>
      <c r="N79" s="392">
        <f t="shared" si="54"/>
        <v>1.8023847384319252E-3</v>
      </c>
      <c r="P79" s="106">
        <v>358.791</v>
      </c>
      <c r="Q79" s="75">
        <v>375.58300000000003</v>
      </c>
      <c r="R79" s="75">
        <v>279.90699999999998</v>
      </c>
      <c r="S79" s="75">
        <v>406.76499999999999</v>
      </c>
      <c r="T79" s="75">
        <v>434.53300000000002</v>
      </c>
      <c r="U79" s="75">
        <v>468.38600000000002</v>
      </c>
      <c r="V79" s="75">
        <v>534.32299999999998</v>
      </c>
      <c r="W79" s="75">
        <v>684.08500000000004</v>
      </c>
      <c r="X79" s="75">
        <v>828.15700000000004</v>
      </c>
      <c r="Y79" s="98">
        <v>1166.049</v>
      </c>
      <c r="Z79" s="54">
        <f t="shared" si="43"/>
        <v>0.408004762382012</v>
      </c>
      <c r="AB79" s="392">
        <f t="shared" si="55"/>
        <v>1.2907879461013958E-2</v>
      </c>
      <c r="AD79" s="118">
        <f t="shared" si="44"/>
        <v>19.047141264532566</v>
      </c>
      <c r="AE79" s="89">
        <f t="shared" si="45"/>
        <v>18.722981056829514</v>
      </c>
      <c r="AF79" s="89">
        <f t="shared" si="46"/>
        <v>16.005661024702654</v>
      </c>
      <c r="AG79" s="89">
        <f t="shared" si="47"/>
        <v>15.095001298845879</v>
      </c>
      <c r="AH79" s="89">
        <f t="shared" si="48"/>
        <v>15.410611057913961</v>
      </c>
      <c r="AI79" s="89">
        <f t="shared" si="49"/>
        <v>15.542407751526415</v>
      </c>
      <c r="AJ79" s="89">
        <f t="shared" si="50"/>
        <v>15.600216052086072</v>
      </c>
      <c r="AK79" s="89">
        <f t="shared" si="50"/>
        <v>16.789834086000393</v>
      </c>
      <c r="AL79" s="89">
        <f t="shared" si="51"/>
        <v>17.001786080886884</v>
      </c>
      <c r="AM79" s="119">
        <f t="shared" si="52"/>
        <v>18.460657969729592</v>
      </c>
      <c r="AN79" s="54">
        <f t="shared" si="53"/>
        <v>8.5806978272873743E-2</v>
      </c>
    </row>
    <row r="80" spans="1:40" ht="20.100000000000001" customHeight="1" x14ac:dyDescent="0.25">
      <c r="A80" s="104" t="s">
        <v>115</v>
      </c>
      <c r="B80" s="106">
        <v>3414.62</v>
      </c>
      <c r="C80" s="75">
        <v>2291.87</v>
      </c>
      <c r="D80" s="75">
        <v>2559.61</v>
      </c>
      <c r="E80" s="75">
        <v>2726.33</v>
      </c>
      <c r="F80" s="75">
        <v>3251.02</v>
      </c>
      <c r="G80" s="75">
        <v>3438.98</v>
      </c>
      <c r="H80" s="75">
        <v>3644.13</v>
      </c>
      <c r="I80" s="75">
        <v>3046.87</v>
      </c>
      <c r="J80" s="75">
        <v>3246.55</v>
      </c>
      <c r="K80" s="158">
        <v>3028.92</v>
      </c>
      <c r="L80" s="54">
        <f t="shared" si="42"/>
        <v>-6.7034236343195108E-2</v>
      </c>
      <c r="N80" s="392">
        <f t="shared" si="54"/>
        <v>8.6430232124805693E-3</v>
      </c>
      <c r="P80" s="106">
        <v>437.02100000000002</v>
      </c>
      <c r="Q80" s="75">
        <v>405.54300000000001</v>
      </c>
      <c r="R80" s="75">
        <v>450.75</v>
      </c>
      <c r="S80" s="75">
        <v>519.22500000000002</v>
      </c>
      <c r="T80" s="75">
        <v>604.04200000000003</v>
      </c>
      <c r="U80" s="75">
        <v>698.55399999999997</v>
      </c>
      <c r="V80" s="75">
        <v>675.447</v>
      </c>
      <c r="W80" s="75">
        <v>640.11400000000003</v>
      </c>
      <c r="X80" s="75">
        <v>686.09</v>
      </c>
      <c r="Y80" s="98">
        <v>646.84199999999998</v>
      </c>
      <c r="Z80" s="54">
        <f t="shared" si="43"/>
        <v>-5.7205322916818561E-2</v>
      </c>
      <c r="AB80" s="392">
        <f t="shared" si="55"/>
        <v>7.1603839687021647E-3</v>
      </c>
      <c r="AD80" s="118">
        <f t="shared" si="44"/>
        <v>1.2798525165318542</v>
      </c>
      <c r="AE80" s="89">
        <f t="shared" si="45"/>
        <v>1.7694851802240095</v>
      </c>
      <c r="AF80" s="89">
        <f t="shared" si="46"/>
        <v>1.7610104664382464</v>
      </c>
      <c r="AG80" s="89">
        <f t="shared" si="47"/>
        <v>1.9044833163997024</v>
      </c>
      <c r="AH80" s="89">
        <f t="shared" si="48"/>
        <v>1.8580076406789257</v>
      </c>
      <c r="AI80" s="89">
        <f t="shared" si="49"/>
        <v>2.0312825314482783</v>
      </c>
      <c r="AJ80" s="89">
        <f t="shared" si="50"/>
        <v>1.8535205933926615</v>
      </c>
      <c r="AK80" s="89">
        <f t="shared" si="50"/>
        <v>2.1008904219740261</v>
      </c>
      <c r="AL80" s="89">
        <f t="shared" si="51"/>
        <v>2.1132894919221941</v>
      </c>
      <c r="AM80" s="119">
        <f t="shared" si="52"/>
        <v>2.1355532665108354</v>
      </c>
      <c r="AN80" s="54">
        <f t="shared" si="53"/>
        <v>1.0535127664118942E-2</v>
      </c>
    </row>
    <row r="81" spans="1:40" ht="20.100000000000001" customHeight="1" x14ac:dyDescent="0.25">
      <c r="A81" s="104" t="s">
        <v>116</v>
      </c>
      <c r="B81" s="106">
        <v>4200.3999999999996</v>
      </c>
      <c r="C81" s="75">
        <v>3063.19</v>
      </c>
      <c r="D81" s="75">
        <v>2993.56</v>
      </c>
      <c r="E81" s="75">
        <v>3762.99</v>
      </c>
      <c r="F81" s="75">
        <v>4253.09</v>
      </c>
      <c r="G81" s="75">
        <v>3806.51</v>
      </c>
      <c r="H81" s="75">
        <v>3204.07</v>
      </c>
      <c r="I81" s="75">
        <v>2900.84</v>
      </c>
      <c r="J81" s="75">
        <v>2801.26</v>
      </c>
      <c r="K81" s="158">
        <v>3194.52</v>
      </c>
      <c r="L81" s="54">
        <f t="shared" si="42"/>
        <v>0.14038682592833215</v>
      </c>
      <c r="N81" s="392">
        <f t="shared" si="54"/>
        <v>9.115562812069461E-3</v>
      </c>
      <c r="P81" s="106">
        <v>730.83799999999997</v>
      </c>
      <c r="Q81" s="75">
        <v>595.096</v>
      </c>
      <c r="R81" s="75">
        <v>625.76900000000001</v>
      </c>
      <c r="S81" s="75">
        <v>514.33100000000002</v>
      </c>
      <c r="T81" s="75">
        <v>614.09299999999996</v>
      </c>
      <c r="U81" s="75">
        <v>602.79899999999998</v>
      </c>
      <c r="V81" s="75">
        <v>516.09100000000001</v>
      </c>
      <c r="W81" s="75">
        <v>486.91199999999998</v>
      </c>
      <c r="X81" s="75">
        <v>530.99699999999996</v>
      </c>
      <c r="Y81" s="98">
        <v>634.04300000000001</v>
      </c>
      <c r="Z81" s="54">
        <f t="shared" si="43"/>
        <v>0.19406136004534877</v>
      </c>
      <c r="AB81" s="392">
        <f t="shared" si="55"/>
        <v>7.0187021446780308E-3</v>
      </c>
      <c r="AD81" s="118">
        <f t="shared" si="44"/>
        <v>1.7399247690696122</v>
      </c>
      <c r="AE81" s="89">
        <f t="shared" si="45"/>
        <v>1.942732902627653</v>
      </c>
      <c r="AF81" s="89">
        <f t="shared" si="46"/>
        <v>2.0903840243723195</v>
      </c>
      <c r="AG81" s="89">
        <f t="shared" si="47"/>
        <v>1.3668146872566764</v>
      </c>
      <c r="AH81" s="89">
        <f t="shared" si="48"/>
        <v>1.4438749238788737</v>
      </c>
      <c r="AI81" s="89">
        <f t="shared" si="49"/>
        <v>1.5836002007087857</v>
      </c>
      <c r="AJ81" s="89">
        <f t="shared" si="50"/>
        <v>1.610735720505482</v>
      </c>
      <c r="AK81" s="89">
        <f t="shared" si="50"/>
        <v>1.6785207043477059</v>
      </c>
      <c r="AL81" s="89">
        <f t="shared" si="51"/>
        <v>1.8955648529590252</v>
      </c>
      <c r="AM81" s="119">
        <f t="shared" si="52"/>
        <v>1.9847833164293855</v>
      </c>
      <c r="AN81" s="54">
        <f t="shared" si="53"/>
        <v>4.7066953858681239E-2</v>
      </c>
    </row>
    <row r="82" spans="1:40" ht="20.100000000000001" customHeight="1" x14ac:dyDescent="0.25">
      <c r="A82" s="104" t="s">
        <v>112</v>
      </c>
      <c r="B82" s="106">
        <v>3662.36</v>
      </c>
      <c r="C82" s="75">
        <v>4476.32</v>
      </c>
      <c r="D82" s="75">
        <v>5523.79</v>
      </c>
      <c r="E82" s="75">
        <v>4578.68</v>
      </c>
      <c r="F82" s="75">
        <v>6257.84</v>
      </c>
      <c r="G82" s="75">
        <v>5576.87</v>
      </c>
      <c r="H82" s="75">
        <v>6320.66</v>
      </c>
      <c r="I82" s="75">
        <v>2122</v>
      </c>
      <c r="J82" s="75">
        <v>3833.4</v>
      </c>
      <c r="K82" s="158">
        <v>2685.21</v>
      </c>
      <c r="L82" s="54">
        <f t="shared" si="42"/>
        <v>-0.29952261699796529</v>
      </c>
      <c r="N82" s="392">
        <f t="shared" si="54"/>
        <v>7.6622467283338457E-3</v>
      </c>
      <c r="P82" s="106">
        <v>610.10500000000002</v>
      </c>
      <c r="Q82" s="75">
        <v>875.13400000000001</v>
      </c>
      <c r="R82" s="75">
        <v>1082.25</v>
      </c>
      <c r="S82" s="75">
        <v>1131.05</v>
      </c>
      <c r="T82" s="75">
        <v>1639.3810000000001</v>
      </c>
      <c r="U82" s="75">
        <v>1245.422</v>
      </c>
      <c r="V82" s="75">
        <v>1301.7760000000001</v>
      </c>
      <c r="W82" s="75">
        <v>490.971</v>
      </c>
      <c r="X82" s="75">
        <v>794.45299999999997</v>
      </c>
      <c r="Y82" s="98">
        <v>581.98400000000004</v>
      </c>
      <c r="Z82" s="54">
        <f t="shared" si="43"/>
        <v>-0.26744061637378164</v>
      </c>
      <c r="AB82" s="392">
        <f t="shared" si="55"/>
        <v>6.4424216480085724E-3</v>
      </c>
      <c r="AD82" s="118">
        <f t="shared" si="44"/>
        <v>1.6658793783243593</v>
      </c>
      <c r="AE82" s="89">
        <f t="shared" si="45"/>
        <v>1.9550300246631163</v>
      </c>
      <c r="AF82" s="89">
        <f t="shared" si="46"/>
        <v>1.9592526145997584</v>
      </c>
      <c r="AG82" s="89">
        <f t="shared" si="47"/>
        <v>2.4702534354879568</v>
      </c>
      <c r="AH82" s="89">
        <f t="shared" si="48"/>
        <v>2.6197234189432779</v>
      </c>
      <c r="AI82" s="89">
        <f t="shared" si="49"/>
        <v>2.2331917365834242</v>
      </c>
      <c r="AJ82" s="89">
        <f t="shared" si="50"/>
        <v>2.05955707157164</v>
      </c>
      <c r="AK82" s="89">
        <f t="shared" si="50"/>
        <v>2.3137181903864281</v>
      </c>
      <c r="AL82" s="89">
        <f t="shared" si="51"/>
        <v>2.0724500443470548</v>
      </c>
      <c r="AM82" s="119">
        <f t="shared" si="52"/>
        <v>2.1673686601792785</v>
      </c>
      <c r="AN82" s="54">
        <f t="shared" si="53"/>
        <v>4.5800194842394254E-2</v>
      </c>
    </row>
    <row r="83" spans="1:40" ht="20.100000000000001" customHeight="1" x14ac:dyDescent="0.25">
      <c r="A83" s="104" t="s">
        <v>113</v>
      </c>
      <c r="B83" s="106">
        <v>19500.02</v>
      </c>
      <c r="C83" s="75">
        <v>4948.76</v>
      </c>
      <c r="D83" s="75">
        <v>1416.42</v>
      </c>
      <c r="E83" s="75">
        <v>1209.02</v>
      </c>
      <c r="F83" s="75">
        <v>713.91</v>
      </c>
      <c r="G83" s="75">
        <v>1215.6099999999999</v>
      </c>
      <c r="H83" s="75">
        <v>1630.06</v>
      </c>
      <c r="I83" s="75">
        <v>1266.99</v>
      </c>
      <c r="J83" s="75">
        <v>1725.97</v>
      </c>
      <c r="K83" s="158">
        <v>3069.51</v>
      </c>
      <c r="L83" s="54">
        <f t="shared" si="42"/>
        <v>0.7784260444851302</v>
      </c>
      <c r="N83" s="392">
        <f t="shared" si="54"/>
        <v>8.7588467773798036E-3</v>
      </c>
      <c r="P83" s="106">
        <v>674.99599999999998</v>
      </c>
      <c r="Q83" s="75">
        <v>298.51299999999998</v>
      </c>
      <c r="R83" s="75">
        <v>147.292</v>
      </c>
      <c r="S83" s="75">
        <v>162.572</v>
      </c>
      <c r="T83" s="75">
        <v>143.69800000000001</v>
      </c>
      <c r="U83" s="75">
        <v>251.684</v>
      </c>
      <c r="V83" s="75">
        <v>316.80599999999998</v>
      </c>
      <c r="W83" s="75">
        <v>263.66399999999999</v>
      </c>
      <c r="X83" s="75">
        <v>350.07299999999998</v>
      </c>
      <c r="Y83" s="98">
        <v>581.63300000000004</v>
      </c>
      <c r="Z83" s="54">
        <f t="shared" si="43"/>
        <v>0.66146203791780589</v>
      </c>
      <c r="AB83" s="392">
        <f t="shared" si="55"/>
        <v>6.4385361631869092E-3</v>
      </c>
      <c r="AD83" s="118">
        <f t="shared" si="44"/>
        <v>0.34615143984467711</v>
      </c>
      <c r="AE83" s="89">
        <f t="shared" si="45"/>
        <v>0.6032076722249613</v>
      </c>
      <c r="AF83" s="89">
        <f t="shared" si="46"/>
        <v>1.0398892983719519</v>
      </c>
      <c r="AG83" s="89">
        <f t="shared" si="47"/>
        <v>1.3446593108468017</v>
      </c>
      <c r="AH83" s="89">
        <f t="shared" si="48"/>
        <v>2.0128307489739603</v>
      </c>
      <c r="AI83" s="89">
        <f t="shared" si="49"/>
        <v>2.0704337739900134</v>
      </c>
      <c r="AJ83" s="89">
        <f t="shared" si="50"/>
        <v>1.9435235512803208</v>
      </c>
      <c r="AK83" s="89">
        <f t="shared" si="50"/>
        <v>2.0810266852934909</v>
      </c>
      <c r="AL83" s="89">
        <f t="shared" si="51"/>
        <v>2.0282681622507921</v>
      </c>
      <c r="AM83" s="119">
        <f t="shared" si="52"/>
        <v>1.894872471501966</v>
      </c>
      <c r="AN83" s="54">
        <f t="shared" si="53"/>
        <v>-6.5768271292487954E-2</v>
      </c>
    </row>
    <row r="84" spans="1:40" ht="20.100000000000001" customHeight="1" x14ac:dyDescent="0.25">
      <c r="A84" s="104" t="s">
        <v>130</v>
      </c>
      <c r="B84" s="106">
        <v>18.89</v>
      </c>
      <c r="C84" s="75">
        <v>21.15</v>
      </c>
      <c r="D84" s="75">
        <v>11.25</v>
      </c>
      <c r="E84" s="75">
        <v>3.92</v>
      </c>
      <c r="F84" s="75">
        <v>71.040000000000006</v>
      </c>
      <c r="G84" s="75">
        <v>352.93</v>
      </c>
      <c r="H84" s="75">
        <v>1061.3399999999999</v>
      </c>
      <c r="I84" s="75">
        <v>1018.31</v>
      </c>
      <c r="J84" s="75">
        <v>802.82</v>
      </c>
      <c r="K84" s="158">
        <v>2628.33</v>
      </c>
      <c r="L84" s="54">
        <f t="shared" si="42"/>
        <v>2.2738721008445224</v>
      </c>
      <c r="N84" s="392">
        <f t="shared" si="54"/>
        <v>7.499939648475052E-3</v>
      </c>
      <c r="P84" s="106">
        <v>7.5720000000000001</v>
      </c>
      <c r="Q84" s="75">
        <v>7.5110000000000001</v>
      </c>
      <c r="R84" s="75">
        <v>5.52</v>
      </c>
      <c r="S84" s="75">
        <v>1.4339999999999999</v>
      </c>
      <c r="T84" s="75">
        <v>13.766999999999999</v>
      </c>
      <c r="U84" s="75">
        <v>67.524000000000001</v>
      </c>
      <c r="V84" s="75">
        <v>197.798</v>
      </c>
      <c r="W84" s="75">
        <v>190.74100000000001</v>
      </c>
      <c r="X84" s="75">
        <v>150.768</v>
      </c>
      <c r="Y84" s="98">
        <v>474.64</v>
      </c>
      <c r="Z84" s="54">
        <f t="shared" si="43"/>
        <v>2.1481481481481479</v>
      </c>
      <c r="AB84" s="392">
        <f t="shared" si="55"/>
        <v>5.2541496175337954E-3</v>
      </c>
      <c r="AD84" s="118">
        <f t="shared" si="44"/>
        <v>4.0084700899947059</v>
      </c>
      <c r="AE84" s="89">
        <f t="shared" si="45"/>
        <v>3.55130023640662</v>
      </c>
      <c r="AF84" s="89">
        <f t="shared" si="46"/>
        <v>4.9066666666666663</v>
      </c>
      <c r="AG84" s="89">
        <f t="shared" si="47"/>
        <v>3.6581632653061225</v>
      </c>
      <c r="AH84" s="89">
        <f t="shared" si="48"/>
        <v>1.9379222972972969</v>
      </c>
      <c r="AI84" s="89">
        <f t="shared" si="49"/>
        <v>1.9132405859518884</v>
      </c>
      <c r="AJ84" s="89">
        <f t="shared" si="50"/>
        <v>1.8636629166902219</v>
      </c>
      <c r="AK84" s="89">
        <f t="shared" si="50"/>
        <v>1.8731132955583274</v>
      </c>
      <c r="AL84" s="89">
        <f t="shared" si="51"/>
        <v>1.8779801200767294</v>
      </c>
      <c r="AM84" s="119">
        <f t="shared" si="52"/>
        <v>1.8058615166284295</v>
      </c>
      <c r="AN84" s="54">
        <f t="shared" si="53"/>
        <v>-3.8402218786721405E-2</v>
      </c>
    </row>
    <row r="85" spans="1:40" ht="20.100000000000001" customHeight="1" x14ac:dyDescent="0.25">
      <c r="A85" s="104" t="s">
        <v>127</v>
      </c>
      <c r="B85" s="106">
        <v>31.5</v>
      </c>
      <c r="C85" s="75">
        <v>0.67</v>
      </c>
      <c r="D85" s="75">
        <v>126</v>
      </c>
      <c r="E85" s="75">
        <v>94.73</v>
      </c>
      <c r="F85" s="75">
        <v>179.87</v>
      </c>
      <c r="G85" s="75">
        <v>108.45</v>
      </c>
      <c r="H85" s="75">
        <v>461.27</v>
      </c>
      <c r="I85" s="75">
        <v>602.95000000000005</v>
      </c>
      <c r="J85" s="75">
        <v>616.69000000000005</v>
      </c>
      <c r="K85" s="158">
        <v>1156.44</v>
      </c>
      <c r="L85" s="54">
        <f t="shared" si="42"/>
        <v>0.87523715318879813</v>
      </c>
      <c r="N85" s="392">
        <f t="shared" si="54"/>
        <v>3.2999015371290856E-3</v>
      </c>
      <c r="P85" s="106">
        <v>3.948</v>
      </c>
      <c r="Q85" s="75">
        <v>0.10100000000000001</v>
      </c>
      <c r="R85" s="75">
        <v>35.357999999999997</v>
      </c>
      <c r="S85" s="75">
        <v>27.669</v>
      </c>
      <c r="T85" s="75">
        <v>49.21</v>
      </c>
      <c r="U85" s="75">
        <v>46.823999999999998</v>
      </c>
      <c r="V85" s="75">
        <v>142.554</v>
      </c>
      <c r="W85" s="75">
        <v>165.989</v>
      </c>
      <c r="X85" s="75">
        <v>197.08699999999999</v>
      </c>
      <c r="Y85" s="98">
        <v>353.27300000000002</v>
      </c>
      <c r="Z85" s="54">
        <f t="shared" si="43"/>
        <v>0.79247235992226805</v>
      </c>
      <c r="AB85" s="392">
        <f t="shared" si="55"/>
        <v>3.9106463800670337E-3</v>
      </c>
      <c r="AD85" s="118">
        <f t="shared" si="44"/>
        <v>1.2533333333333332</v>
      </c>
      <c r="AE85" s="89">
        <f t="shared" si="45"/>
        <v>1.5074626865671643</v>
      </c>
      <c r="AF85" s="89">
        <f t="shared" si="46"/>
        <v>2.8061904761904759</v>
      </c>
      <c r="AG85" s="89">
        <f t="shared" si="47"/>
        <v>2.9208276153277737</v>
      </c>
      <c r="AH85" s="89">
        <f t="shared" si="48"/>
        <v>2.7358647912381162</v>
      </c>
      <c r="AI85" s="89">
        <f t="shared" si="49"/>
        <v>4.3175656984785613</v>
      </c>
      <c r="AJ85" s="89">
        <f t="shared" si="50"/>
        <v>3.0904676220001304</v>
      </c>
      <c r="AK85" s="89">
        <f t="shared" si="50"/>
        <v>2.7529480056389417</v>
      </c>
      <c r="AL85" s="89">
        <f t="shared" si="51"/>
        <v>3.1958844800467006</v>
      </c>
      <c r="AM85" s="119">
        <f t="shared" si="52"/>
        <v>3.0548320708380894</v>
      </c>
      <c r="AN85" s="54">
        <f t="shared" si="53"/>
        <v>-4.4135640724582766E-2</v>
      </c>
    </row>
    <row r="86" spans="1:40" ht="20.100000000000001" customHeight="1" x14ac:dyDescent="0.25">
      <c r="A86" s="104" t="s">
        <v>126</v>
      </c>
      <c r="B86" s="106">
        <v>72.05</v>
      </c>
      <c r="C86" s="75">
        <v>51.12</v>
      </c>
      <c r="D86" s="75">
        <v>92.7</v>
      </c>
      <c r="E86" s="75">
        <v>775.31</v>
      </c>
      <c r="F86" s="75">
        <v>562.32000000000005</v>
      </c>
      <c r="G86" s="75">
        <v>218.98</v>
      </c>
      <c r="H86" s="75">
        <v>625.73</v>
      </c>
      <c r="I86" s="75">
        <v>523.74</v>
      </c>
      <c r="J86" s="75">
        <v>945.73</v>
      </c>
      <c r="K86" s="158">
        <v>1547.78</v>
      </c>
      <c r="L86" s="54">
        <f t="shared" si="42"/>
        <v>0.63659818341387076</v>
      </c>
      <c r="N86" s="392">
        <f t="shared" si="54"/>
        <v>4.4165902261575664E-3</v>
      </c>
      <c r="P86" s="106">
        <v>10.31</v>
      </c>
      <c r="Q86" s="75">
        <v>9.4939999999999998</v>
      </c>
      <c r="R86" s="75">
        <v>14.34</v>
      </c>
      <c r="S86" s="75">
        <v>118.629</v>
      </c>
      <c r="T86" s="75">
        <v>86.766999999999996</v>
      </c>
      <c r="U86" s="75">
        <v>35.305</v>
      </c>
      <c r="V86" s="75">
        <v>99.031000000000006</v>
      </c>
      <c r="W86" s="75">
        <v>102.093</v>
      </c>
      <c r="X86" s="75">
        <v>203.815</v>
      </c>
      <c r="Y86" s="98">
        <v>337.65600000000001</v>
      </c>
      <c r="Z86" s="54">
        <f t="shared" si="43"/>
        <v>0.65667885091872535</v>
      </c>
      <c r="AB86" s="392">
        <f t="shared" si="55"/>
        <v>3.7377699798963244E-3</v>
      </c>
      <c r="AD86" s="118">
        <f t="shared" si="44"/>
        <v>1.4309507286606524</v>
      </c>
      <c r="AE86" s="89">
        <f t="shared" si="45"/>
        <v>1.8571987480438183</v>
      </c>
      <c r="AF86" s="89">
        <f t="shared" si="46"/>
        <v>1.5469255663430421</v>
      </c>
      <c r="AG86" s="89">
        <f t="shared" si="47"/>
        <v>1.5300847402974296</v>
      </c>
      <c r="AH86" s="89">
        <f t="shared" si="48"/>
        <v>1.5430182102717314</v>
      </c>
      <c r="AI86" s="89">
        <f t="shared" si="49"/>
        <v>1.6122476938533201</v>
      </c>
      <c r="AJ86" s="89">
        <f t="shared" si="50"/>
        <v>1.582647467757659</v>
      </c>
      <c r="AK86" s="89">
        <f t="shared" si="50"/>
        <v>1.9493069080077903</v>
      </c>
      <c r="AL86" s="89">
        <f t="shared" si="51"/>
        <v>2.1551076945851353</v>
      </c>
      <c r="AM86" s="119">
        <f t="shared" si="52"/>
        <v>2.1815503495328796</v>
      </c>
      <c r="AN86" s="54">
        <f t="shared" si="53"/>
        <v>1.2269760353129187E-2</v>
      </c>
    </row>
    <row r="87" spans="1:40" ht="20.100000000000001" customHeight="1" x14ac:dyDescent="0.25">
      <c r="A87" s="104" t="s">
        <v>118</v>
      </c>
      <c r="B87" s="106">
        <v>1523.16</v>
      </c>
      <c r="C87" s="75">
        <v>934.03</v>
      </c>
      <c r="D87" s="75">
        <v>1090.24</v>
      </c>
      <c r="E87" s="75">
        <v>1952.78</v>
      </c>
      <c r="F87" s="75">
        <v>1774.65</v>
      </c>
      <c r="G87" s="75">
        <v>2413.64</v>
      </c>
      <c r="H87" s="75">
        <v>1106.8399999999999</v>
      </c>
      <c r="I87" s="75">
        <v>1310.69</v>
      </c>
      <c r="J87" s="75">
        <v>670</v>
      </c>
      <c r="K87" s="158">
        <v>794.86</v>
      </c>
      <c r="L87" s="54">
        <f t="shared" si="42"/>
        <v>0.1863582089552239</v>
      </c>
      <c r="N87" s="392">
        <f t="shared" si="54"/>
        <v>2.2681330080267241E-3</v>
      </c>
      <c r="P87" s="106">
        <v>403.01100000000002</v>
      </c>
      <c r="Q87" s="75">
        <v>436.16699999999997</v>
      </c>
      <c r="R87" s="75">
        <v>710.05700000000002</v>
      </c>
      <c r="S87" s="75">
        <v>564.452</v>
      </c>
      <c r="T87" s="75">
        <v>453.65</v>
      </c>
      <c r="U87" s="75">
        <v>622.649</v>
      </c>
      <c r="V87" s="75">
        <v>391.113</v>
      </c>
      <c r="W87" s="75">
        <v>362.82799999999997</v>
      </c>
      <c r="X87" s="75">
        <v>231.41</v>
      </c>
      <c r="Y87" s="98">
        <v>278.77300000000002</v>
      </c>
      <c r="Z87" s="54">
        <f t="shared" si="43"/>
        <v>0.20467136251674528</v>
      </c>
      <c r="AB87" s="392">
        <f t="shared" si="55"/>
        <v>3.0859494592296245E-3</v>
      </c>
      <c r="AD87" s="118">
        <f t="shared" si="44"/>
        <v>2.6458874970456159</v>
      </c>
      <c r="AE87" s="89">
        <f t="shared" si="45"/>
        <v>4.6697322355812982</v>
      </c>
      <c r="AF87" s="89">
        <f t="shared" si="46"/>
        <v>6.5128503815673611</v>
      </c>
      <c r="AG87" s="89">
        <f t="shared" si="47"/>
        <v>2.8905048187711877</v>
      </c>
      <c r="AH87" s="89">
        <f t="shared" si="48"/>
        <v>2.5562787028428136</v>
      </c>
      <c r="AI87" s="89">
        <f t="shared" si="49"/>
        <v>2.5797094844301554</v>
      </c>
      <c r="AJ87" s="89">
        <f t="shared" si="50"/>
        <v>3.5336001590112391</v>
      </c>
      <c r="AK87" s="89">
        <f t="shared" si="50"/>
        <v>2.7682213185421416</v>
      </c>
      <c r="AL87" s="89">
        <f t="shared" si="51"/>
        <v>3.4538805970149253</v>
      </c>
      <c r="AM87" s="119">
        <f t="shared" si="52"/>
        <v>3.5071962358151119</v>
      </c>
      <c r="AN87" s="54">
        <f t="shared" si="53"/>
        <v>1.543644526862494E-2</v>
      </c>
    </row>
    <row r="88" spans="1:40" ht="20.100000000000001" customHeight="1" x14ac:dyDescent="0.25">
      <c r="A88" s="104" t="s">
        <v>119</v>
      </c>
      <c r="B88" s="106">
        <v>302.39999999999998</v>
      </c>
      <c r="C88" s="75">
        <v>625.01</v>
      </c>
      <c r="D88" s="75">
        <v>677.96</v>
      </c>
      <c r="E88" s="75">
        <v>937.79</v>
      </c>
      <c r="F88" s="75">
        <v>631.78</v>
      </c>
      <c r="G88" s="75">
        <v>738.45</v>
      </c>
      <c r="H88" s="75">
        <v>1027.7</v>
      </c>
      <c r="I88" s="75">
        <v>547.41</v>
      </c>
      <c r="J88" s="75">
        <v>733.6</v>
      </c>
      <c r="K88" s="158">
        <v>840.7</v>
      </c>
      <c r="L88" s="54">
        <f t="shared" si="42"/>
        <v>0.14599236641221378</v>
      </c>
      <c r="N88" s="392">
        <f t="shared" si="54"/>
        <v>2.3989374479129245E-3</v>
      </c>
      <c r="P88" s="106">
        <v>101.64700000000001</v>
      </c>
      <c r="Q88" s="75">
        <v>209.82900000000001</v>
      </c>
      <c r="R88" s="75">
        <v>201.31700000000001</v>
      </c>
      <c r="S88" s="75">
        <v>315.85399999999998</v>
      </c>
      <c r="T88" s="75">
        <v>209.26900000000001</v>
      </c>
      <c r="U88" s="75">
        <v>232.364</v>
      </c>
      <c r="V88" s="75">
        <v>322.31299999999999</v>
      </c>
      <c r="W88" s="75">
        <v>143.011</v>
      </c>
      <c r="X88" s="75">
        <v>238.273</v>
      </c>
      <c r="Y88" s="98">
        <v>242.67599999999999</v>
      </c>
      <c r="Z88" s="54">
        <f t="shared" si="43"/>
        <v>1.8478803725138777E-2</v>
      </c>
      <c r="AB88" s="392">
        <f t="shared" si="55"/>
        <v>2.6863644290085779E-3</v>
      </c>
      <c r="AD88" s="118">
        <f t="shared" si="44"/>
        <v>3.3613425925925933</v>
      </c>
      <c r="AE88" s="89">
        <f t="shared" si="45"/>
        <v>3.3572102846354461</v>
      </c>
      <c r="AF88" s="89">
        <f t="shared" si="46"/>
        <v>2.9694524750722757</v>
      </c>
      <c r="AG88" s="89">
        <f t="shared" si="47"/>
        <v>3.3680674777935362</v>
      </c>
      <c r="AH88" s="89">
        <f t="shared" si="48"/>
        <v>3.3123713951058913</v>
      </c>
      <c r="AI88" s="89">
        <f t="shared" si="49"/>
        <v>3.1466449996614534</v>
      </c>
      <c r="AJ88" s="89">
        <f t="shared" si="50"/>
        <v>3.1362557166488267</v>
      </c>
      <c r="AK88" s="89">
        <f t="shared" si="50"/>
        <v>2.6125025118284286</v>
      </c>
      <c r="AL88" s="89">
        <f t="shared" si="51"/>
        <v>3.2479961832061068</v>
      </c>
      <c r="AM88" s="119">
        <f t="shared" si="52"/>
        <v>2.8865945045795165</v>
      </c>
      <c r="AN88" s="54">
        <f t="shared" si="53"/>
        <v>-0.11126912047964591</v>
      </c>
    </row>
    <row r="89" spans="1:40" ht="20.100000000000001" customHeight="1" x14ac:dyDescent="0.25">
      <c r="A89" s="104" t="s">
        <v>121</v>
      </c>
      <c r="B89" s="106">
        <v>101.16</v>
      </c>
      <c r="C89" s="75">
        <v>332.33</v>
      </c>
      <c r="D89" s="75">
        <v>84.55</v>
      </c>
      <c r="E89" s="75">
        <v>115.49</v>
      </c>
      <c r="F89" s="75">
        <v>93.29</v>
      </c>
      <c r="G89" s="75">
        <v>110.19</v>
      </c>
      <c r="H89" s="75">
        <v>165.51</v>
      </c>
      <c r="I89" s="75">
        <v>388.66</v>
      </c>
      <c r="J89" s="75">
        <v>446.72</v>
      </c>
      <c r="K89" s="158">
        <v>721.67</v>
      </c>
      <c r="L89" s="54">
        <f t="shared" si="42"/>
        <v>0.61548621060171904</v>
      </c>
      <c r="N89" s="392">
        <f t="shared" si="54"/>
        <v>2.0592853432084214E-3</v>
      </c>
      <c r="P89" s="106">
        <v>44.884999999999998</v>
      </c>
      <c r="Q89" s="75">
        <v>84.671999999999997</v>
      </c>
      <c r="R89" s="75">
        <v>23.504000000000001</v>
      </c>
      <c r="S89" s="75">
        <v>41.165999999999997</v>
      </c>
      <c r="T89" s="75">
        <v>35.951000000000001</v>
      </c>
      <c r="U89" s="75">
        <v>38.877000000000002</v>
      </c>
      <c r="V89" s="75">
        <v>45.177</v>
      </c>
      <c r="W89" s="75">
        <v>124.68899999999999</v>
      </c>
      <c r="X89" s="75">
        <v>142.95099999999999</v>
      </c>
      <c r="Y89" s="98">
        <v>241.42599999999999</v>
      </c>
      <c r="Z89" s="54">
        <f t="shared" si="43"/>
        <v>0.6888724108260873</v>
      </c>
      <c r="AB89" s="392">
        <f t="shared" si="55"/>
        <v>2.672527232350232E-3</v>
      </c>
      <c r="AD89" s="118">
        <f t="shared" si="44"/>
        <v>4.4370304468169239</v>
      </c>
      <c r="AE89" s="89">
        <f t="shared" si="45"/>
        <v>2.5478289651852077</v>
      </c>
      <c r="AF89" s="89">
        <f t="shared" si="46"/>
        <v>2.7798935541099947</v>
      </c>
      <c r="AG89" s="89">
        <f t="shared" si="47"/>
        <v>3.5644644557970384</v>
      </c>
      <c r="AH89" s="89">
        <f t="shared" si="48"/>
        <v>3.8536820666738123</v>
      </c>
      <c r="AI89" s="89">
        <f t="shared" si="49"/>
        <v>3.5281786005989657</v>
      </c>
      <c r="AJ89" s="89">
        <f t="shared" si="50"/>
        <v>2.7295631683886175</v>
      </c>
      <c r="AK89" s="89">
        <f t="shared" si="50"/>
        <v>3.2081768126382952</v>
      </c>
      <c r="AL89" s="89">
        <f t="shared" si="51"/>
        <v>3.2000134312320916</v>
      </c>
      <c r="AM89" s="119">
        <f t="shared" si="52"/>
        <v>3.3453794670694363</v>
      </c>
      <c r="AN89" s="54">
        <f t="shared" si="53"/>
        <v>4.5426695531516847E-2</v>
      </c>
    </row>
    <row r="90" spans="1:40" ht="20.100000000000001" customHeight="1" x14ac:dyDescent="0.25">
      <c r="A90" s="104" t="s">
        <v>125</v>
      </c>
      <c r="B90" s="106">
        <v>49.83</v>
      </c>
      <c r="C90" s="75">
        <v>13.64</v>
      </c>
      <c r="D90" s="75">
        <v>290.33999999999997</v>
      </c>
      <c r="E90" s="75">
        <v>109.35</v>
      </c>
      <c r="F90" s="75">
        <v>468.85</v>
      </c>
      <c r="G90" s="75">
        <v>569.89</v>
      </c>
      <c r="H90" s="75">
        <v>746.27</v>
      </c>
      <c r="I90" s="75">
        <v>763.5</v>
      </c>
      <c r="J90" s="75">
        <v>638.22</v>
      </c>
      <c r="K90" s="158">
        <v>729.26</v>
      </c>
      <c r="L90" s="54">
        <f t="shared" si="42"/>
        <v>0.14264673623515395</v>
      </c>
      <c r="N90" s="392">
        <f t="shared" si="54"/>
        <v>2.080943408189579E-3</v>
      </c>
      <c r="P90" s="106">
        <v>29.742000000000001</v>
      </c>
      <c r="Q90" s="75">
        <v>3.117</v>
      </c>
      <c r="R90" s="75">
        <v>97.900999999999996</v>
      </c>
      <c r="S90" s="75">
        <v>23.295000000000002</v>
      </c>
      <c r="T90" s="75">
        <v>143.226</v>
      </c>
      <c r="U90" s="75">
        <v>177.16300000000001</v>
      </c>
      <c r="V90" s="75">
        <v>272.43099999999998</v>
      </c>
      <c r="W90" s="75">
        <v>301.04000000000002</v>
      </c>
      <c r="X90" s="75">
        <v>236.49</v>
      </c>
      <c r="Y90" s="98">
        <v>237.233</v>
      </c>
      <c r="Z90" s="54">
        <f t="shared" si="43"/>
        <v>3.1417818935261322E-3</v>
      </c>
      <c r="AB90" s="392">
        <f t="shared" si="55"/>
        <v>2.6261117398794771E-3</v>
      </c>
      <c r="AD90" s="118">
        <f t="shared" si="44"/>
        <v>5.9686935580975318</v>
      </c>
      <c r="AE90" s="89">
        <f t="shared" si="45"/>
        <v>2.2851906158357771</v>
      </c>
      <c r="AF90" s="89">
        <f t="shared" si="46"/>
        <v>3.3719432389612178</v>
      </c>
      <c r="AG90" s="89">
        <f t="shared" si="47"/>
        <v>2.1303155006858714</v>
      </c>
      <c r="AH90" s="89">
        <f t="shared" si="48"/>
        <v>3.0548363015889941</v>
      </c>
      <c r="AI90" s="89">
        <f t="shared" si="49"/>
        <v>3.1087227359665901</v>
      </c>
      <c r="AJ90" s="89">
        <f t="shared" si="50"/>
        <v>3.650568828976108</v>
      </c>
      <c r="AK90" s="89">
        <f t="shared" si="50"/>
        <v>3.9428945645055666</v>
      </c>
      <c r="AL90" s="89">
        <f t="shared" si="51"/>
        <v>3.705462066372097</v>
      </c>
      <c r="AM90" s="119">
        <f t="shared" si="52"/>
        <v>3.2530647505690702</v>
      </c>
      <c r="AN90" s="54">
        <f t="shared" si="53"/>
        <v>-0.12208931239875165</v>
      </c>
    </row>
    <row r="91" spans="1:40" ht="20.100000000000001" customHeight="1" x14ac:dyDescent="0.25">
      <c r="A91" s="104" t="s">
        <v>212</v>
      </c>
      <c r="B91" s="106"/>
      <c r="C91" s="75"/>
      <c r="D91" s="75"/>
      <c r="E91" s="75"/>
      <c r="F91" s="75"/>
      <c r="G91" s="75"/>
      <c r="H91" s="75"/>
      <c r="I91" s="75"/>
      <c r="J91" s="75">
        <v>502.62</v>
      </c>
      <c r="K91" s="158">
        <v>1057.02</v>
      </c>
      <c r="L91" s="54">
        <f t="shared" si="42"/>
        <v>1.1030201742867374</v>
      </c>
      <c r="N91" s="392">
        <f t="shared" si="54"/>
        <v>3.0162065673759002E-3</v>
      </c>
      <c r="P91" s="106"/>
      <c r="Q91" s="75"/>
      <c r="R91" s="75"/>
      <c r="S91" s="75"/>
      <c r="T91" s="75"/>
      <c r="U91" s="75"/>
      <c r="V91" s="75"/>
      <c r="W91" s="75"/>
      <c r="X91" s="75">
        <v>74.472999999999999</v>
      </c>
      <c r="Y91" s="98">
        <v>158.26</v>
      </c>
      <c r="Z91" s="54">
        <f t="shared" si="43"/>
        <v>1.1250654599653565</v>
      </c>
      <c r="AB91" s="392">
        <f t="shared" si="55"/>
        <v>1.7518997945198435E-3</v>
      </c>
      <c r="AD91" s="118"/>
      <c r="AE91" s="89"/>
      <c r="AF91" s="89"/>
      <c r="AG91" s="89"/>
      <c r="AH91" s="89"/>
      <c r="AI91" s="89"/>
      <c r="AJ91" s="89"/>
      <c r="AK91" s="89"/>
      <c r="AL91" s="89">
        <f t="shared" si="51"/>
        <v>1.481695913413712</v>
      </c>
      <c r="AM91" s="119">
        <f t="shared" si="52"/>
        <v>1.497228056233562</v>
      </c>
      <c r="AN91" s="54">
        <f t="shared" si="53"/>
        <v>1.0482679124129594E-2</v>
      </c>
    </row>
    <row r="92" spans="1:40" ht="20.100000000000001" customHeight="1" x14ac:dyDescent="0.25">
      <c r="A92" s="104" t="s">
        <v>134</v>
      </c>
      <c r="B92" s="106"/>
      <c r="C92" s="75">
        <v>238.63</v>
      </c>
      <c r="D92" s="75"/>
      <c r="E92" s="75"/>
      <c r="F92" s="75">
        <v>451.68</v>
      </c>
      <c r="G92" s="75">
        <v>861.02</v>
      </c>
      <c r="H92" s="75">
        <v>1392.69</v>
      </c>
      <c r="I92" s="75">
        <v>600.74</v>
      </c>
      <c r="J92" s="75">
        <v>544.85</v>
      </c>
      <c r="K92" s="158">
        <v>917.6</v>
      </c>
      <c r="L92" s="54">
        <f t="shared" si="42"/>
        <v>0.68413324768284844</v>
      </c>
      <c r="N92" s="392">
        <f t="shared" si="54"/>
        <v>2.6183715977220168E-3</v>
      </c>
      <c r="P92" s="106"/>
      <c r="Q92" s="75">
        <v>7.3979999999999997</v>
      </c>
      <c r="R92" s="75"/>
      <c r="S92" s="75"/>
      <c r="T92" s="75">
        <v>53.465000000000003</v>
      </c>
      <c r="U92" s="75">
        <v>103.991</v>
      </c>
      <c r="V92" s="75">
        <v>164.44200000000001</v>
      </c>
      <c r="W92" s="75">
        <v>80.587999999999994</v>
      </c>
      <c r="X92" s="75">
        <v>71.132000000000005</v>
      </c>
      <c r="Y92" s="98">
        <v>135.113</v>
      </c>
      <c r="Z92" s="54">
        <f t="shared" si="43"/>
        <v>0.8994685936006297</v>
      </c>
      <c r="AB92" s="392">
        <f t="shared" si="55"/>
        <v>1.4956681216792595E-3</v>
      </c>
      <c r="AD92" s="118"/>
      <c r="AE92" s="89">
        <f t="shared" si="45"/>
        <v>0.31001969576331562</v>
      </c>
      <c r="AF92" s="89"/>
      <c r="AG92" s="89"/>
      <c r="AH92" s="89">
        <f t="shared" si="48"/>
        <v>1.1836919943322708</v>
      </c>
      <c r="AI92" s="89">
        <f t="shared" si="49"/>
        <v>1.2077652087059534</v>
      </c>
      <c r="AJ92" s="89">
        <f t="shared" si="50"/>
        <v>1.1807509208797364</v>
      </c>
      <c r="AK92" s="89">
        <f t="shared" si="50"/>
        <v>1.341478842760595</v>
      </c>
      <c r="AL92" s="89">
        <f t="shared" si="51"/>
        <v>1.3055336331100302</v>
      </c>
      <c r="AM92" s="119">
        <f t="shared" si="52"/>
        <v>1.4724607672188317</v>
      </c>
      <c r="AN92" s="54">
        <f t="shared" si="53"/>
        <v>0.12786122844736611</v>
      </c>
    </row>
    <row r="93" spans="1:40" ht="20.100000000000001" customHeight="1" x14ac:dyDescent="0.25">
      <c r="A93" s="104" t="s">
        <v>131</v>
      </c>
      <c r="B93" s="106">
        <v>138.65</v>
      </c>
      <c r="C93" s="75">
        <v>260.55</v>
      </c>
      <c r="D93" s="75">
        <v>371.43</v>
      </c>
      <c r="E93" s="75">
        <v>507.91</v>
      </c>
      <c r="F93" s="75">
        <v>268.88</v>
      </c>
      <c r="G93" s="75">
        <v>110.44</v>
      </c>
      <c r="H93" s="75">
        <v>25.25</v>
      </c>
      <c r="I93" s="75">
        <v>274.42</v>
      </c>
      <c r="J93" s="75">
        <v>190.89</v>
      </c>
      <c r="K93" s="158">
        <v>406.77</v>
      </c>
      <c r="L93" s="54">
        <f t="shared" si="42"/>
        <v>1.130913091309131</v>
      </c>
      <c r="N93" s="392">
        <f t="shared" si="54"/>
        <v>1.1607181939901751E-3</v>
      </c>
      <c r="P93" s="106">
        <v>16.916</v>
      </c>
      <c r="Q93" s="75">
        <v>44.051000000000002</v>
      </c>
      <c r="R93" s="75">
        <v>48.103000000000002</v>
      </c>
      <c r="S93" s="75">
        <v>109.214</v>
      </c>
      <c r="T93" s="75">
        <v>46.484000000000002</v>
      </c>
      <c r="U93" s="75">
        <v>18.888000000000002</v>
      </c>
      <c r="V93" s="75">
        <v>3.3610000000000002</v>
      </c>
      <c r="W93" s="75">
        <v>83.066999999999993</v>
      </c>
      <c r="X93" s="75">
        <v>43.357999999999997</v>
      </c>
      <c r="Y93" s="98">
        <v>119.895</v>
      </c>
      <c r="Z93" s="54">
        <f t="shared" si="43"/>
        <v>1.765233636237834</v>
      </c>
      <c r="AB93" s="392">
        <f t="shared" si="55"/>
        <v>1.3272085546818945E-3</v>
      </c>
      <c r="AD93" s="118">
        <f t="shared" si="44"/>
        <v>1.2200504868373603</v>
      </c>
      <c r="AE93" s="89">
        <f t="shared" si="45"/>
        <v>1.6906927653041643</v>
      </c>
      <c r="AF93" s="89">
        <f t="shared" si="46"/>
        <v>1.2950757881700456</v>
      </c>
      <c r="AG93" s="89">
        <f t="shared" si="47"/>
        <v>2.1502628418420584</v>
      </c>
      <c r="AH93" s="89">
        <f t="shared" si="48"/>
        <v>1.72880095209759</v>
      </c>
      <c r="AI93" s="89">
        <f t="shared" si="49"/>
        <v>1.7102499094530967</v>
      </c>
      <c r="AJ93" s="89">
        <f t="shared" si="50"/>
        <v>1.3310891089108912</v>
      </c>
      <c r="AK93" s="89">
        <f t="shared" si="50"/>
        <v>3.0270024050725164</v>
      </c>
      <c r="AL93" s="89">
        <f t="shared" si="51"/>
        <v>2.2713604693802711</v>
      </c>
      <c r="AM93" s="119">
        <f t="shared" si="52"/>
        <v>2.9474887528578804</v>
      </c>
      <c r="AN93" s="54">
        <f t="shared" si="53"/>
        <v>0.29767546481166296</v>
      </c>
    </row>
    <row r="94" spans="1:40" ht="20.100000000000001" customHeight="1" x14ac:dyDescent="0.25">
      <c r="A94" s="104" t="s">
        <v>158</v>
      </c>
      <c r="B94" s="106">
        <v>50.94</v>
      </c>
      <c r="C94" s="75">
        <v>14.63</v>
      </c>
      <c r="D94" s="75">
        <v>47.31</v>
      </c>
      <c r="E94" s="75">
        <v>13.77</v>
      </c>
      <c r="F94" s="75">
        <v>484.81</v>
      </c>
      <c r="G94" s="75">
        <v>467.98</v>
      </c>
      <c r="H94" s="75">
        <v>384.04</v>
      </c>
      <c r="I94" s="75">
        <v>99.4</v>
      </c>
      <c r="J94" s="75">
        <v>171.15</v>
      </c>
      <c r="K94" s="158">
        <v>394.33</v>
      </c>
      <c r="L94" s="54">
        <f t="shared" si="42"/>
        <v>1.3040023371311713</v>
      </c>
      <c r="N94" s="392">
        <f t="shared" si="54"/>
        <v>1.1252206540210579E-3</v>
      </c>
      <c r="P94" s="106">
        <v>13.536</v>
      </c>
      <c r="Q94" s="75">
        <v>4.3070000000000004</v>
      </c>
      <c r="R94" s="75">
        <v>21.26</v>
      </c>
      <c r="S94" s="75">
        <v>6.601</v>
      </c>
      <c r="T94" s="75">
        <v>63.719000000000001</v>
      </c>
      <c r="U94" s="75">
        <v>82.858000000000004</v>
      </c>
      <c r="V94" s="75">
        <v>79.965999999999994</v>
      </c>
      <c r="W94" s="75">
        <v>30.192</v>
      </c>
      <c r="X94" s="75">
        <v>41.014000000000003</v>
      </c>
      <c r="Y94" s="98">
        <v>116.532</v>
      </c>
      <c r="Z94" s="54">
        <f t="shared" si="43"/>
        <v>1.8412737114156141</v>
      </c>
      <c r="AB94" s="392">
        <f t="shared" si="55"/>
        <v>1.2899809607922811E-3</v>
      </c>
      <c r="AD94" s="118">
        <f t="shared" si="44"/>
        <v>2.6572438162544172</v>
      </c>
      <c r="AE94" s="89">
        <f t="shared" si="45"/>
        <v>2.9439507860560492</v>
      </c>
      <c r="AF94" s="89">
        <f t="shared" si="46"/>
        <v>4.4937645318114567</v>
      </c>
      <c r="AG94" s="89">
        <f t="shared" si="47"/>
        <v>4.7937545388525784</v>
      </c>
      <c r="AH94" s="89">
        <f t="shared" si="48"/>
        <v>1.314308698252924</v>
      </c>
      <c r="AI94" s="89">
        <f t="shared" si="49"/>
        <v>1.7705457498183683</v>
      </c>
      <c r="AJ94" s="89">
        <f t="shared" si="50"/>
        <v>2.0822310176023331</v>
      </c>
      <c r="AK94" s="89">
        <f t="shared" si="50"/>
        <v>3.037424547283702</v>
      </c>
      <c r="AL94" s="89">
        <f t="shared" si="51"/>
        <v>2.3963774466841952</v>
      </c>
      <c r="AM94" s="119">
        <f t="shared" si="52"/>
        <v>2.9551898156366496</v>
      </c>
      <c r="AN94" s="54">
        <f t="shared" si="53"/>
        <v>0.2331904641005817</v>
      </c>
    </row>
    <row r="95" spans="1:40" ht="20.100000000000001" customHeight="1" thickBot="1" x14ac:dyDescent="0.3">
      <c r="A95" s="59" t="s">
        <v>33</v>
      </c>
      <c r="B95" s="106">
        <f>B96-SUM(B68:B94)</f>
        <v>2645.2900000000664</v>
      </c>
      <c r="C95" s="75">
        <f>C96-SUM(C68:C94)</f>
        <v>3671.8899999999849</v>
      </c>
      <c r="D95" s="75">
        <f>D96-SUM(D68:D94)</f>
        <v>3891.0800000000163</v>
      </c>
      <c r="E95" s="75">
        <f t="shared" ref="E95:I95" si="56">E96-SUM(E68:E94)</f>
        <v>3638.6900000000314</v>
      </c>
      <c r="F95" s="75">
        <f t="shared" si="56"/>
        <v>3605.6100000000151</v>
      </c>
      <c r="G95" s="75">
        <f t="shared" si="56"/>
        <v>3696.0899999999674</v>
      </c>
      <c r="H95" s="75">
        <f t="shared" si="56"/>
        <v>4567.539999999979</v>
      </c>
      <c r="I95" s="75">
        <f t="shared" si="56"/>
        <v>4454.2000000000116</v>
      </c>
      <c r="J95" s="75">
        <f t="shared" ref="J95:K95" si="57">J96-SUM(J68:J94)</f>
        <v>5301.2500000000582</v>
      </c>
      <c r="K95" s="123">
        <f t="shared" si="57"/>
        <v>5731.5199999997858</v>
      </c>
      <c r="L95" s="160">
        <f t="shared" si="42"/>
        <v>8.1163876444182576E-2</v>
      </c>
      <c r="N95" s="392">
        <f t="shared" si="54"/>
        <v>1.6354892305770634E-2</v>
      </c>
      <c r="P95" s="106">
        <f>P96-SUM(P68:P94)</f>
        <v>638.43800000000192</v>
      </c>
      <c r="Q95" s="75">
        <f>Q96-SUM(Q68:Q94)</f>
        <v>906.84000000001106</v>
      </c>
      <c r="R95" s="75">
        <f>R96-SUM(R68:R94)</f>
        <v>1000.6749999999884</v>
      </c>
      <c r="S95" s="75">
        <f t="shared" ref="S95:W95" si="58">S96-SUM(S68:S94)</f>
        <v>1067.1560000000027</v>
      </c>
      <c r="T95" s="75">
        <f t="shared" si="58"/>
        <v>1059.0359999999928</v>
      </c>
      <c r="U95" s="75">
        <f t="shared" si="58"/>
        <v>1044.4120000000257</v>
      </c>
      <c r="V95" s="75">
        <f t="shared" si="58"/>
        <v>1169.4199999999983</v>
      </c>
      <c r="W95" s="75">
        <f t="shared" si="58"/>
        <v>1237.5250000000087</v>
      </c>
      <c r="X95" s="75">
        <f t="shared" ref="X95:Y95" si="59">X96-SUM(X68:X94)</f>
        <v>1520.1600000000326</v>
      </c>
      <c r="Y95" s="98">
        <f t="shared" si="59"/>
        <v>1457.3579999999783</v>
      </c>
      <c r="Z95" s="160">
        <f t="shared" si="43"/>
        <v>-4.13127565519767E-2</v>
      </c>
      <c r="AB95" s="392">
        <f t="shared" si="55"/>
        <v>1.6132599398090561E-2</v>
      </c>
      <c r="AD95" s="120">
        <f t="shared" si="44"/>
        <v>2.4134896362969123</v>
      </c>
      <c r="AE95" s="91">
        <f t="shared" si="45"/>
        <v>2.4696818259806661</v>
      </c>
      <c r="AF95" s="91">
        <f t="shared" si="46"/>
        <v>2.5717153078322319</v>
      </c>
      <c r="AG95" s="91">
        <f t="shared" si="47"/>
        <v>2.9328027394474203</v>
      </c>
      <c r="AH95" s="91">
        <f t="shared" si="48"/>
        <v>2.9371895462903321</v>
      </c>
      <c r="AI95" s="91">
        <f t="shared" si="49"/>
        <v>2.8257212351431784</v>
      </c>
      <c r="AJ95" s="91">
        <f t="shared" si="50"/>
        <v>2.5602840916554728</v>
      </c>
      <c r="AK95" s="91">
        <f t="shared" si="50"/>
        <v>2.7783328094831967</v>
      </c>
      <c r="AL95" s="91">
        <f t="shared" si="51"/>
        <v>2.8675501061070801</v>
      </c>
      <c r="AM95" s="121">
        <f t="shared" si="52"/>
        <v>2.5427076935961712</v>
      </c>
      <c r="AN95" s="160">
        <f t="shared" si="53"/>
        <v>-0.11328220972288691</v>
      </c>
    </row>
    <row r="96" spans="1:40" s="7" customFormat="1" ht="26.25" customHeight="1" thickBot="1" x14ac:dyDescent="0.3">
      <c r="A96" s="69" t="s">
        <v>34</v>
      </c>
      <c r="B96" s="100">
        <v>202486.43</v>
      </c>
      <c r="C96" s="83">
        <v>245386.48</v>
      </c>
      <c r="D96" s="83">
        <v>245019.5</v>
      </c>
      <c r="E96" s="83">
        <v>254280.42</v>
      </c>
      <c r="F96" s="83">
        <v>255761.79</v>
      </c>
      <c r="G96" s="83">
        <v>266815.2</v>
      </c>
      <c r="H96" s="83">
        <v>263657.59999999998</v>
      </c>
      <c r="I96" s="83">
        <v>321016.78000000003</v>
      </c>
      <c r="J96" s="83">
        <v>323267.71000000002</v>
      </c>
      <c r="K96" s="101">
        <v>350446.82</v>
      </c>
      <c r="L96" s="125">
        <f t="shared" si="42"/>
        <v>8.4076167087643816E-2</v>
      </c>
      <c r="M96"/>
      <c r="N96" s="395">
        <f>SUM(N68:N95)</f>
        <v>0.99999999999999944</v>
      </c>
      <c r="P96" s="156">
        <v>44056.438999999998</v>
      </c>
      <c r="Q96" s="111">
        <v>57087.218000000001</v>
      </c>
      <c r="R96" s="111">
        <v>64796.375999999997</v>
      </c>
      <c r="S96" s="111">
        <v>68797.233999999997</v>
      </c>
      <c r="T96" s="111">
        <v>70031.991999999998</v>
      </c>
      <c r="U96" s="111">
        <v>70762.516000000003</v>
      </c>
      <c r="V96" s="111">
        <v>66922.665999999997</v>
      </c>
      <c r="W96" s="111">
        <v>83258.707999999999</v>
      </c>
      <c r="X96" s="111">
        <v>85997.816000000006</v>
      </c>
      <c r="Y96" s="112">
        <v>90336.217000000004</v>
      </c>
      <c r="Z96" s="425">
        <f t="shared" si="43"/>
        <v>5.0447804395404618E-2</v>
      </c>
      <c r="AA96"/>
      <c r="AB96" s="395">
        <f>SUM(AB68:AB95)</f>
        <v>0.99999999999999944</v>
      </c>
      <c r="AD96" s="87">
        <f t="shared" si="44"/>
        <v>2.1757724208975389</v>
      </c>
      <c r="AE96" s="92">
        <f t="shared" si="45"/>
        <v>2.3264206732172039</v>
      </c>
      <c r="AF96" s="92">
        <f t="shared" si="46"/>
        <v>2.6445395570556629</v>
      </c>
      <c r="AG96" s="92">
        <f t="shared" si="47"/>
        <v>2.7055655327295747</v>
      </c>
      <c r="AH96" s="92">
        <f t="shared" si="48"/>
        <v>2.7381725784762452</v>
      </c>
      <c r="AI96" s="92">
        <f t="shared" si="49"/>
        <v>2.6521171207637346</v>
      </c>
      <c r="AJ96" s="92">
        <f t="shared" si="50"/>
        <v>2.5382414919956791</v>
      </c>
      <c r="AK96" s="92">
        <f t="shared" si="50"/>
        <v>2.5935936432980227</v>
      </c>
      <c r="AL96" s="92">
        <f t="shared" si="51"/>
        <v>2.6602661923765907</v>
      </c>
      <c r="AM96" s="103">
        <f t="shared" si="52"/>
        <v>2.5777439498523629</v>
      </c>
      <c r="AN96" s="102">
        <f t="shared" si="53"/>
        <v>-3.1020295172230584E-2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B65:AB67"/>
    <mergeCell ref="AN65:AN67"/>
    <mergeCell ref="B5:K5"/>
    <mergeCell ref="P5:Y5"/>
    <mergeCell ref="B37:K37"/>
    <mergeCell ref="P37:Y37"/>
    <mergeCell ref="L4:L6"/>
    <mergeCell ref="N4:N6"/>
    <mergeCell ref="L36:L38"/>
    <mergeCell ref="N36:N38"/>
    <mergeCell ref="AD65:AM65"/>
    <mergeCell ref="AD66:AM66"/>
    <mergeCell ref="Z65:Z67"/>
    <mergeCell ref="AD37:AM37"/>
    <mergeCell ref="AD4:AM4"/>
    <mergeCell ref="AD5:AM5"/>
    <mergeCell ref="A65:A67"/>
    <mergeCell ref="A4:A6"/>
    <mergeCell ref="A36:A38"/>
    <mergeCell ref="B36:K36"/>
    <mergeCell ref="P36:Y36"/>
    <mergeCell ref="B4:K4"/>
    <mergeCell ref="P4:Y4"/>
    <mergeCell ref="B66:K66"/>
    <mergeCell ref="P66:Y66"/>
    <mergeCell ref="B65:K65"/>
    <mergeCell ref="P65:Y65"/>
    <mergeCell ref="L65:L67"/>
    <mergeCell ref="N65:N67"/>
    <mergeCell ref="AD36:AM36"/>
    <mergeCell ref="Z4:Z6"/>
    <mergeCell ref="AB4:AB6"/>
    <mergeCell ref="AN4:AN6"/>
    <mergeCell ref="Z36:Z38"/>
    <mergeCell ref="AB36:AB38"/>
    <mergeCell ref="AN36:AN3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J32:K32 X32:Y32 J61:K61 X61 J95:L95 X95:Y95 B95:H95 B61:H61 B32:H32 P95:V95 P61:V61 P32:V32" formulaRange="1"/>
    <ignoredError sqref="AD7:AN32 AD39:AN52 AD54:AN62 AE53:AN53 AD68:AN90 AD93:AN96 AL91:AN91 AE92 AH92:AN9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39570772-B9B6-41EC-B722-8F5C3003AA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23" id="{E9714D8C-5BBC-4D87-A732-034D76C1DD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22" id="{542D3C5C-6E60-47C3-98E6-966DBF87E5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21" id="{DF5C82D9-9E88-41A2-836E-1255BDE3AC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20" id="{35DAE0DD-EACF-4956-B34B-C86092F050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9" id="{FE2C9384-911E-4DFB-811E-40732BAD1B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99F26124-C5D9-412F-AF74-F761D820FD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9AFA889C-E18B-4853-B323-9E0D782AB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DAD5B146-5616-4381-87D6-E0870A20CC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BC064443-C791-4529-BF2A-0D47B5BAE7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8" id="{8C65BD1D-C3AB-44F1-862C-03BA043737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7" id="{EFFF0415-A480-4C11-810D-0BACE95B9A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6" id="{97A08D0D-BBCC-4E76-B122-98A2698B42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5" id="{983D5859-440D-4681-B925-4CD533943E3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4" id="{E565DAB3-A2D0-42FE-9922-2211671388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A820EA40-60D8-4986-A0BC-B53131B4B8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2" id="{A587E007-D657-4D58-99C0-A0D8B158AE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" id="{C4069A4E-4724-4817-AD99-F5999E2352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workbookViewId="0">
      <selection activeCell="AJ93" sqref="AJ93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33" t="s">
        <v>152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102</v>
      </c>
      <c r="B7" s="95">
        <v>2264.2199999999998</v>
      </c>
      <c r="C7" s="73">
        <v>3277.72</v>
      </c>
      <c r="D7" s="73">
        <v>4192.6400000000003</v>
      </c>
      <c r="E7" s="73">
        <v>6157.53</v>
      </c>
      <c r="F7" s="73">
        <v>7967.95</v>
      </c>
      <c r="G7" s="73">
        <v>11218.34</v>
      </c>
      <c r="H7" s="73">
        <v>14417.94</v>
      </c>
      <c r="I7" s="73">
        <v>8598.17</v>
      </c>
      <c r="J7" s="73">
        <v>10265.76</v>
      </c>
      <c r="K7" s="96">
        <v>12191.99</v>
      </c>
      <c r="L7" s="54">
        <f t="shared" ref="L7:L33" si="0">(K7-J7)/J7</f>
        <v>0.18763637567993013</v>
      </c>
      <c r="N7" s="391">
        <f>K7/K33</f>
        <v>0.16036582695076732</v>
      </c>
      <c r="P7" s="95">
        <v>338.80399999999997</v>
      </c>
      <c r="Q7" s="73">
        <v>540.80200000000002</v>
      </c>
      <c r="R7" s="73">
        <v>755.91399999999999</v>
      </c>
      <c r="S7" s="73">
        <v>1067.914</v>
      </c>
      <c r="T7" s="73">
        <v>1390.337</v>
      </c>
      <c r="U7" s="73">
        <v>2050.444</v>
      </c>
      <c r="V7" s="73">
        <v>2813.489</v>
      </c>
      <c r="W7" s="73">
        <v>1956.375</v>
      </c>
      <c r="X7" s="73">
        <v>2362.37</v>
      </c>
      <c r="Y7" s="96">
        <v>2843.08</v>
      </c>
      <c r="Z7" s="54">
        <f t="shared" ref="Z7:Z33" si="1">(Y7-X7)/X7</f>
        <v>0.20348632940648589</v>
      </c>
      <c r="AB7" s="391">
        <f>Y7/Y33</f>
        <v>0.14327670912889859</v>
      </c>
      <c r="AD7" s="64">
        <f t="shared" ref="AD7:AD33" si="2">(P7/B7)*10</f>
        <v>1.4963386950031357</v>
      </c>
      <c r="AE7" s="88">
        <f t="shared" ref="AE7:AE33" si="3">(Q7/C7)*10</f>
        <v>1.6499334903530505</v>
      </c>
      <c r="AF7" s="88">
        <f t="shared" ref="AF7:AF33" si="4">(R7/D7)*10</f>
        <v>1.8029547015722789</v>
      </c>
      <c r="AG7" s="88">
        <f t="shared" ref="AG7:AG33" si="5">(S7/E7)*10</f>
        <v>1.7343220414679263</v>
      </c>
      <c r="AH7" s="88">
        <f t="shared" ref="AH7:AH33" si="6">(T7/F7)*10</f>
        <v>1.7449118029104098</v>
      </c>
      <c r="AI7" s="88">
        <f t="shared" ref="AI7:AI33" si="7">(U7/G7)*10</f>
        <v>1.8277606134240896</v>
      </c>
      <c r="AJ7" s="88">
        <f t="shared" ref="AJ7:AJ33" si="8">(V7/H7)*10</f>
        <v>1.9513807104204899</v>
      </c>
      <c r="AK7" s="88">
        <f t="shared" ref="AK7:AK33" si="9">(W7/I7)*10</f>
        <v>2.2753388220981909</v>
      </c>
      <c r="AL7" s="88">
        <f t="shared" ref="AL7:AL33" si="10">(X7/J7)*10</f>
        <v>2.3012129642617789</v>
      </c>
      <c r="AM7" s="19">
        <f t="shared" ref="AM7:AM33" si="11">(Y7/K7)*10</f>
        <v>2.3319244848461982</v>
      </c>
      <c r="AN7" s="54">
        <f>(AM7-AL7)/AL7</f>
        <v>1.3345796786900786E-2</v>
      </c>
    </row>
    <row r="8" spans="1:40" ht="20.100000000000001" customHeight="1" x14ac:dyDescent="0.25">
      <c r="A8" s="5" t="s">
        <v>97</v>
      </c>
      <c r="B8" s="97">
        <v>3399.98</v>
      </c>
      <c r="C8" s="75">
        <v>3422.29</v>
      </c>
      <c r="D8" s="75">
        <v>4523.57</v>
      </c>
      <c r="E8" s="75">
        <v>4170.26</v>
      </c>
      <c r="F8" s="75">
        <v>5022.83</v>
      </c>
      <c r="G8" s="75">
        <v>5105.6000000000004</v>
      </c>
      <c r="H8" s="75">
        <v>6386.62</v>
      </c>
      <c r="I8" s="75">
        <v>6215.4</v>
      </c>
      <c r="J8" s="75">
        <v>7142.5</v>
      </c>
      <c r="K8" s="98">
        <v>8090.95</v>
      </c>
      <c r="L8" s="54">
        <f t="shared" si="0"/>
        <v>0.13278963948197409</v>
      </c>
      <c r="N8" s="392">
        <f>K8/$K$33</f>
        <v>0.10642330641407274</v>
      </c>
      <c r="P8" s="97">
        <v>1078.33</v>
      </c>
      <c r="Q8" s="75">
        <v>1122.4369999999999</v>
      </c>
      <c r="R8" s="75">
        <v>1601.2750000000001</v>
      </c>
      <c r="S8" s="75">
        <v>1408.434</v>
      </c>
      <c r="T8" s="75">
        <v>1601.163</v>
      </c>
      <c r="U8" s="75">
        <v>1709.748</v>
      </c>
      <c r="V8" s="75">
        <v>2102.4749999999999</v>
      </c>
      <c r="W8" s="75">
        <v>2055.6370000000002</v>
      </c>
      <c r="X8" s="75">
        <v>2282.52</v>
      </c>
      <c r="Y8" s="98">
        <v>2669.0909999999999</v>
      </c>
      <c r="Z8" s="54">
        <f t="shared" si="1"/>
        <v>0.16936149518952734</v>
      </c>
      <c r="AB8" s="392">
        <f>Y8/$Y$33</f>
        <v>0.13450855229031933</v>
      </c>
      <c r="AD8" s="64">
        <f t="shared" si="2"/>
        <v>3.1715774798675285</v>
      </c>
      <c r="AE8" s="89">
        <f t="shared" si="3"/>
        <v>3.2797834198738269</v>
      </c>
      <c r="AF8" s="89">
        <f t="shared" si="4"/>
        <v>3.5398479519494561</v>
      </c>
      <c r="AG8" s="89">
        <f t="shared" si="5"/>
        <v>3.3773289914777491</v>
      </c>
      <c r="AH8" s="89">
        <f t="shared" si="6"/>
        <v>3.1877706392611338</v>
      </c>
      <c r="AI8" s="89">
        <f t="shared" si="7"/>
        <v>3.3487699780633031</v>
      </c>
      <c r="AJ8" s="89">
        <f t="shared" si="8"/>
        <v>3.2919995240048729</v>
      </c>
      <c r="AK8" s="89">
        <f t="shared" si="9"/>
        <v>3.3073285709688842</v>
      </c>
      <c r="AL8" s="89">
        <f t="shared" si="10"/>
        <v>3.1956877843892197</v>
      </c>
      <c r="AM8" s="19">
        <f t="shared" si="11"/>
        <v>3.2988598372255424</v>
      </c>
      <c r="AN8" s="54">
        <f t="shared" ref="AN8:AN33" si="12">(AM8-AL8)/AL8</f>
        <v>3.2284772417478701E-2</v>
      </c>
    </row>
    <row r="9" spans="1:40" ht="20.100000000000001" customHeight="1" x14ac:dyDescent="0.25">
      <c r="A9" s="5" t="s">
        <v>99</v>
      </c>
      <c r="B9" s="97">
        <v>2305.39</v>
      </c>
      <c r="C9" s="75">
        <v>2212.6</v>
      </c>
      <c r="D9" s="75">
        <v>2316.96</v>
      </c>
      <c r="E9" s="75">
        <v>3261.37</v>
      </c>
      <c r="F9" s="75">
        <v>3589.63</v>
      </c>
      <c r="G9" s="75">
        <v>4374.3</v>
      </c>
      <c r="H9" s="75">
        <v>5676.82</v>
      </c>
      <c r="I9" s="75">
        <v>8336.74</v>
      </c>
      <c r="J9" s="75">
        <v>10272.969999999999</v>
      </c>
      <c r="K9" s="98">
        <v>10789.14</v>
      </c>
      <c r="L9" s="54">
        <f t="shared" si="0"/>
        <v>5.0245449952642719E-2</v>
      </c>
      <c r="N9" s="392">
        <f t="shared" ref="N9:N32" si="13">K9/$K$33</f>
        <v>0.14191361362563465</v>
      </c>
      <c r="P9" s="97">
        <v>556.45799999999997</v>
      </c>
      <c r="Q9" s="75">
        <v>563.428</v>
      </c>
      <c r="R9" s="75">
        <v>586.55399999999997</v>
      </c>
      <c r="S9" s="75">
        <v>947.73199999999997</v>
      </c>
      <c r="T9" s="75">
        <v>989.78099999999995</v>
      </c>
      <c r="U9" s="75">
        <v>1271.269</v>
      </c>
      <c r="V9" s="75">
        <v>1402.606</v>
      </c>
      <c r="W9" s="75">
        <v>1964.9110000000001</v>
      </c>
      <c r="X9" s="75">
        <v>2498.2759999999998</v>
      </c>
      <c r="Y9" s="98">
        <v>2659.4639999999999</v>
      </c>
      <c r="Z9" s="54">
        <f t="shared" si="1"/>
        <v>6.4519692780141233E-2</v>
      </c>
      <c r="AB9" s="392">
        <f t="shared" ref="AB9:AB32" si="14">Y9/$Y$33</f>
        <v>0.1340234006664523</v>
      </c>
      <c r="AD9" s="64">
        <f t="shared" si="2"/>
        <v>2.4137260940665137</v>
      </c>
      <c r="AE9" s="89">
        <f t="shared" si="3"/>
        <v>2.5464521377564857</v>
      </c>
      <c r="AF9" s="89">
        <f t="shared" si="4"/>
        <v>2.5315672260203019</v>
      </c>
      <c r="AG9" s="89">
        <f t="shared" si="5"/>
        <v>2.905932169609704</v>
      </c>
      <c r="AH9" s="89">
        <f t="shared" si="6"/>
        <v>2.7573343213645973</v>
      </c>
      <c r="AI9" s="89">
        <f t="shared" si="7"/>
        <v>2.9062227099193012</v>
      </c>
      <c r="AJ9" s="89">
        <f t="shared" si="8"/>
        <v>2.4707600381903956</v>
      </c>
      <c r="AK9" s="89">
        <f t="shared" si="9"/>
        <v>2.3569296871438956</v>
      </c>
      <c r="AL9" s="89">
        <f t="shared" si="10"/>
        <v>2.4318926269618233</v>
      </c>
      <c r="AM9" s="19">
        <f t="shared" si="11"/>
        <v>2.4649453061133695</v>
      </c>
      <c r="AN9" s="54">
        <f t="shared" si="12"/>
        <v>1.3591339841693211E-2</v>
      </c>
    </row>
    <row r="10" spans="1:40" ht="20.100000000000001" customHeight="1" x14ac:dyDescent="0.25">
      <c r="A10" s="5" t="s">
        <v>92</v>
      </c>
      <c r="B10" s="97">
        <v>5266.15</v>
      </c>
      <c r="C10" s="75">
        <v>5891.13</v>
      </c>
      <c r="D10" s="75">
        <v>9389.74</v>
      </c>
      <c r="E10" s="75">
        <v>5691.06</v>
      </c>
      <c r="F10" s="75">
        <v>7028.32</v>
      </c>
      <c r="G10" s="75">
        <v>5112.2</v>
      </c>
      <c r="H10" s="75">
        <v>6412.76</v>
      </c>
      <c r="I10" s="75">
        <v>5884.92</v>
      </c>
      <c r="J10" s="75">
        <v>5640.3</v>
      </c>
      <c r="K10" s="98">
        <v>6541.64</v>
      </c>
      <c r="L10" s="54">
        <f t="shared" si="0"/>
        <v>0.15980355654841055</v>
      </c>
      <c r="N10" s="392">
        <f t="shared" si="13"/>
        <v>8.6044649660491648E-2</v>
      </c>
      <c r="P10" s="97">
        <v>1295.5930000000001</v>
      </c>
      <c r="Q10" s="75">
        <v>1407.6769999999999</v>
      </c>
      <c r="R10" s="75">
        <v>1855.123</v>
      </c>
      <c r="S10" s="75">
        <v>1229.4839999999999</v>
      </c>
      <c r="T10" s="75">
        <v>1711.9770000000001</v>
      </c>
      <c r="U10" s="75">
        <v>1223.7429999999999</v>
      </c>
      <c r="V10" s="75">
        <v>1491.1120000000001</v>
      </c>
      <c r="W10" s="75">
        <v>1487.6179999999999</v>
      </c>
      <c r="X10" s="75">
        <v>1410.4870000000001</v>
      </c>
      <c r="Y10" s="98">
        <v>1659.106</v>
      </c>
      <c r="Z10" s="54">
        <f t="shared" si="1"/>
        <v>0.17626465185428855</v>
      </c>
      <c r="AB10" s="392">
        <f t="shared" si="14"/>
        <v>8.3610467442354924E-2</v>
      </c>
      <c r="AD10" s="64">
        <f t="shared" si="2"/>
        <v>2.4602280603476925</v>
      </c>
      <c r="AE10" s="89">
        <f t="shared" si="3"/>
        <v>2.3894855486129143</v>
      </c>
      <c r="AF10" s="89">
        <f t="shared" si="4"/>
        <v>1.9756915526947498</v>
      </c>
      <c r="AG10" s="89">
        <f t="shared" si="5"/>
        <v>2.1603778557948781</v>
      </c>
      <c r="AH10" s="89">
        <f t="shared" si="6"/>
        <v>2.4358267694128899</v>
      </c>
      <c r="AI10" s="89">
        <f t="shared" si="7"/>
        <v>2.3937698055631627</v>
      </c>
      <c r="AJ10" s="89">
        <f t="shared" si="8"/>
        <v>2.3252265795071079</v>
      </c>
      <c r="AK10" s="89">
        <f t="shared" si="9"/>
        <v>2.5278474473739658</v>
      </c>
      <c r="AL10" s="89">
        <f t="shared" si="10"/>
        <v>2.5007304575997731</v>
      </c>
      <c r="AM10" s="19">
        <f t="shared" si="11"/>
        <v>2.5362233323753673</v>
      </c>
      <c r="AN10" s="54">
        <f t="shared" si="12"/>
        <v>1.419300295548873E-2</v>
      </c>
    </row>
    <row r="11" spans="1:40" ht="20.100000000000001" customHeight="1" x14ac:dyDescent="0.25">
      <c r="A11" s="5" t="s">
        <v>93</v>
      </c>
      <c r="B11" s="97">
        <v>3021.89</v>
      </c>
      <c r="C11" s="75">
        <v>2673.49</v>
      </c>
      <c r="D11" s="75">
        <v>2947.45</v>
      </c>
      <c r="E11" s="75">
        <v>2995.81</v>
      </c>
      <c r="F11" s="75">
        <v>3941.3</v>
      </c>
      <c r="G11" s="75">
        <v>4056.58</v>
      </c>
      <c r="H11" s="75">
        <v>4771.3900000000003</v>
      </c>
      <c r="I11" s="75">
        <v>3654.72</v>
      </c>
      <c r="J11" s="75">
        <v>3771.21</v>
      </c>
      <c r="K11" s="98">
        <v>3608.85</v>
      </c>
      <c r="L11" s="54">
        <f t="shared" si="0"/>
        <v>-4.3052495087783527E-2</v>
      </c>
      <c r="N11" s="392">
        <f t="shared" si="13"/>
        <v>4.7468560472185145E-2</v>
      </c>
      <c r="P11" s="97">
        <v>790.98199999999997</v>
      </c>
      <c r="Q11" s="75">
        <v>730.43299999999999</v>
      </c>
      <c r="R11" s="75">
        <v>853.70100000000002</v>
      </c>
      <c r="S11" s="75">
        <v>927.17399999999998</v>
      </c>
      <c r="T11" s="75">
        <v>1127.5</v>
      </c>
      <c r="U11" s="75">
        <v>1233.96</v>
      </c>
      <c r="V11" s="75">
        <v>1340.4580000000001</v>
      </c>
      <c r="W11" s="75">
        <v>1155.277</v>
      </c>
      <c r="X11" s="75">
        <v>1138.6410000000001</v>
      </c>
      <c r="Y11" s="98">
        <v>1130.1279999999999</v>
      </c>
      <c r="Z11" s="54">
        <f t="shared" si="1"/>
        <v>-7.4764565828914879E-3</v>
      </c>
      <c r="AB11" s="392">
        <f t="shared" si="14"/>
        <v>5.6952678339837047E-2</v>
      </c>
      <c r="AD11" s="64">
        <f t="shared" si="2"/>
        <v>2.6175075863118775</v>
      </c>
      <c r="AE11" s="89">
        <f t="shared" si="3"/>
        <v>2.7321329049295118</v>
      </c>
      <c r="AF11" s="89">
        <f t="shared" si="4"/>
        <v>2.8964053673514396</v>
      </c>
      <c r="AG11" s="89">
        <f t="shared" si="5"/>
        <v>3.0949025472242897</v>
      </c>
      <c r="AH11" s="89">
        <f t="shared" si="6"/>
        <v>2.8607312308121684</v>
      </c>
      <c r="AI11" s="89">
        <f t="shared" si="7"/>
        <v>3.0418727105098387</v>
      </c>
      <c r="AJ11" s="89">
        <f t="shared" si="8"/>
        <v>2.8093658242147468</v>
      </c>
      <c r="AK11" s="89">
        <f t="shared" si="9"/>
        <v>3.1610547456439897</v>
      </c>
      <c r="AL11" s="89">
        <f t="shared" si="10"/>
        <v>3.0192988457285597</v>
      </c>
      <c r="AM11" s="19">
        <f t="shared" si="11"/>
        <v>3.1315460603793448</v>
      </c>
      <c r="AN11" s="54">
        <f t="shared" si="12"/>
        <v>3.7176583169162829E-2</v>
      </c>
    </row>
    <row r="12" spans="1:40" ht="20.100000000000001" customHeight="1" x14ac:dyDescent="0.25">
      <c r="A12" s="5" t="s">
        <v>94</v>
      </c>
      <c r="B12" s="97">
        <v>1326.28</v>
      </c>
      <c r="C12" s="75">
        <v>1912.05</v>
      </c>
      <c r="D12" s="75">
        <v>2674.73</v>
      </c>
      <c r="E12" s="75">
        <v>3156.72</v>
      </c>
      <c r="F12" s="75">
        <v>2691.98</v>
      </c>
      <c r="G12" s="75">
        <v>3869.18</v>
      </c>
      <c r="H12" s="75">
        <v>5007.96</v>
      </c>
      <c r="I12" s="75">
        <v>4476.22</v>
      </c>
      <c r="J12" s="75">
        <v>5341.32</v>
      </c>
      <c r="K12" s="98">
        <v>4335.92</v>
      </c>
      <c r="L12" s="54">
        <f t="shared" si="0"/>
        <v>-0.18823062463960213</v>
      </c>
      <c r="N12" s="392">
        <f t="shared" si="13"/>
        <v>5.7031985458679921E-2</v>
      </c>
      <c r="P12" s="97">
        <v>288.84800000000001</v>
      </c>
      <c r="Q12" s="75">
        <v>402.71300000000002</v>
      </c>
      <c r="R12" s="75">
        <v>556.76</v>
      </c>
      <c r="S12" s="75">
        <v>645.48</v>
      </c>
      <c r="T12" s="75">
        <v>649.19299999999998</v>
      </c>
      <c r="U12" s="75">
        <v>935.53200000000004</v>
      </c>
      <c r="V12" s="75">
        <v>1162.7270000000001</v>
      </c>
      <c r="W12" s="75">
        <v>1019.593</v>
      </c>
      <c r="X12" s="75">
        <v>1054.8330000000001</v>
      </c>
      <c r="Y12" s="98">
        <v>993.66399999999999</v>
      </c>
      <c r="Z12" s="54">
        <f t="shared" si="1"/>
        <v>-5.7989274131545081E-2</v>
      </c>
      <c r="AB12" s="392">
        <f t="shared" si="14"/>
        <v>5.007558981803463E-2</v>
      </c>
      <c r="AD12" s="64">
        <f t="shared" si="2"/>
        <v>2.1778809904394247</v>
      </c>
      <c r="AE12" s="89">
        <f t="shared" si="3"/>
        <v>2.1061844617034078</v>
      </c>
      <c r="AF12" s="89">
        <f t="shared" si="4"/>
        <v>2.0815558953614008</v>
      </c>
      <c r="AG12" s="89">
        <f t="shared" si="5"/>
        <v>2.0447806584049268</v>
      </c>
      <c r="AH12" s="89">
        <f t="shared" si="6"/>
        <v>2.4115818096716914</v>
      </c>
      <c r="AI12" s="89">
        <f t="shared" si="7"/>
        <v>2.4179076703590945</v>
      </c>
      <c r="AJ12" s="89">
        <f t="shared" si="8"/>
        <v>2.3217577616434637</v>
      </c>
      <c r="AK12" s="89">
        <f t="shared" si="9"/>
        <v>2.2777991251547061</v>
      </c>
      <c r="AL12" s="89">
        <f t="shared" si="10"/>
        <v>1.9748545303408149</v>
      </c>
      <c r="AM12" s="19">
        <f t="shared" si="11"/>
        <v>2.2917027989446299</v>
      </c>
      <c r="AN12" s="54">
        <f t="shared" si="12"/>
        <v>0.16044132048001236</v>
      </c>
    </row>
    <row r="13" spans="1:40" ht="20.100000000000001" customHeight="1" x14ac:dyDescent="0.25">
      <c r="A13" s="5" t="s">
        <v>114</v>
      </c>
      <c r="B13" s="97">
        <v>274.91000000000003</v>
      </c>
      <c r="C13" s="75">
        <v>955.01</v>
      </c>
      <c r="D13" s="75">
        <v>494.82</v>
      </c>
      <c r="E13" s="75">
        <v>518.07000000000005</v>
      </c>
      <c r="F13" s="75">
        <v>1145.48</v>
      </c>
      <c r="G13" s="75">
        <v>1417.95</v>
      </c>
      <c r="H13" s="75">
        <v>1902.64</v>
      </c>
      <c r="I13" s="75">
        <v>3282.77</v>
      </c>
      <c r="J13" s="75">
        <v>1284.46</v>
      </c>
      <c r="K13" s="98">
        <v>4066.01</v>
      </c>
      <c r="L13" s="54">
        <f t="shared" si="0"/>
        <v>2.165540382728929</v>
      </c>
      <c r="N13" s="392">
        <f t="shared" si="13"/>
        <v>5.3481757780320473E-2</v>
      </c>
      <c r="P13" s="97">
        <v>38.515000000000001</v>
      </c>
      <c r="Q13" s="75">
        <v>175.61699999999999</v>
      </c>
      <c r="R13" s="75">
        <v>88.099000000000004</v>
      </c>
      <c r="S13" s="75">
        <v>75.055999999999997</v>
      </c>
      <c r="T13" s="75">
        <v>172.66</v>
      </c>
      <c r="U13" s="75">
        <v>222.26400000000001</v>
      </c>
      <c r="V13" s="75">
        <v>293.29199999999997</v>
      </c>
      <c r="W13" s="75">
        <v>538.27300000000002</v>
      </c>
      <c r="X13" s="75">
        <v>291.03699999999998</v>
      </c>
      <c r="Y13" s="98">
        <v>747.44899999999996</v>
      </c>
      <c r="Z13" s="54">
        <f t="shared" si="1"/>
        <v>1.568226720313912</v>
      </c>
      <c r="AB13" s="392">
        <f t="shared" si="14"/>
        <v>3.7667611520494013E-2</v>
      </c>
      <c r="AD13" s="64">
        <f t="shared" si="2"/>
        <v>1.4010039649339783</v>
      </c>
      <c r="AE13" s="89">
        <f t="shared" si="3"/>
        <v>1.8389022104480581</v>
      </c>
      <c r="AF13" s="89">
        <f t="shared" si="4"/>
        <v>1.7804252051250959</v>
      </c>
      <c r="AG13" s="89">
        <f t="shared" si="5"/>
        <v>1.4487617503426176</v>
      </c>
      <c r="AH13" s="89">
        <f t="shared" si="6"/>
        <v>1.5073157104445298</v>
      </c>
      <c r="AI13" s="89">
        <f t="shared" si="7"/>
        <v>1.5675023801967631</v>
      </c>
      <c r="AJ13" s="89">
        <f t="shared" si="8"/>
        <v>1.5415002312576207</v>
      </c>
      <c r="AK13" s="89">
        <f t="shared" si="9"/>
        <v>1.639691480061046</v>
      </c>
      <c r="AL13" s="89">
        <f t="shared" si="10"/>
        <v>2.2658315556732007</v>
      </c>
      <c r="AM13" s="19">
        <f t="shared" si="11"/>
        <v>1.838286182276974</v>
      </c>
      <c r="AN13" s="54">
        <f t="shared" si="12"/>
        <v>-0.18869247907053655</v>
      </c>
    </row>
    <row r="14" spans="1:40" ht="20.100000000000001" customHeight="1" x14ac:dyDescent="0.25">
      <c r="A14" s="5" t="s">
        <v>95</v>
      </c>
      <c r="B14" s="97">
        <v>3064.41</v>
      </c>
      <c r="C14" s="75">
        <v>2342.37</v>
      </c>
      <c r="D14" s="75">
        <v>1906.75</v>
      </c>
      <c r="E14" s="75">
        <v>3016.25</v>
      </c>
      <c r="F14" s="75">
        <v>1737.16</v>
      </c>
      <c r="G14" s="75">
        <v>2643.62</v>
      </c>
      <c r="H14" s="75">
        <v>2249.7600000000002</v>
      </c>
      <c r="I14" s="75">
        <v>3008.25</v>
      </c>
      <c r="J14" s="75">
        <v>2410.17</v>
      </c>
      <c r="K14" s="98">
        <v>2650.87</v>
      </c>
      <c r="L14" s="54">
        <f t="shared" si="0"/>
        <v>9.9868474008057442E-2</v>
      </c>
      <c r="N14" s="392">
        <f t="shared" si="13"/>
        <v>3.486788946586903E-2</v>
      </c>
      <c r="P14" s="97">
        <v>677.43200000000002</v>
      </c>
      <c r="Q14" s="75">
        <v>536.26499999999999</v>
      </c>
      <c r="R14" s="75">
        <v>456.52699999999999</v>
      </c>
      <c r="S14" s="75">
        <v>670.57799999999997</v>
      </c>
      <c r="T14" s="75">
        <v>384.7</v>
      </c>
      <c r="U14" s="75">
        <v>626.64700000000005</v>
      </c>
      <c r="V14" s="75">
        <v>563.60299999999995</v>
      </c>
      <c r="W14" s="75">
        <v>714.89800000000002</v>
      </c>
      <c r="X14" s="75">
        <v>648.58100000000002</v>
      </c>
      <c r="Y14" s="98">
        <v>737.97</v>
      </c>
      <c r="Z14" s="54">
        <f t="shared" si="1"/>
        <v>0.13782241539607237</v>
      </c>
      <c r="AB14" s="392">
        <f t="shared" si="14"/>
        <v>3.7189918340621193E-2</v>
      </c>
      <c r="AD14" s="64">
        <f t="shared" si="2"/>
        <v>2.2106441370443255</v>
      </c>
      <c r="AE14" s="89">
        <f t="shared" si="3"/>
        <v>2.2894120057890084</v>
      </c>
      <c r="AF14" s="89">
        <f t="shared" si="4"/>
        <v>2.3942677330536251</v>
      </c>
      <c r="AG14" s="89">
        <f t="shared" si="5"/>
        <v>2.2232175714877744</v>
      </c>
      <c r="AH14" s="89">
        <f t="shared" si="6"/>
        <v>2.2145340670980218</v>
      </c>
      <c r="AI14" s="89">
        <f t="shared" si="7"/>
        <v>2.3704125403802365</v>
      </c>
      <c r="AJ14" s="89">
        <f t="shared" si="8"/>
        <v>2.5051694402958535</v>
      </c>
      <c r="AK14" s="89">
        <f t="shared" si="9"/>
        <v>2.3764580736308485</v>
      </c>
      <c r="AL14" s="89">
        <f t="shared" si="10"/>
        <v>2.6910176460581621</v>
      </c>
      <c r="AM14" s="19">
        <f t="shared" si="11"/>
        <v>2.7838785002659505</v>
      </c>
      <c r="AN14" s="54">
        <f t="shared" si="12"/>
        <v>3.4507709135171316E-2</v>
      </c>
    </row>
    <row r="15" spans="1:40" ht="20.100000000000001" customHeight="1" x14ac:dyDescent="0.25">
      <c r="A15" s="5" t="s">
        <v>227</v>
      </c>
      <c r="B15" s="97">
        <v>14.07</v>
      </c>
      <c r="C15" s="75">
        <v>42.44</v>
      </c>
      <c r="D15" s="75">
        <v>34.090000000000003</v>
      </c>
      <c r="E15" s="75">
        <v>4.8899999999999997</v>
      </c>
      <c r="F15" s="75">
        <v>21.75</v>
      </c>
      <c r="G15" s="75">
        <v>218.06</v>
      </c>
      <c r="H15" s="75">
        <v>988.32</v>
      </c>
      <c r="I15" s="75">
        <v>2138.69</v>
      </c>
      <c r="J15" s="75">
        <v>1362.62</v>
      </c>
      <c r="K15" s="98">
        <v>3546.03</v>
      </c>
      <c r="L15" s="54">
        <f t="shared" si="0"/>
        <v>1.6023616268658911</v>
      </c>
      <c r="N15" s="392">
        <f t="shared" si="13"/>
        <v>4.6642265400663012E-2</v>
      </c>
      <c r="P15" s="97">
        <v>2.286</v>
      </c>
      <c r="Q15" s="75">
        <v>6.5919999999999996</v>
      </c>
      <c r="R15" s="75">
        <v>7.3620000000000001</v>
      </c>
      <c r="S15" s="75">
        <v>1.054</v>
      </c>
      <c r="T15" s="75">
        <v>6.2359999999999998</v>
      </c>
      <c r="U15" s="75">
        <v>85.906000000000006</v>
      </c>
      <c r="V15" s="75">
        <v>189.31</v>
      </c>
      <c r="W15" s="75">
        <v>431.31400000000002</v>
      </c>
      <c r="X15" s="75">
        <v>269.58999999999997</v>
      </c>
      <c r="Y15" s="98">
        <v>721.25900000000001</v>
      </c>
      <c r="Z15" s="54">
        <f t="shared" si="1"/>
        <v>1.6753922623242705</v>
      </c>
      <c r="AB15" s="392">
        <f t="shared" si="14"/>
        <v>3.6347769302868815E-2</v>
      </c>
      <c r="AD15" s="64">
        <f t="shared" si="2"/>
        <v>1.624733475479744</v>
      </c>
      <c r="AE15" s="89">
        <f t="shared" si="3"/>
        <v>1.5532516493873705</v>
      </c>
      <c r="AF15" s="89">
        <f t="shared" si="4"/>
        <v>2.1595775887356994</v>
      </c>
      <c r="AG15" s="89">
        <f t="shared" si="5"/>
        <v>2.1554192229038858</v>
      </c>
      <c r="AH15" s="89">
        <f t="shared" si="6"/>
        <v>2.8671264367816089</v>
      </c>
      <c r="AI15" s="89">
        <f t="shared" si="7"/>
        <v>3.9395579198385766</v>
      </c>
      <c r="AJ15" s="89">
        <f t="shared" si="8"/>
        <v>1.9154727213857858</v>
      </c>
      <c r="AK15" s="89">
        <f t="shared" si="9"/>
        <v>2.0167205158297836</v>
      </c>
      <c r="AL15" s="89">
        <f t="shared" si="10"/>
        <v>1.9784679514464782</v>
      </c>
      <c r="AM15" s="19">
        <f t="shared" si="11"/>
        <v>2.0339901241670262</v>
      </c>
      <c r="AN15" s="54">
        <f t="shared" si="12"/>
        <v>2.8063215620932905E-2</v>
      </c>
    </row>
    <row r="16" spans="1:40" ht="20.100000000000001" customHeight="1" x14ac:dyDescent="0.25">
      <c r="A16" s="5" t="s">
        <v>96</v>
      </c>
      <c r="B16" s="97">
        <v>1841.36</v>
      </c>
      <c r="C16" s="75">
        <v>2822.65</v>
      </c>
      <c r="D16" s="75">
        <v>3693.09</v>
      </c>
      <c r="E16" s="75">
        <v>4282.4399999999996</v>
      </c>
      <c r="F16" s="75">
        <v>2801.12</v>
      </c>
      <c r="G16" s="75">
        <v>3596.7</v>
      </c>
      <c r="H16" s="75">
        <v>3126.16</v>
      </c>
      <c r="I16" s="75">
        <v>3975.36</v>
      </c>
      <c r="J16" s="75">
        <v>2208.9299999999998</v>
      </c>
      <c r="K16" s="98">
        <v>2518.29</v>
      </c>
      <c r="L16" s="54">
        <f t="shared" si="0"/>
        <v>0.14004970732436073</v>
      </c>
      <c r="N16" s="392">
        <f t="shared" si="13"/>
        <v>3.3124014894356686E-2</v>
      </c>
      <c r="P16" s="97">
        <v>448.06700000000001</v>
      </c>
      <c r="Q16" s="75">
        <v>656.32500000000005</v>
      </c>
      <c r="R16" s="75">
        <v>825.27499999999998</v>
      </c>
      <c r="S16" s="75">
        <v>937.38300000000004</v>
      </c>
      <c r="T16" s="75">
        <v>672.40599999999995</v>
      </c>
      <c r="U16" s="75">
        <v>897.21900000000005</v>
      </c>
      <c r="V16" s="75">
        <v>744.08199999999999</v>
      </c>
      <c r="W16" s="75">
        <v>795.26099999999997</v>
      </c>
      <c r="X16" s="75">
        <v>589.62099999999998</v>
      </c>
      <c r="Y16" s="98">
        <v>719.44200000000001</v>
      </c>
      <c r="Z16" s="54">
        <f t="shared" si="1"/>
        <v>0.22017702897284872</v>
      </c>
      <c r="AB16" s="392">
        <f t="shared" si="14"/>
        <v>3.6256201784372256E-2</v>
      </c>
      <c r="AD16" s="64">
        <f t="shared" si="2"/>
        <v>2.4333481774340706</v>
      </c>
      <c r="AE16" s="89">
        <f t="shared" si="3"/>
        <v>2.3252085805891629</v>
      </c>
      <c r="AF16" s="89">
        <f t="shared" si="4"/>
        <v>2.23464632597635</v>
      </c>
      <c r="AG16" s="89">
        <f t="shared" si="5"/>
        <v>2.1888993190797774</v>
      </c>
      <c r="AH16" s="89">
        <f t="shared" si="6"/>
        <v>2.4004898040783686</v>
      </c>
      <c r="AI16" s="89">
        <f t="shared" si="7"/>
        <v>2.4945616815414131</v>
      </c>
      <c r="AJ16" s="89">
        <f t="shared" si="8"/>
        <v>2.3801788776006347</v>
      </c>
      <c r="AK16" s="89">
        <f t="shared" si="9"/>
        <v>2.0004754286404252</v>
      </c>
      <c r="AL16" s="89">
        <f t="shared" si="10"/>
        <v>2.6692606827740128</v>
      </c>
      <c r="AM16" s="19">
        <f t="shared" si="11"/>
        <v>2.8568671598584756</v>
      </c>
      <c r="AN16" s="54">
        <f t="shared" si="12"/>
        <v>7.0284059663102624E-2</v>
      </c>
    </row>
    <row r="17" spans="1:40" ht="20.100000000000001" customHeight="1" x14ac:dyDescent="0.25">
      <c r="A17" s="5" t="s">
        <v>100</v>
      </c>
      <c r="B17" s="97">
        <v>678.1</v>
      </c>
      <c r="C17" s="75">
        <v>892.54</v>
      </c>
      <c r="D17" s="75">
        <v>1067.8699999999999</v>
      </c>
      <c r="E17" s="75">
        <v>1367.3</v>
      </c>
      <c r="F17" s="75">
        <v>1806.87</v>
      </c>
      <c r="G17" s="75">
        <v>1931.05</v>
      </c>
      <c r="H17" s="75">
        <v>1680.03</v>
      </c>
      <c r="I17" s="75">
        <v>2017.98</v>
      </c>
      <c r="J17" s="75">
        <v>1777.16</v>
      </c>
      <c r="K17" s="98">
        <v>1782.27</v>
      </c>
      <c r="L17" s="54">
        <f t="shared" si="0"/>
        <v>2.8753741925318485E-3</v>
      </c>
      <c r="N17" s="392">
        <f t="shared" si="13"/>
        <v>2.3442867193915352E-2</v>
      </c>
      <c r="P17" s="97">
        <v>209.64599999999999</v>
      </c>
      <c r="Q17" s="75">
        <v>297.92599999999999</v>
      </c>
      <c r="R17" s="75">
        <v>368.971</v>
      </c>
      <c r="S17" s="75">
        <v>428.928</v>
      </c>
      <c r="T17" s="75">
        <v>556.74400000000003</v>
      </c>
      <c r="U17" s="75">
        <v>606.93600000000004</v>
      </c>
      <c r="V17" s="75">
        <v>570.68399999999997</v>
      </c>
      <c r="W17" s="75">
        <v>709.55200000000002</v>
      </c>
      <c r="X17" s="75">
        <v>643.20299999999997</v>
      </c>
      <c r="Y17" s="98">
        <v>681.971</v>
      </c>
      <c r="Z17" s="54">
        <f t="shared" si="1"/>
        <v>6.0273350715093106E-2</v>
      </c>
      <c r="AB17" s="392">
        <f t="shared" si="14"/>
        <v>3.4367854791755456E-2</v>
      </c>
      <c r="AD17" s="64">
        <f t="shared" si="2"/>
        <v>3.0916678955906205</v>
      </c>
      <c r="AE17" s="89">
        <f t="shared" si="3"/>
        <v>3.3379568422703745</v>
      </c>
      <c r="AF17" s="89">
        <f t="shared" si="4"/>
        <v>3.455205221609372</v>
      </c>
      <c r="AG17" s="89">
        <f t="shared" si="5"/>
        <v>3.1370438089665766</v>
      </c>
      <c r="AH17" s="89">
        <f t="shared" si="6"/>
        <v>3.081262071980829</v>
      </c>
      <c r="AI17" s="89">
        <f t="shared" si="7"/>
        <v>3.1430361720307607</v>
      </c>
      <c r="AJ17" s="89">
        <f t="shared" si="8"/>
        <v>3.3968679130729806</v>
      </c>
      <c r="AK17" s="89">
        <f t="shared" si="9"/>
        <v>3.5161498131795161</v>
      </c>
      <c r="AL17" s="89">
        <f t="shared" si="10"/>
        <v>3.6192745729140876</v>
      </c>
      <c r="AM17" s="19">
        <f t="shared" si="11"/>
        <v>3.826417995028812</v>
      </c>
      <c r="AN17" s="54">
        <f t="shared" si="12"/>
        <v>5.7233409055213291E-2</v>
      </c>
    </row>
    <row r="18" spans="1:40" ht="20.100000000000001" customHeight="1" x14ac:dyDescent="0.25">
      <c r="A18" s="5" t="s">
        <v>107</v>
      </c>
      <c r="B18" s="97">
        <v>500.34</v>
      </c>
      <c r="C18" s="75">
        <v>982</v>
      </c>
      <c r="D18" s="75">
        <v>1254.3499999999999</v>
      </c>
      <c r="E18" s="75">
        <v>1097.42</v>
      </c>
      <c r="F18" s="75">
        <v>1369.42</v>
      </c>
      <c r="G18" s="75">
        <v>1702.81</v>
      </c>
      <c r="H18" s="75">
        <v>1790.42</v>
      </c>
      <c r="I18" s="75">
        <v>1847.1</v>
      </c>
      <c r="J18" s="75">
        <v>2209.09</v>
      </c>
      <c r="K18" s="98">
        <v>2366</v>
      </c>
      <c r="L18" s="54">
        <f t="shared" si="0"/>
        <v>7.1029247337138751E-2</v>
      </c>
      <c r="N18" s="392">
        <f t="shared" si="13"/>
        <v>3.112088728464471E-2</v>
      </c>
      <c r="P18" s="97">
        <v>101.05200000000001</v>
      </c>
      <c r="Q18" s="75">
        <v>186.75399999999999</v>
      </c>
      <c r="R18" s="75">
        <v>246.53899999999999</v>
      </c>
      <c r="S18" s="75">
        <v>242.887</v>
      </c>
      <c r="T18" s="75">
        <v>270.61500000000001</v>
      </c>
      <c r="U18" s="75">
        <v>307.37299999999999</v>
      </c>
      <c r="V18" s="75">
        <v>335.12700000000001</v>
      </c>
      <c r="W18" s="75">
        <v>406.072</v>
      </c>
      <c r="X18" s="75">
        <v>444.86799999999999</v>
      </c>
      <c r="Y18" s="98">
        <v>509.88799999999998</v>
      </c>
      <c r="Z18" s="54">
        <f t="shared" si="1"/>
        <v>0.14615571360493446</v>
      </c>
      <c r="AB18" s="392">
        <f t="shared" si="14"/>
        <v>2.5695750617047656E-2</v>
      </c>
      <c r="AD18" s="64">
        <f t="shared" si="2"/>
        <v>2.0196666266938483</v>
      </c>
      <c r="AE18" s="89">
        <f t="shared" si="3"/>
        <v>1.9017718940936863</v>
      </c>
      <c r="AF18" s="89">
        <f t="shared" si="4"/>
        <v>1.965472156894009</v>
      </c>
      <c r="AG18" s="89">
        <f t="shared" si="5"/>
        <v>2.213254724717975</v>
      </c>
      <c r="AH18" s="89">
        <f t="shared" si="6"/>
        <v>1.9761285799827664</v>
      </c>
      <c r="AI18" s="89">
        <f t="shared" si="7"/>
        <v>1.8050927584404604</v>
      </c>
      <c r="AJ18" s="89">
        <f t="shared" si="8"/>
        <v>1.871778688799276</v>
      </c>
      <c r="AK18" s="89">
        <f t="shared" si="9"/>
        <v>2.1984299713063722</v>
      </c>
      <c r="AL18" s="89">
        <f t="shared" si="10"/>
        <v>2.0138065900438642</v>
      </c>
      <c r="AM18" s="19">
        <f t="shared" si="11"/>
        <v>2.1550633981403209</v>
      </c>
      <c r="AN18" s="54">
        <f t="shared" si="12"/>
        <v>7.0144178092782922E-2</v>
      </c>
    </row>
    <row r="19" spans="1:40" ht="20.100000000000001" customHeight="1" x14ac:dyDescent="0.25">
      <c r="A19" s="5" t="s">
        <v>108</v>
      </c>
      <c r="B19" s="97">
        <v>458.71</v>
      </c>
      <c r="C19" s="75">
        <v>296.31</v>
      </c>
      <c r="D19" s="75">
        <v>614.97</v>
      </c>
      <c r="E19" s="75">
        <v>662.9</v>
      </c>
      <c r="F19" s="75">
        <v>742.66</v>
      </c>
      <c r="G19" s="75">
        <v>518.70000000000005</v>
      </c>
      <c r="H19" s="75">
        <v>763.31</v>
      </c>
      <c r="I19" s="75">
        <v>796.99</v>
      </c>
      <c r="J19" s="75">
        <v>1679.72</v>
      </c>
      <c r="K19" s="98">
        <v>1769.11</v>
      </c>
      <c r="L19" s="54">
        <f t="shared" si="0"/>
        <v>5.3217202867144445E-2</v>
      </c>
      <c r="N19" s="392">
        <f t="shared" si="13"/>
        <v>2.3269768767598394E-2</v>
      </c>
      <c r="P19" s="97">
        <v>69.917000000000002</v>
      </c>
      <c r="Q19" s="75">
        <v>55.152000000000001</v>
      </c>
      <c r="R19" s="75">
        <v>118.893</v>
      </c>
      <c r="S19" s="75">
        <v>125.113</v>
      </c>
      <c r="T19" s="75">
        <v>150.23099999999999</v>
      </c>
      <c r="U19" s="75">
        <v>145.161</v>
      </c>
      <c r="V19" s="75">
        <v>220.41200000000001</v>
      </c>
      <c r="W19" s="75">
        <v>241.94499999999999</v>
      </c>
      <c r="X19" s="75">
        <v>482.31400000000002</v>
      </c>
      <c r="Y19" s="98">
        <v>493.98200000000003</v>
      </c>
      <c r="Z19" s="54">
        <f t="shared" si="1"/>
        <v>2.419170913554242E-2</v>
      </c>
      <c r="AB19" s="392">
        <f t="shared" si="14"/>
        <v>2.4894169467236795E-2</v>
      </c>
      <c r="AD19" s="64">
        <f t="shared" si="2"/>
        <v>1.5242091953521832</v>
      </c>
      <c r="AE19" s="89">
        <f t="shared" si="3"/>
        <v>1.8612939151564238</v>
      </c>
      <c r="AF19" s="89">
        <f t="shared" si="4"/>
        <v>1.9333138201863505</v>
      </c>
      <c r="AG19" s="89">
        <f t="shared" si="5"/>
        <v>1.8873585759541409</v>
      </c>
      <c r="AH19" s="89">
        <f t="shared" si="6"/>
        <v>2.0228772251097409</v>
      </c>
      <c r="AI19" s="89">
        <f t="shared" si="7"/>
        <v>2.7985540775014455</v>
      </c>
      <c r="AJ19" s="89">
        <f t="shared" si="8"/>
        <v>2.8875817164716828</v>
      </c>
      <c r="AK19" s="89">
        <f t="shared" si="9"/>
        <v>3.0357344508714035</v>
      </c>
      <c r="AL19" s="89">
        <f t="shared" si="10"/>
        <v>2.8713952325387564</v>
      </c>
      <c r="AM19" s="19">
        <f t="shared" si="11"/>
        <v>2.7922627761982017</v>
      </c>
      <c r="AN19" s="54">
        <f t="shared" si="12"/>
        <v>-2.7558886858842262E-2</v>
      </c>
    </row>
    <row r="20" spans="1:40" ht="20.100000000000001" customHeight="1" x14ac:dyDescent="0.25">
      <c r="A20" s="5" t="s">
        <v>91</v>
      </c>
      <c r="B20" s="97">
        <v>823.12</v>
      </c>
      <c r="C20" s="75">
        <v>568.20000000000005</v>
      </c>
      <c r="D20" s="75">
        <v>544.29999999999995</v>
      </c>
      <c r="E20" s="75">
        <v>788.35</v>
      </c>
      <c r="F20" s="75">
        <v>1855.06</v>
      </c>
      <c r="G20" s="75">
        <v>1887.44</v>
      </c>
      <c r="H20" s="75">
        <v>3018.62</v>
      </c>
      <c r="I20" s="75">
        <v>1766.15</v>
      </c>
      <c r="J20" s="75">
        <v>2053.56</v>
      </c>
      <c r="K20" s="98">
        <v>1658.45</v>
      </c>
      <c r="L20" s="54">
        <f t="shared" si="0"/>
        <v>-0.1924024620658758</v>
      </c>
      <c r="N20" s="392">
        <f t="shared" si="13"/>
        <v>2.1814216194936186E-2</v>
      </c>
      <c r="P20" s="97">
        <v>177.345</v>
      </c>
      <c r="Q20" s="75">
        <v>124.706</v>
      </c>
      <c r="R20" s="75">
        <v>116.321</v>
      </c>
      <c r="S20" s="75">
        <v>201.33500000000001</v>
      </c>
      <c r="T20" s="75">
        <v>407.70600000000002</v>
      </c>
      <c r="U20" s="75">
        <v>446.09199999999998</v>
      </c>
      <c r="V20" s="75">
        <v>712.26800000000003</v>
      </c>
      <c r="W20" s="75">
        <v>452.91699999999997</v>
      </c>
      <c r="X20" s="75">
        <v>505.64</v>
      </c>
      <c r="Y20" s="98">
        <v>440.53300000000002</v>
      </c>
      <c r="Z20" s="54">
        <f t="shared" si="1"/>
        <v>-0.12876156949608411</v>
      </c>
      <c r="AB20" s="392">
        <f t="shared" si="14"/>
        <v>2.2200612892595738E-2</v>
      </c>
      <c r="AD20" s="64">
        <f t="shared" si="2"/>
        <v>2.1545461172125573</v>
      </c>
      <c r="AE20" s="89">
        <f t="shared" si="3"/>
        <v>2.1947553678282294</v>
      </c>
      <c r="AF20" s="89">
        <f t="shared" si="4"/>
        <v>2.1370751423847145</v>
      </c>
      <c r="AG20" s="89">
        <f t="shared" si="5"/>
        <v>2.5538783535231815</v>
      </c>
      <c r="AH20" s="89">
        <f t="shared" si="6"/>
        <v>2.1978049227518248</v>
      </c>
      <c r="AI20" s="89">
        <f t="shared" si="7"/>
        <v>2.3634764548806846</v>
      </c>
      <c r="AJ20" s="89">
        <f t="shared" si="8"/>
        <v>2.3595815306332035</v>
      </c>
      <c r="AK20" s="89">
        <f t="shared" si="9"/>
        <v>2.564431107210599</v>
      </c>
      <c r="AL20" s="89">
        <f t="shared" si="10"/>
        <v>2.4622606595375833</v>
      </c>
      <c r="AM20" s="19">
        <f t="shared" si="11"/>
        <v>2.6562935270885468</v>
      </c>
      <c r="AN20" s="54">
        <f t="shared" si="12"/>
        <v>7.8802732277501106E-2</v>
      </c>
    </row>
    <row r="21" spans="1:40" ht="20.100000000000001" customHeight="1" x14ac:dyDescent="0.25">
      <c r="A21" s="5" t="s">
        <v>98</v>
      </c>
      <c r="B21" s="97">
        <v>3218.97</v>
      </c>
      <c r="C21" s="75">
        <v>3895.83</v>
      </c>
      <c r="D21" s="75">
        <v>4107.47</v>
      </c>
      <c r="E21" s="75">
        <v>4176.9799999999996</v>
      </c>
      <c r="F21" s="75">
        <v>4499.13</v>
      </c>
      <c r="G21" s="75">
        <v>3505.08</v>
      </c>
      <c r="H21" s="75">
        <v>1153.18</v>
      </c>
      <c r="I21" s="75">
        <v>2093.58</v>
      </c>
      <c r="J21" s="75">
        <v>1717.7</v>
      </c>
      <c r="K21" s="98">
        <v>1149.54</v>
      </c>
      <c r="L21" s="54">
        <f t="shared" si="0"/>
        <v>-0.3307678872911452</v>
      </c>
      <c r="N21" s="392">
        <f t="shared" si="13"/>
        <v>1.5120331686048384E-2</v>
      </c>
      <c r="P21" s="97">
        <v>938.91499999999996</v>
      </c>
      <c r="Q21" s="75">
        <v>1279.2570000000001</v>
      </c>
      <c r="R21" s="75">
        <v>1271.9459999999999</v>
      </c>
      <c r="S21" s="75">
        <v>1470.903</v>
      </c>
      <c r="T21" s="75">
        <v>1496.588</v>
      </c>
      <c r="U21" s="75">
        <v>1008.948</v>
      </c>
      <c r="V21" s="75">
        <v>357.846</v>
      </c>
      <c r="W21" s="75">
        <v>717.005</v>
      </c>
      <c r="X21" s="75">
        <v>592.21699999999998</v>
      </c>
      <c r="Y21" s="98">
        <v>423.74900000000002</v>
      </c>
      <c r="Z21" s="54">
        <f t="shared" si="1"/>
        <v>-0.28447005067399272</v>
      </c>
      <c r="AB21" s="392">
        <f t="shared" si="14"/>
        <v>2.1354785027738108E-2</v>
      </c>
      <c r="AD21" s="64">
        <f t="shared" si="2"/>
        <v>2.9168181126260881</v>
      </c>
      <c r="AE21" s="89">
        <f t="shared" si="3"/>
        <v>3.2836571410970192</v>
      </c>
      <c r="AF21" s="89">
        <f t="shared" si="4"/>
        <v>3.0966653438734788</v>
      </c>
      <c r="AG21" s="89">
        <f t="shared" si="5"/>
        <v>3.5214509047206359</v>
      </c>
      <c r="AH21" s="89">
        <f t="shared" si="6"/>
        <v>3.3263942139924829</v>
      </c>
      <c r="AI21" s="89">
        <f t="shared" si="7"/>
        <v>2.8785305898866786</v>
      </c>
      <c r="AJ21" s="89">
        <f t="shared" si="8"/>
        <v>3.1031235366551622</v>
      </c>
      <c r="AK21" s="89">
        <f t="shared" si="9"/>
        <v>3.4247795641914807</v>
      </c>
      <c r="AL21" s="89">
        <f t="shared" si="10"/>
        <v>3.447732432904465</v>
      </c>
      <c r="AM21" s="19">
        <f t="shared" si="11"/>
        <v>3.686248412408442</v>
      </c>
      <c r="AN21" s="54">
        <f t="shared" si="12"/>
        <v>6.9180536525290812E-2</v>
      </c>
    </row>
    <row r="22" spans="1:40" ht="20.100000000000001" customHeight="1" x14ac:dyDescent="0.25">
      <c r="A22" s="5" t="s">
        <v>106</v>
      </c>
      <c r="B22" s="97">
        <v>538.72</v>
      </c>
      <c r="C22" s="75">
        <v>996.82</v>
      </c>
      <c r="D22" s="75">
        <v>850.41</v>
      </c>
      <c r="E22" s="75">
        <v>876.47</v>
      </c>
      <c r="F22" s="75">
        <v>700.49</v>
      </c>
      <c r="G22" s="75">
        <v>803.08</v>
      </c>
      <c r="H22" s="75">
        <v>1035.1199999999999</v>
      </c>
      <c r="I22" s="75">
        <v>1321.53</v>
      </c>
      <c r="J22" s="75">
        <v>1137.52</v>
      </c>
      <c r="K22" s="98">
        <v>995.85</v>
      </c>
      <c r="L22" s="54">
        <f t="shared" si="0"/>
        <v>-0.1245428651803924</v>
      </c>
      <c r="N22" s="392">
        <f t="shared" si="13"/>
        <v>1.3098789350132475E-2</v>
      </c>
      <c r="P22" s="97">
        <v>124.589</v>
      </c>
      <c r="Q22" s="75">
        <v>229.33799999999999</v>
      </c>
      <c r="R22" s="75">
        <v>187.01</v>
      </c>
      <c r="S22" s="75">
        <v>198.61500000000001</v>
      </c>
      <c r="T22" s="75">
        <v>174.667</v>
      </c>
      <c r="U22" s="75">
        <v>207.404</v>
      </c>
      <c r="V22" s="75">
        <v>251.893</v>
      </c>
      <c r="W22" s="75">
        <v>311.65300000000002</v>
      </c>
      <c r="X22" s="75">
        <v>262.71300000000002</v>
      </c>
      <c r="Y22" s="98">
        <v>245.44</v>
      </c>
      <c r="Z22" s="54">
        <f t="shared" si="1"/>
        <v>-6.574855450624835E-2</v>
      </c>
      <c r="AB22" s="392">
        <f t="shared" si="14"/>
        <v>1.2368922256354683E-2</v>
      </c>
      <c r="AD22" s="64">
        <f t="shared" si="2"/>
        <v>2.3126856251856251</v>
      </c>
      <c r="AE22" s="89">
        <f t="shared" si="3"/>
        <v>2.3006962139603941</v>
      </c>
      <c r="AF22" s="89">
        <f t="shared" si="4"/>
        <v>2.1990569254830024</v>
      </c>
      <c r="AG22" s="89">
        <f t="shared" si="5"/>
        <v>2.2660787020662427</v>
      </c>
      <c r="AH22" s="89">
        <f t="shared" si="6"/>
        <v>2.4934974089565873</v>
      </c>
      <c r="AI22" s="89">
        <f t="shared" si="7"/>
        <v>2.5826069631917115</v>
      </c>
      <c r="AJ22" s="89">
        <f t="shared" si="8"/>
        <v>2.433466651209522</v>
      </c>
      <c r="AK22" s="89">
        <f t="shared" si="9"/>
        <v>2.3582741216620131</v>
      </c>
      <c r="AL22" s="89">
        <f t="shared" si="10"/>
        <v>2.3095242281454396</v>
      </c>
      <c r="AM22" s="19">
        <f t="shared" si="11"/>
        <v>2.4646282070592958</v>
      </c>
      <c r="AN22" s="54">
        <f t="shared" si="12"/>
        <v>6.7158411686551359E-2</v>
      </c>
    </row>
    <row r="23" spans="1:40" ht="20.100000000000001" customHeight="1" x14ac:dyDescent="0.25">
      <c r="A23" s="5" t="s">
        <v>104</v>
      </c>
      <c r="B23" s="97">
        <v>614.28</v>
      </c>
      <c r="C23" s="75">
        <v>854.87</v>
      </c>
      <c r="D23" s="75">
        <v>684.96</v>
      </c>
      <c r="E23" s="75">
        <v>994.07</v>
      </c>
      <c r="F23" s="75">
        <v>1022.22</v>
      </c>
      <c r="G23" s="75">
        <v>999</v>
      </c>
      <c r="H23" s="75">
        <v>995.95</v>
      </c>
      <c r="I23" s="75">
        <v>1078.45</v>
      </c>
      <c r="J23" s="75">
        <v>1066.8</v>
      </c>
      <c r="K23" s="98">
        <v>914.78</v>
      </c>
      <c r="L23" s="54">
        <f t="shared" si="0"/>
        <v>-0.14250093738282713</v>
      </c>
      <c r="N23" s="392">
        <f t="shared" si="13"/>
        <v>1.2032445169166224E-2</v>
      </c>
      <c r="P23" s="97">
        <v>129.28700000000001</v>
      </c>
      <c r="Q23" s="75">
        <v>132.32400000000001</v>
      </c>
      <c r="R23" s="75">
        <v>156.09</v>
      </c>
      <c r="S23" s="75">
        <v>225.721</v>
      </c>
      <c r="T23" s="75">
        <v>227.06</v>
      </c>
      <c r="U23" s="75">
        <v>274.95699999999999</v>
      </c>
      <c r="V23" s="75">
        <v>214.755</v>
      </c>
      <c r="W23" s="75">
        <v>252.762</v>
      </c>
      <c r="X23" s="75">
        <v>321.79199999999997</v>
      </c>
      <c r="Y23" s="98">
        <v>225.91800000000001</v>
      </c>
      <c r="Z23" s="54">
        <f t="shared" si="1"/>
        <v>-0.29793779832935552</v>
      </c>
      <c r="AB23" s="392">
        <f t="shared" si="14"/>
        <v>1.1385113177604047E-2</v>
      </c>
      <c r="AD23" s="64">
        <f t="shared" si="2"/>
        <v>2.1046916715504334</v>
      </c>
      <c r="AE23" s="89">
        <f t="shared" si="3"/>
        <v>1.5478844736626622</v>
      </c>
      <c r="AF23" s="89">
        <f t="shared" si="4"/>
        <v>2.2788192011212334</v>
      </c>
      <c r="AG23" s="89">
        <f t="shared" si="5"/>
        <v>2.270675103362942</v>
      </c>
      <c r="AH23" s="89">
        <f t="shared" si="6"/>
        <v>2.2212439592259985</v>
      </c>
      <c r="AI23" s="89">
        <f t="shared" si="7"/>
        <v>2.7523223223223221</v>
      </c>
      <c r="AJ23" s="89">
        <f t="shared" si="8"/>
        <v>2.1562829459310202</v>
      </c>
      <c r="AK23" s="89">
        <f t="shared" si="9"/>
        <v>2.3437526079094999</v>
      </c>
      <c r="AL23" s="89">
        <f t="shared" si="10"/>
        <v>3.0164229471316082</v>
      </c>
      <c r="AM23" s="19">
        <f t="shared" si="11"/>
        <v>2.4696429742670372</v>
      </c>
      <c r="AN23" s="54">
        <f t="shared" si="12"/>
        <v>-0.18126767447665712</v>
      </c>
    </row>
    <row r="24" spans="1:40" ht="20.100000000000001" customHeight="1" x14ac:dyDescent="0.25">
      <c r="A24" s="5" t="s">
        <v>226</v>
      </c>
      <c r="B24" s="97">
        <v>182.6</v>
      </c>
      <c r="C24" s="75">
        <v>348.14</v>
      </c>
      <c r="D24" s="75">
        <v>476.36</v>
      </c>
      <c r="E24" s="75">
        <v>482.59</v>
      </c>
      <c r="F24" s="75">
        <v>183.8</v>
      </c>
      <c r="G24" s="75">
        <v>339.32</v>
      </c>
      <c r="H24" s="75">
        <v>431.57</v>
      </c>
      <c r="I24" s="75">
        <v>697.08</v>
      </c>
      <c r="J24" s="75">
        <v>631.20000000000005</v>
      </c>
      <c r="K24" s="98">
        <v>535.94000000000005</v>
      </c>
      <c r="L24" s="54">
        <f t="shared" si="0"/>
        <v>-0.15091888466413178</v>
      </c>
      <c r="N24" s="392">
        <f t="shared" si="13"/>
        <v>7.049420258382285E-3</v>
      </c>
      <c r="P24" s="97">
        <v>43.92</v>
      </c>
      <c r="Q24" s="75">
        <v>88.834999999999994</v>
      </c>
      <c r="R24" s="75">
        <v>109.544</v>
      </c>
      <c r="S24" s="75">
        <v>102.387</v>
      </c>
      <c r="T24" s="75">
        <v>43.811999999999998</v>
      </c>
      <c r="U24" s="75">
        <v>87.718999999999994</v>
      </c>
      <c r="V24" s="75">
        <v>91.183000000000007</v>
      </c>
      <c r="W24" s="75">
        <v>184.32599999999999</v>
      </c>
      <c r="X24" s="75">
        <v>187.619</v>
      </c>
      <c r="Y24" s="98">
        <v>153.934</v>
      </c>
      <c r="Z24" s="54">
        <f t="shared" si="1"/>
        <v>-0.17953938566989486</v>
      </c>
      <c r="AB24" s="392">
        <f t="shared" si="14"/>
        <v>7.7574872824710799E-3</v>
      </c>
      <c r="AD24" s="64">
        <f t="shared" si="2"/>
        <v>2.4052573932092005</v>
      </c>
      <c r="AE24" s="89">
        <f t="shared" si="3"/>
        <v>2.5517033377376919</v>
      </c>
      <c r="AF24" s="89">
        <f t="shared" si="4"/>
        <v>2.2996053404987822</v>
      </c>
      <c r="AG24" s="89">
        <f t="shared" si="5"/>
        <v>2.1216146211069438</v>
      </c>
      <c r="AH24" s="89">
        <f t="shared" si="6"/>
        <v>2.3836779107725787</v>
      </c>
      <c r="AI24" s="89">
        <f t="shared" si="7"/>
        <v>2.5851408699752443</v>
      </c>
      <c r="AJ24" s="89">
        <f t="shared" si="8"/>
        <v>2.1128206316472418</v>
      </c>
      <c r="AK24" s="89">
        <f t="shared" si="9"/>
        <v>2.6442589085901185</v>
      </c>
      <c r="AL24" s="89">
        <f t="shared" si="10"/>
        <v>2.9724176172370087</v>
      </c>
      <c r="AM24" s="19">
        <f t="shared" si="11"/>
        <v>2.8722245027428439</v>
      </c>
      <c r="AN24" s="54">
        <f t="shared" si="12"/>
        <v>-3.3707616962416823E-2</v>
      </c>
    </row>
    <row r="25" spans="1:40" ht="20.100000000000001" customHeight="1" x14ac:dyDescent="0.25">
      <c r="A25" s="5" t="s">
        <v>111</v>
      </c>
      <c r="B25" s="97">
        <v>23.87</v>
      </c>
      <c r="C25" s="75">
        <v>23.42</v>
      </c>
      <c r="D25" s="75">
        <v>28.56</v>
      </c>
      <c r="E25" s="75">
        <v>41.98</v>
      </c>
      <c r="F25" s="75">
        <v>49.02</v>
      </c>
      <c r="G25" s="75">
        <v>46.54</v>
      </c>
      <c r="H25" s="75">
        <v>48.78</v>
      </c>
      <c r="I25" s="75">
        <v>64.94</v>
      </c>
      <c r="J25" s="75">
        <v>74.09</v>
      </c>
      <c r="K25" s="98">
        <v>101.06</v>
      </c>
      <c r="L25" s="54">
        <f t="shared" si="0"/>
        <v>0.36401673640167359</v>
      </c>
      <c r="N25" s="392">
        <f t="shared" si="13"/>
        <v>1.3292801644066755E-3</v>
      </c>
      <c r="P25" s="97">
        <v>27.183</v>
      </c>
      <c r="Q25" s="75">
        <v>28.056999999999999</v>
      </c>
      <c r="R25" s="75">
        <v>34.232999999999997</v>
      </c>
      <c r="S25" s="75">
        <v>46.311999999999998</v>
      </c>
      <c r="T25" s="75">
        <v>51.771999999999998</v>
      </c>
      <c r="U25" s="75">
        <v>49.384</v>
      </c>
      <c r="V25" s="75">
        <v>58.603000000000002</v>
      </c>
      <c r="W25" s="75">
        <v>81.347999999999999</v>
      </c>
      <c r="X25" s="75">
        <v>97.885000000000005</v>
      </c>
      <c r="Y25" s="98">
        <v>145.114</v>
      </c>
      <c r="Z25" s="54">
        <f t="shared" si="1"/>
        <v>0.48249476426418753</v>
      </c>
      <c r="AB25" s="392">
        <f t="shared" si="14"/>
        <v>7.3130043363292601E-3</v>
      </c>
      <c r="AD25" s="64">
        <f t="shared" si="2"/>
        <v>11.387934645999163</v>
      </c>
      <c r="AE25" s="89">
        <f t="shared" si="3"/>
        <v>11.9799316823228</v>
      </c>
      <c r="AF25" s="89">
        <f t="shared" si="4"/>
        <v>11.986344537815125</v>
      </c>
      <c r="AG25" s="89">
        <f t="shared" si="5"/>
        <v>11.031919961886613</v>
      </c>
      <c r="AH25" s="89">
        <f t="shared" si="6"/>
        <v>10.56140350877193</v>
      </c>
      <c r="AI25" s="89">
        <f t="shared" si="7"/>
        <v>10.611087236785561</v>
      </c>
      <c r="AJ25" s="89">
        <f t="shared" si="8"/>
        <v>12.013735137351373</v>
      </c>
      <c r="AK25" s="89">
        <f t="shared" si="9"/>
        <v>12.526639975361872</v>
      </c>
      <c r="AL25" s="89">
        <f t="shared" si="10"/>
        <v>13.211634498582805</v>
      </c>
      <c r="AM25" s="19">
        <f t="shared" si="11"/>
        <v>14.359192558875915</v>
      </c>
      <c r="AN25" s="54">
        <f t="shared" si="12"/>
        <v>8.6859658463622064E-2</v>
      </c>
    </row>
    <row r="26" spans="1:40" ht="20.100000000000001" customHeight="1" x14ac:dyDescent="0.25">
      <c r="A26" s="5" t="s">
        <v>103</v>
      </c>
      <c r="B26" s="97">
        <v>490.26</v>
      </c>
      <c r="C26" s="75">
        <v>486.9</v>
      </c>
      <c r="D26" s="75">
        <v>329.83</v>
      </c>
      <c r="E26" s="75">
        <v>353.41</v>
      </c>
      <c r="F26" s="75">
        <v>307.45999999999998</v>
      </c>
      <c r="G26" s="75">
        <v>386.46</v>
      </c>
      <c r="H26" s="75">
        <v>967.15</v>
      </c>
      <c r="I26" s="75">
        <v>767.81</v>
      </c>
      <c r="J26" s="75">
        <v>544.62</v>
      </c>
      <c r="K26" s="98">
        <v>515.24</v>
      </c>
      <c r="L26" s="54">
        <f t="shared" si="0"/>
        <v>-5.3945870515221615E-2</v>
      </c>
      <c r="N26" s="392">
        <f t="shared" si="13"/>
        <v>6.7771453780812937E-3</v>
      </c>
      <c r="P26" s="97">
        <v>92.575000000000003</v>
      </c>
      <c r="Q26" s="75">
        <v>86.436999999999998</v>
      </c>
      <c r="R26" s="75">
        <v>62.872999999999998</v>
      </c>
      <c r="S26" s="75">
        <v>70.866</v>
      </c>
      <c r="T26" s="75">
        <v>74.519000000000005</v>
      </c>
      <c r="U26" s="75">
        <v>84.427000000000007</v>
      </c>
      <c r="V26" s="75">
        <v>239.76</v>
      </c>
      <c r="W26" s="75">
        <v>200.709</v>
      </c>
      <c r="X26" s="75">
        <v>140.21299999999999</v>
      </c>
      <c r="Y26" s="98">
        <v>143.09100000000001</v>
      </c>
      <c r="Z26" s="54">
        <f t="shared" si="1"/>
        <v>2.0525914144908206E-2</v>
      </c>
      <c r="AB26" s="392">
        <f t="shared" si="14"/>
        <v>7.211055470111017E-3</v>
      </c>
      <c r="AD26" s="64">
        <f t="shared" si="2"/>
        <v>1.8882837677966793</v>
      </c>
      <c r="AE26" s="89">
        <f t="shared" si="3"/>
        <v>1.7752515917026086</v>
      </c>
      <c r="AF26" s="89">
        <f t="shared" si="4"/>
        <v>1.9062244186399055</v>
      </c>
      <c r="AG26" s="89">
        <f t="shared" si="5"/>
        <v>2.0052064174754531</v>
      </c>
      <c r="AH26" s="89">
        <f t="shared" si="6"/>
        <v>2.4236973915306059</v>
      </c>
      <c r="AI26" s="89">
        <f t="shared" si="7"/>
        <v>2.1846245407027896</v>
      </c>
      <c r="AJ26" s="89">
        <f t="shared" si="8"/>
        <v>2.4790363438970169</v>
      </c>
      <c r="AK26" s="89">
        <f t="shared" si="9"/>
        <v>2.6140451413761219</v>
      </c>
      <c r="AL26" s="89">
        <f t="shared" si="10"/>
        <v>2.5745106679886893</v>
      </c>
      <c r="AM26" s="19">
        <f t="shared" si="11"/>
        <v>2.7771718034314108</v>
      </c>
      <c r="AN26" s="54">
        <f t="shared" si="12"/>
        <v>7.8718312556478334E-2</v>
      </c>
    </row>
    <row r="27" spans="1:40" ht="20.100000000000001" customHeight="1" x14ac:dyDescent="0.25">
      <c r="A27" s="5" t="s">
        <v>109</v>
      </c>
      <c r="B27" s="97">
        <v>395.44</v>
      </c>
      <c r="C27" s="75">
        <v>420.37</v>
      </c>
      <c r="D27" s="75">
        <v>470.67</v>
      </c>
      <c r="E27" s="75">
        <v>388.77</v>
      </c>
      <c r="F27" s="75">
        <v>443.06</v>
      </c>
      <c r="G27" s="75">
        <v>517.96</v>
      </c>
      <c r="H27" s="75">
        <v>550.67999999999995</v>
      </c>
      <c r="I27" s="75">
        <v>494.63</v>
      </c>
      <c r="J27" s="75">
        <v>535.42999999999995</v>
      </c>
      <c r="K27" s="98">
        <v>443.94</v>
      </c>
      <c r="L27" s="54">
        <f t="shared" si="0"/>
        <v>-0.1708720094129951</v>
      </c>
      <c r="N27" s="392">
        <f t="shared" si="13"/>
        <v>5.8393096792667678E-3</v>
      </c>
      <c r="P27" s="97">
        <v>117.36799999999999</v>
      </c>
      <c r="Q27" s="75">
        <v>115.271</v>
      </c>
      <c r="R27" s="75">
        <v>496.39</v>
      </c>
      <c r="S27" s="75">
        <v>132.477</v>
      </c>
      <c r="T27" s="75">
        <v>131.19900000000001</v>
      </c>
      <c r="U27" s="75">
        <v>158.797</v>
      </c>
      <c r="V27" s="75">
        <v>161.95599999999999</v>
      </c>
      <c r="W27" s="75">
        <v>141.70500000000001</v>
      </c>
      <c r="X27" s="75">
        <v>161.18700000000001</v>
      </c>
      <c r="Y27" s="98">
        <v>137.899</v>
      </c>
      <c r="Z27" s="54">
        <f t="shared" si="1"/>
        <v>-0.14447815270462264</v>
      </c>
      <c r="AB27" s="392">
        <f t="shared" si="14"/>
        <v>6.9494051916112066E-3</v>
      </c>
      <c r="AD27" s="64">
        <f t="shared" si="2"/>
        <v>2.9680356059073438</v>
      </c>
      <c r="AE27" s="89">
        <f t="shared" si="3"/>
        <v>2.742131931393772</v>
      </c>
      <c r="AF27" s="89">
        <f t="shared" si="4"/>
        <v>10.546455053434464</v>
      </c>
      <c r="AG27" s="89">
        <f t="shared" si="5"/>
        <v>3.4075931784859947</v>
      </c>
      <c r="AH27" s="89">
        <f t="shared" si="6"/>
        <v>2.9612016431183137</v>
      </c>
      <c r="AI27" s="89">
        <f t="shared" si="7"/>
        <v>3.0658158931191593</v>
      </c>
      <c r="AJ27" s="89">
        <f t="shared" si="8"/>
        <v>2.9410183772790006</v>
      </c>
      <c r="AK27" s="89">
        <f t="shared" si="9"/>
        <v>2.8648686897276754</v>
      </c>
      <c r="AL27" s="89">
        <f t="shared" si="10"/>
        <v>3.0104215303587778</v>
      </c>
      <c r="AM27" s="19">
        <f t="shared" si="11"/>
        <v>3.1062530972653963</v>
      </c>
      <c r="AN27" s="54">
        <f t="shared" si="12"/>
        <v>3.1833271832598625E-2</v>
      </c>
    </row>
    <row r="28" spans="1:40" ht="20.100000000000001" customHeight="1" x14ac:dyDescent="0.25">
      <c r="A28" s="5" t="s">
        <v>101</v>
      </c>
      <c r="B28" s="97">
        <v>156.93</v>
      </c>
      <c r="C28" s="75">
        <v>127.46</v>
      </c>
      <c r="D28" s="75">
        <v>146.97999999999999</v>
      </c>
      <c r="E28" s="75">
        <v>86.29</v>
      </c>
      <c r="F28" s="75">
        <v>198.89</v>
      </c>
      <c r="G28" s="75">
        <v>205.21</v>
      </c>
      <c r="H28" s="75">
        <v>193.43</v>
      </c>
      <c r="I28" s="75">
        <v>311.47000000000003</v>
      </c>
      <c r="J28" s="75">
        <v>326.33</v>
      </c>
      <c r="K28" s="98">
        <v>446.71</v>
      </c>
      <c r="L28" s="54">
        <f t="shared" si="0"/>
        <v>0.36889038703153249</v>
      </c>
      <c r="N28" s="392">
        <f t="shared" si="13"/>
        <v>5.8757445303988321E-3</v>
      </c>
      <c r="P28" s="97">
        <v>36.052</v>
      </c>
      <c r="Q28" s="75">
        <v>30.792000000000002</v>
      </c>
      <c r="R28" s="75">
        <v>30.86</v>
      </c>
      <c r="S28" s="75">
        <v>17.687999999999999</v>
      </c>
      <c r="T28" s="75">
        <v>47.491</v>
      </c>
      <c r="U28" s="75">
        <v>53.997</v>
      </c>
      <c r="V28" s="75">
        <v>48.155999999999999</v>
      </c>
      <c r="W28" s="75">
        <v>78.180000000000007</v>
      </c>
      <c r="X28" s="75">
        <v>80.543000000000006</v>
      </c>
      <c r="Y28" s="98">
        <v>118.584</v>
      </c>
      <c r="Z28" s="54">
        <f t="shared" si="1"/>
        <v>0.47230671815055303</v>
      </c>
      <c r="AB28" s="392">
        <f t="shared" si="14"/>
        <v>5.9760278554741031E-3</v>
      </c>
      <c r="AD28" s="64">
        <f t="shared" si="2"/>
        <v>2.2973300197540301</v>
      </c>
      <c r="AE28" s="89">
        <f t="shared" si="3"/>
        <v>2.4158167268162565</v>
      </c>
      <c r="AF28" s="89">
        <f t="shared" si="4"/>
        <v>2.09960538848823</v>
      </c>
      <c r="AG28" s="89">
        <f t="shared" si="5"/>
        <v>2.0498319619886427</v>
      </c>
      <c r="AH28" s="89">
        <f t="shared" si="6"/>
        <v>2.3878023027804316</v>
      </c>
      <c r="AI28" s="89">
        <f t="shared" si="7"/>
        <v>2.6313045173237173</v>
      </c>
      <c r="AJ28" s="89">
        <f t="shared" si="8"/>
        <v>2.4895827948094915</v>
      </c>
      <c r="AK28" s="89">
        <f t="shared" si="9"/>
        <v>2.5100330689954085</v>
      </c>
      <c r="AL28" s="89">
        <f t="shared" si="10"/>
        <v>2.4681457420402664</v>
      </c>
      <c r="AM28" s="19">
        <f t="shared" si="11"/>
        <v>2.6546081350316761</v>
      </c>
      <c r="AN28" s="54">
        <f t="shared" si="12"/>
        <v>7.5547561805354574E-2</v>
      </c>
    </row>
    <row r="29" spans="1:40" ht="20.100000000000001" customHeight="1" x14ac:dyDescent="0.25">
      <c r="A29" s="5" t="s">
        <v>116</v>
      </c>
      <c r="B29" s="97">
        <v>309.93</v>
      </c>
      <c r="C29" s="75">
        <v>213.21</v>
      </c>
      <c r="D29" s="75">
        <v>284.2</v>
      </c>
      <c r="E29" s="75">
        <v>225.61</v>
      </c>
      <c r="F29" s="75">
        <v>336.62</v>
      </c>
      <c r="G29" s="75">
        <v>419.18</v>
      </c>
      <c r="H29" s="75">
        <v>556.24</v>
      </c>
      <c r="I29" s="75">
        <v>410.44</v>
      </c>
      <c r="J29" s="75">
        <v>506.18</v>
      </c>
      <c r="K29" s="98">
        <v>415.09</v>
      </c>
      <c r="L29" s="54">
        <f t="shared" si="0"/>
        <v>-0.17995574696748198</v>
      </c>
      <c r="N29" s="392">
        <f t="shared" si="13"/>
        <v>5.4598347857071731E-3</v>
      </c>
      <c r="P29" s="97">
        <v>78.742999999999995</v>
      </c>
      <c r="Q29" s="75">
        <v>46.366999999999997</v>
      </c>
      <c r="R29" s="75">
        <v>57.616999999999997</v>
      </c>
      <c r="S29" s="75">
        <v>44.353999999999999</v>
      </c>
      <c r="T29" s="75">
        <v>55.265999999999998</v>
      </c>
      <c r="U29" s="75">
        <v>56.201999999999998</v>
      </c>
      <c r="V29" s="75">
        <v>83.703999999999994</v>
      </c>
      <c r="W29" s="75">
        <v>65.296000000000006</v>
      </c>
      <c r="X29" s="75">
        <v>79.004999999999995</v>
      </c>
      <c r="Y29" s="98">
        <v>85.016999999999996</v>
      </c>
      <c r="Z29" s="54">
        <f t="shared" si="1"/>
        <v>7.6096449591797996E-2</v>
      </c>
      <c r="AB29" s="392">
        <f t="shared" si="14"/>
        <v>4.2844225206506931E-3</v>
      </c>
      <c r="AD29" s="64">
        <f t="shared" si="2"/>
        <v>2.5406704739779951</v>
      </c>
      <c r="AE29" s="89">
        <f t="shared" si="3"/>
        <v>2.1747103794381126</v>
      </c>
      <c r="AF29" s="89">
        <f t="shared" si="4"/>
        <v>2.0273399014778324</v>
      </c>
      <c r="AG29" s="89">
        <f t="shared" si="5"/>
        <v>1.9659589557200476</v>
      </c>
      <c r="AH29" s="89">
        <f t="shared" si="6"/>
        <v>1.641791931554869</v>
      </c>
      <c r="AI29" s="89">
        <f t="shared" si="7"/>
        <v>1.3407605324681522</v>
      </c>
      <c r="AJ29" s="89">
        <f t="shared" si="8"/>
        <v>1.5048180641449731</v>
      </c>
      <c r="AK29" s="89">
        <f t="shared" si="9"/>
        <v>1.5908780820582791</v>
      </c>
      <c r="AL29" s="89">
        <f t="shared" si="10"/>
        <v>1.5608084080761784</v>
      </c>
      <c r="AM29" s="19">
        <f t="shared" si="11"/>
        <v>2.0481582307451394</v>
      </c>
      <c r="AN29" s="54">
        <f t="shared" si="12"/>
        <v>0.31224192549658208</v>
      </c>
    </row>
    <row r="30" spans="1:40" ht="20.100000000000001" customHeight="1" x14ac:dyDescent="0.25">
      <c r="A30" s="5" t="s">
        <v>112</v>
      </c>
      <c r="B30" s="97">
        <v>393.66</v>
      </c>
      <c r="C30" s="75">
        <v>779.72</v>
      </c>
      <c r="D30" s="75">
        <v>918.73</v>
      </c>
      <c r="E30" s="75">
        <v>568.42999999999995</v>
      </c>
      <c r="F30" s="75">
        <v>796.57</v>
      </c>
      <c r="G30" s="75">
        <v>849.68</v>
      </c>
      <c r="H30" s="75">
        <v>622.77</v>
      </c>
      <c r="I30" s="75">
        <v>336.01</v>
      </c>
      <c r="J30" s="75">
        <v>283.11</v>
      </c>
      <c r="K30" s="98">
        <v>378.5</v>
      </c>
      <c r="L30" s="54">
        <f t="shared" si="0"/>
        <v>0.33693617321889013</v>
      </c>
      <c r="N30" s="392">
        <f t="shared" si="13"/>
        <v>4.978552762991556E-3</v>
      </c>
      <c r="P30" s="97">
        <v>84.396000000000001</v>
      </c>
      <c r="Q30" s="75">
        <v>141.221</v>
      </c>
      <c r="R30" s="75">
        <v>165.946</v>
      </c>
      <c r="S30" s="75">
        <v>151.495</v>
      </c>
      <c r="T30" s="75">
        <v>201.44900000000001</v>
      </c>
      <c r="U30" s="75">
        <v>181.39599999999999</v>
      </c>
      <c r="V30" s="75">
        <v>122.982</v>
      </c>
      <c r="W30" s="75">
        <v>76.652000000000001</v>
      </c>
      <c r="X30" s="75">
        <v>74.33</v>
      </c>
      <c r="Y30" s="98">
        <v>81.191999999999993</v>
      </c>
      <c r="Z30" s="54">
        <f t="shared" si="1"/>
        <v>9.2318041167765305E-2</v>
      </c>
      <c r="AB30" s="392">
        <f t="shared" si="14"/>
        <v>4.0916620593136792E-3</v>
      </c>
      <c r="AD30" s="64">
        <f t="shared" si="2"/>
        <v>2.1438805060204236</v>
      </c>
      <c r="AE30" s="89">
        <f t="shared" si="3"/>
        <v>1.8111758066998409</v>
      </c>
      <c r="AF30" s="89">
        <f t="shared" si="4"/>
        <v>1.8062542858075823</v>
      </c>
      <c r="AG30" s="89">
        <f t="shared" si="5"/>
        <v>2.6651478634132615</v>
      </c>
      <c r="AH30" s="89">
        <f t="shared" si="6"/>
        <v>2.5289553962614706</v>
      </c>
      <c r="AI30" s="89">
        <f t="shared" si="7"/>
        <v>2.1348743056209396</v>
      </c>
      <c r="AJ30" s="89">
        <f t="shared" si="8"/>
        <v>1.9747579363167782</v>
      </c>
      <c r="AK30" s="89">
        <f t="shared" si="9"/>
        <v>2.2812416297134015</v>
      </c>
      <c r="AL30" s="89">
        <f t="shared" si="10"/>
        <v>2.6254812617003993</v>
      </c>
      <c r="AM30" s="19">
        <f t="shared" si="11"/>
        <v>2.1450990752972259</v>
      </c>
      <c r="AN30" s="54">
        <f t="shared" si="12"/>
        <v>-0.1829691925098916</v>
      </c>
    </row>
    <row r="31" spans="1:40" ht="20.100000000000001" customHeight="1" x14ac:dyDescent="0.25">
      <c r="A31" s="5" t="s">
        <v>130</v>
      </c>
      <c r="B31" s="97">
        <v>2.7</v>
      </c>
      <c r="C31" s="75">
        <v>10.35</v>
      </c>
      <c r="D31" s="75">
        <v>9</v>
      </c>
      <c r="E31" s="75">
        <v>3.6</v>
      </c>
      <c r="F31" s="75">
        <v>34.159999999999997</v>
      </c>
      <c r="G31" s="75">
        <v>34.47</v>
      </c>
      <c r="H31" s="75">
        <v>109.81</v>
      </c>
      <c r="I31" s="75">
        <v>46.58</v>
      </c>
      <c r="J31" s="75">
        <v>51.52</v>
      </c>
      <c r="K31" s="98">
        <v>397.56</v>
      </c>
      <c r="L31" s="54">
        <f t="shared" si="0"/>
        <v>6.716614906832298</v>
      </c>
      <c r="N31" s="392">
        <f t="shared" si="13"/>
        <v>5.2292561068822277E-3</v>
      </c>
      <c r="P31" s="97">
        <v>1.044</v>
      </c>
      <c r="Q31" s="75">
        <v>3.7410000000000001</v>
      </c>
      <c r="R31" s="75">
        <v>3.48</v>
      </c>
      <c r="S31" s="75">
        <v>1.3919999999999999</v>
      </c>
      <c r="T31" s="75">
        <v>5.85</v>
      </c>
      <c r="U31" s="75">
        <v>10.021000000000001</v>
      </c>
      <c r="V31" s="75">
        <v>25.616</v>
      </c>
      <c r="W31" s="75">
        <v>12.904999999999999</v>
      </c>
      <c r="X31" s="75">
        <v>16.776</v>
      </c>
      <c r="Y31" s="98">
        <v>78.247</v>
      </c>
      <c r="Z31" s="54">
        <f t="shared" si="1"/>
        <v>3.6642226990939442</v>
      </c>
      <c r="AB31" s="392">
        <f t="shared" si="14"/>
        <v>3.9432491028071415E-3</v>
      </c>
      <c r="AD31" s="64">
        <f t="shared" si="2"/>
        <v>3.8666666666666667</v>
      </c>
      <c r="AE31" s="89">
        <f t="shared" si="3"/>
        <v>3.6144927536231886</v>
      </c>
      <c r="AF31" s="89">
        <f t="shared" si="4"/>
        <v>3.8666666666666667</v>
      </c>
      <c r="AG31" s="89">
        <f t="shared" si="5"/>
        <v>3.8666666666666663</v>
      </c>
      <c r="AH31" s="89">
        <f t="shared" si="6"/>
        <v>1.7125292740046838</v>
      </c>
      <c r="AI31" s="89">
        <f t="shared" si="7"/>
        <v>2.9071656512909785</v>
      </c>
      <c r="AJ31" s="89">
        <f t="shared" si="8"/>
        <v>2.3327565795464893</v>
      </c>
      <c r="AK31" s="89">
        <f t="shared" si="9"/>
        <v>2.7705023615285529</v>
      </c>
      <c r="AL31" s="89">
        <f t="shared" si="10"/>
        <v>3.2562111801242235</v>
      </c>
      <c r="AM31" s="19">
        <f t="shared" si="11"/>
        <v>1.9681809035114197</v>
      </c>
      <c r="AN31" s="54">
        <f t="shared" si="12"/>
        <v>-0.39556103869272563</v>
      </c>
    </row>
    <row r="32" spans="1:40" ht="20.100000000000001" customHeight="1" thickBot="1" x14ac:dyDescent="0.3">
      <c r="A32" s="5" t="s">
        <v>33</v>
      </c>
      <c r="B32" s="148">
        <f>B33-SUM(B7:B31)</f>
        <v>3099.2900000000081</v>
      </c>
      <c r="C32" s="81">
        <f>C33-SUM(C7:C31)</f>
        <v>3107.169999999991</v>
      </c>
      <c r="D32" s="81">
        <f>D33-SUM(D7:D31)</f>
        <v>8353.2399999999907</v>
      </c>
      <c r="E32" s="81">
        <f t="shared" ref="E32:K32" si="15">E33-SUM(E7:E31)</f>
        <v>7527.429999999993</v>
      </c>
      <c r="F32" s="81">
        <f t="shared" si="15"/>
        <v>4880.5199999999968</v>
      </c>
      <c r="G32" s="81">
        <f t="shared" si="15"/>
        <v>3837.6899999999951</v>
      </c>
      <c r="H32" s="81">
        <f t="shared" si="15"/>
        <v>4816.6200000000172</v>
      </c>
      <c r="I32" s="81">
        <f t="shared" si="15"/>
        <v>4244.0599999999904</v>
      </c>
      <c r="J32" s="81">
        <f t="shared" si="15"/>
        <v>3355.3499999999985</v>
      </c>
      <c r="K32" s="123">
        <f t="shared" si="15"/>
        <v>3816.3799999999901</v>
      </c>
      <c r="L32" s="54">
        <f t="shared" si="0"/>
        <v>0.13740146333467201</v>
      </c>
      <c r="N32" s="392">
        <f t="shared" si="13"/>
        <v>5.0198280564400705E-2</v>
      </c>
      <c r="P32" s="148">
        <f>P33-SUM(P7:P31)</f>
        <v>726.96100000000024</v>
      </c>
      <c r="Q32" s="81">
        <f>Q33-SUM(Q7:Q31)</f>
        <v>788.91200000000026</v>
      </c>
      <c r="R32" s="81">
        <f>R33-SUM(R7:R31)</f>
        <v>1357.0079999999998</v>
      </c>
      <c r="S32" s="81">
        <f t="shared" ref="S32:Y32" si="16">S33-SUM(S7:S31)</f>
        <v>1487.3169999999991</v>
      </c>
      <c r="T32" s="81">
        <f t="shared" si="16"/>
        <v>1107.6039999999994</v>
      </c>
      <c r="U32" s="81">
        <f t="shared" si="16"/>
        <v>989.24799999999959</v>
      </c>
      <c r="V32" s="81">
        <f t="shared" si="16"/>
        <v>1181.273000000001</v>
      </c>
      <c r="W32" s="81"/>
      <c r="X32" s="81">
        <f t="shared" si="16"/>
        <v>872.27299999999377</v>
      </c>
      <c r="Y32" s="123">
        <f t="shared" si="16"/>
        <v>998.06899999999587</v>
      </c>
      <c r="Z32" s="54">
        <f t="shared" si="1"/>
        <v>0.14421631759781972</v>
      </c>
      <c r="AB32" s="392">
        <f t="shared" si="14"/>
        <v>5.0297579316646066E-2</v>
      </c>
      <c r="AD32" s="64">
        <f t="shared" si="2"/>
        <v>2.3455726956819092</v>
      </c>
      <c r="AE32" s="91">
        <f t="shared" si="3"/>
        <v>2.5390049466234634</v>
      </c>
      <c r="AF32" s="91">
        <f t="shared" si="4"/>
        <v>1.6245289253032371</v>
      </c>
      <c r="AG32" s="91">
        <f t="shared" si="5"/>
        <v>1.9758629439264139</v>
      </c>
      <c r="AH32" s="91">
        <f t="shared" si="6"/>
        <v>2.2694385024546566</v>
      </c>
      <c r="AI32" s="91">
        <f t="shared" si="7"/>
        <v>2.5777173247448362</v>
      </c>
      <c r="AJ32" s="91">
        <f t="shared" si="8"/>
        <v>2.452493657377989</v>
      </c>
      <c r="AK32" s="91">
        <f t="shared" si="9"/>
        <v>0</v>
      </c>
      <c r="AL32" s="91">
        <f t="shared" si="10"/>
        <v>2.5996483228277056</v>
      </c>
      <c r="AM32" s="19">
        <f t="shared" si="11"/>
        <v>2.6152243749312136</v>
      </c>
      <c r="AN32" s="54">
        <f t="shared" si="12"/>
        <v>5.9915996970565256E-3</v>
      </c>
    </row>
    <row r="33" spans="1:40" s="7" customFormat="1" ht="26.25" customHeight="1" thickBot="1" x14ac:dyDescent="0.3">
      <c r="A33" s="69" t="s">
        <v>34</v>
      </c>
      <c r="B33" s="100">
        <v>34665.58</v>
      </c>
      <c r="C33" s="83">
        <v>39555.06</v>
      </c>
      <c r="D33" s="83">
        <v>52315.74</v>
      </c>
      <c r="E33" s="83">
        <v>52896</v>
      </c>
      <c r="F33" s="83">
        <v>55173.47</v>
      </c>
      <c r="G33" s="83">
        <v>59596.2</v>
      </c>
      <c r="H33" s="83">
        <v>69674.05</v>
      </c>
      <c r="I33" s="83">
        <v>67866.039999999994</v>
      </c>
      <c r="J33" s="83">
        <v>67649.62</v>
      </c>
      <c r="K33" s="101">
        <v>76026.11</v>
      </c>
      <c r="L33" s="102">
        <f t="shared" si="0"/>
        <v>0.12382168591634374</v>
      </c>
      <c r="M33"/>
      <c r="N33" s="395">
        <f>SUM(N7:N32)</f>
        <v>0.99999999999999967</v>
      </c>
      <c r="P33" s="115">
        <v>8474.3080000000009</v>
      </c>
      <c r="Q33" s="83">
        <v>9777.3790000000008</v>
      </c>
      <c r="R33" s="83">
        <v>12370.311</v>
      </c>
      <c r="S33" s="83">
        <v>12858.079</v>
      </c>
      <c r="T33" s="83">
        <v>13708.526</v>
      </c>
      <c r="U33" s="83">
        <v>14924.794</v>
      </c>
      <c r="V33" s="83">
        <v>16779.371999999999</v>
      </c>
      <c r="W33" s="83">
        <v>17223.289000000001</v>
      </c>
      <c r="X33" s="83">
        <v>17508.534</v>
      </c>
      <c r="Y33" s="101">
        <v>19843.280999999999</v>
      </c>
      <c r="Z33" s="425">
        <f t="shared" si="1"/>
        <v>0.13334908565160278</v>
      </c>
      <c r="AA33"/>
      <c r="AB33" s="395">
        <f>SUM(AB7:AB32)</f>
        <v>0.99999999999999989</v>
      </c>
      <c r="AD33" s="87">
        <f t="shared" si="2"/>
        <v>2.4445885515257499</v>
      </c>
      <c r="AE33" s="92">
        <f t="shared" si="3"/>
        <v>2.4718402651898392</v>
      </c>
      <c r="AF33" s="92">
        <f t="shared" si="4"/>
        <v>2.3645486043014969</v>
      </c>
      <c r="AG33" s="92">
        <f t="shared" si="5"/>
        <v>2.4308225574712643</v>
      </c>
      <c r="AH33" s="92">
        <f t="shared" si="6"/>
        <v>2.4846227725027989</v>
      </c>
      <c r="AI33" s="92">
        <f t="shared" si="7"/>
        <v>2.5043197385068177</v>
      </c>
      <c r="AJ33" s="92">
        <f t="shared" si="8"/>
        <v>2.4082670664329116</v>
      </c>
      <c r="AK33" s="92">
        <f t="shared" si="9"/>
        <v>2.5378361548721573</v>
      </c>
      <c r="AL33" s="92">
        <f t="shared" si="10"/>
        <v>2.588120081088408</v>
      </c>
      <c r="AM33" s="103">
        <f t="shared" si="11"/>
        <v>2.6100613328762972</v>
      </c>
      <c r="AN33" s="102">
        <f t="shared" si="12"/>
        <v>8.4776792036102208E-3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422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102</v>
      </c>
      <c r="B39" s="105">
        <v>2264.2199999999998</v>
      </c>
      <c r="C39" s="73">
        <v>3277.72</v>
      </c>
      <c r="D39" s="73">
        <v>4192.6400000000003</v>
      </c>
      <c r="E39" s="73">
        <v>6157.53</v>
      </c>
      <c r="F39" s="73">
        <v>7967.95</v>
      </c>
      <c r="G39" s="73">
        <v>11218.34</v>
      </c>
      <c r="H39" s="73">
        <v>14417.94</v>
      </c>
      <c r="I39" s="73">
        <v>8598.17</v>
      </c>
      <c r="J39" s="73">
        <v>10265.76</v>
      </c>
      <c r="K39" s="96">
        <v>12191.99</v>
      </c>
      <c r="L39" s="54">
        <f t="shared" ref="L39:L62" si="17">(K39-J39)/J39</f>
        <v>0.18763637567993013</v>
      </c>
      <c r="N39" s="392">
        <f>K39/K62</f>
        <v>0.32985540135957242</v>
      </c>
      <c r="P39" s="105">
        <v>338.80399999999997</v>
      </c>
      <c r="Q39" s="73">
        <v>540.80200000000002</v>
      </c>
      <c r="R39" s="73">
        <v>755.91399999999999</v>
      </c>
      <c r="S39" s="73">
        <v>1067.914</v>
      </c>
      <c r="T39" s="73">
        <v>1390.337</v>
      </c>
      <c r="U39" s="73">
        <v>2050.444</v>
      </c>
      <c r="V39" s="73">
        <v>2813.489</v>
      </c>
      <c r="W39" s="73">
        <v>1956.375</v>
      </c>
      <c r="X39" s="73">
        <v>2362.37</v>
      </c>
      <c r="Y39" s="96">
        <v>2843.08</v>
      </c>
      <c r="Z39" s="54">
        <f t="shared" ref="Z39:Z62" si="18">(Y39-X39)/X39</f>
        <v>0.20348632940648589</v>
      </c>
      <c r="AB39" s="392">
        <f>Y39/Y62</f>
        <v>0.31376283088880008</v>
      </c>
      <c r="AD39" s="116">
        <f t="shared" ref="AD39:AD51" si="19">(P39/B39)*10</f>
        <v>1.4963386950031357</v>
      </c>
      <c r="AE39" s="88">
        <f t="shared" ref="AE39:AE51" si="20">(Q39/C39)*10</f>
        <v>1.6499334903530505</v>
      </c>
      <c r="AF39" s="88">
        <f t="shared" ref="AF39:AF51" si="21">(R39/D39)*10</f>
        <v>1.8029547015722789</v>
      </c>
      <c r="AG39" s="88">
        <f t="shared" ref="AG39:AG51" si="22">(S39/E39)*10</f>
        <v>1.7343220414679263</v>
      </c>
      <c r="AH39" s="88">
        <f t="shared" ref="AH39:AH51" si="23">(T39/F39)*10</f>
        <v>1.7449118029104098</v>
      </c>
      <c r="AI39" s="88">
        <f t="shared" ref="AI39:AI51" si="24">(U39/G39)*10</f>
        <v>1.8277606134240896</v>
      </c>
      <c r="AJ39" s="88">
        <f t="shared" ref="AJ39:AJ51" si="25">(V39/H39)*10</f>
        <v>1.9513807104204899</v>
      </c>
      <c r="AK39" s="88">
        <f t="shared" ref="AK39:AK51" si="26">(W39/I39)*10</f>
        <v>2.2753388220981909</v>
      </c>
      <c r="AL39" s="88">
        <f t="shared" ref="AL39:AL51" si="27">(X39/J39)*10</f>
        <v>2.3012129642617789</v>
      </c>
      <c r="AM39" s="117">
        <f t="shared" ref="AM39:AM51" si="28">(Y39/K39)*10</f>
        <v>2.3319244848461982</v>
      </c>
      <c r="AN39" s="54">
        <f>(AM39-AL39)/AL39</f>
        <v>1.3345796786900786E-2</v>
      </c>
    </row>
    <row r="40" spans="1:40" ht="20.100000000000001" customHeight="1" x14ac:dyDescent="0.25">
      <c r="A40" s="104" t="s">
        <v>92</v>
      </c>
      <c r="B40" s="106">
        <v>5266.15</v>
      </c>
      <c r="C40" s="75">
        <v>5891.13</v>
      </c>
      <c r="D40" s="75">
        <v>9389.74</v>
      </c>
      <c r="E40" s="75">
        <v>5691.06</v>
      </c>
      <c r="F40" s="75">
        <v>7028.32</v>
      </c>
      <c r="G40" s="75">
        <v>5112.2</v>
      </c>
      <c r="H40" s="75">
        <v>6412.76</v>
      </c>
      <c r="I40" s="75">
        <v>5884.92</v>
      </c>
      <c r="J40" s="75">
        <v>5640.3</v>
      </c>
      <c r="K40" s="98">
        <v>6541.64</v>
      </c>
      <c r="L40" s="54">
        <f t="shared" si="17"/>
        <v>0.15980355654841055</v>
      </c>
      <c r="N40" s="392">
        <f>K40/$K$62</f>
        <v>0.17698466679761329</v>
      </c>
      <c r="P40" s="106">
        <v>1295.5930000000001</v>
      </c>
      <c r="Q40" s="75">
        <v>1407.6769999999999</v>
      </c>
      <c r="R40" s="75">
        <v>1855.123</v>
      </c>
      <c r="S40" s="75">
        <v>1229.4839999999999</v>
      </c>
      <c r="T40" s="75">
        <v>1711.9770000000001</v>
      </c>
      <c r="U40" s="75">
        <v>1223.7429999999999</v>
      </c>
      <c r="V40" s="75">
        <v>1491.1120000000001</v>
      </c>
      <c r="W40" s="75">
        <v>1487.6179999999999</v>
      </c>
      <c r="X40" s="75">
        <v>1410.4870000000001</v>
      </c>
      <c r="Y40" s="98">
        <v>1659.106</v>
      </c>
      <c r="Z40" s="54">
        <f t="shared" si="18"/>
        <v>0.17626465185428855</v>
      </c>
      <c r="AB40" s="392">
        <f>Y40/$Y$62</f>
        <v>0.1830992428298161</v>
      </c>
      <c r="AD40" s="118">
        <f t="shared" si="19"/>
        <v>2.4602280603476925</v>
      </c>
      <c r="AE40" s="89">
        <f t="shared" si="20"/>
        <v>2.3894855486129143</v>
      </c>
      <c r="AF40" s="89">
        <f t="shared" si="21"/>
        <v>1.9756915526947498</v>
      </c>
      <c r="AG40" s="89">
        <f t="shared" si="22"/>
        <v>2.1603778557948781</v>
      </c>
      <c r="AH40" s="89">
        <f t="shared" si="23"/>
        <v>2.4358267694128899</v>
      </c>
      <c r="AI40" s="89">
        <f t="shared" si="24"/>
        <v>2.3937698055631627</v>
      </c>
      <c r="AJ40" s="89">
        <f t="shared" si="25"/>
        <v>2.3252265795071079</v>
      </c>
      <c r="AK40" s="89">
        <f t="shared" si="26"/>
        <v>2.5278474473739658</v>
      </c>
      <c r="AL40" s="89">
        <f t="shared" si="27"/>
        <v>2.5007304575997731</v>
      </c>
      <c r="AM40" s="119">
        <f t="shared" si="28"/>
        <v>2.5362233323753673</v>
      </c>
      <c r="AN40" s="54">
        <f t="shared" ref="AN40:AN62" si="29">(AM40-AL40)/AL40</f>
        <v>1.419300295548873E-2</v>
      </c>
    </row>
    <row r="41" spans="1:40" ht="20.100000000000001" customHeight="1" x14ac:dyDescent="0.25">
      <c r="A41" s="104" t="s">
        <v>94</v>
      </c>
      <c r="B41" s="106">
        <v>1326.28</v>
      </c>
      <c r="C41" s="75">
        <v>1912.05</v>
      </c>
      <c r="D41" s="75">
        <v>2674.73</v>
      </c>
      <c r="E41" s="75">
        <v>3156.72</v>
      </c>
      <c r="F41" s="75">
        <v>2691.98</v>
      </c>
      <c r="G41" s="75">
        <v>3869.18</v>
      </c>
      <c r="H41" s="75">
        <v>5007.96</v>
      </c>
      <c r="I41" s="75">
        <v>4476.22</v>
      </c>
      <c r="J41" s="75">
        <v>5341.32</v>
      </c>
      <c r="K41" s="98">
        <v>4335.92</v>
      </c>
      <c r="L41" s="54">
        <f t="shared" si="17"/>
        <v>-0.18823062463960213</v>
      </c>
      <c r="N41" s="392">
        <f t="shared" ref="N41:N61" si="30">K41/$K$62</f>
        <v>0.11730871103593403</v>
      </c>
      <c r="P41" s="106">
        <v>288.84800000000001</v>
      </c>
      <c r="Q41" s="75">
        <v>402.71300000000002</v>
      </c>
      <c r="R41" s="75">
        <v>556.76</v>
      </c>
      <c r="S41" s="75">
        <v>645.48</v>
      </c>
      <c r="T41" s="75">
        <v>649.19299999999998</v>
      </c>
      <c r="U41" s="75">
        <v>935.53200000000004</v>
      </c>
      <c r="V41" s="75">
        <v>1162.7270000000001</v>
      </c>
      <c r="W41" s="75">
        <v>1019.593</v>
      </c>
      <c r="X41" s="75">
        <v>1054.8330000000001</v>
      </c>
      <c r="Y41" s="98">
        <v>993.66399999999999</v>
      </c>
      <c r="Z41" s="54">
        <f t="shared" si="18"/>
        <v>-5.7989274131545081E-2</v>
      </c>
      <c r="AB41" s="392">
        <f t="shared" ref="AB41:AB61" si="31">Y41/$Y$62</f>
        <v>0.10966094151142024</v>
      </c>
      <c r="AD41" s="118">
        <f t="shared" si="19"/>
        <v>2.1778809904394247</v>
      </c>
      <c r="AE41" s="89">
        <f t="shared" si="20"/>
        <v>2.1061844617034078</v>
      </c>
      <c r="AF41" s="89">
        <f t="shared" si="21"/>
        <v>2.0815558953614008</v>
      </c>
      <c r="AG41" s="89">
        <f t="shared" si="22"/>
        <v>2.0447806584049268</v>
      </c>
      <c r="AH41" s="89">
        <f t="shared" si="23"/>
        <v>2.4115818096716914</v>
      </c>
      <c r="AI41" s="89">
        <f t="shared" si="24"/>
        <v>2.4179076703590945</v>
      </c>
      <c r="AJ41" s="89">
        <f t="shared" si="25"/>
        <v>2.3217577616434637</v>
      </c>
      <c r="AK41" s="89">
        <f t="shared" si="26"/>
        <v>2.2777991251547061</v>
      </c>
      <c r="AL41" s="89">
        <f t="shared" si="27"/>
        <v>1.9748545303408149</v>
      </c>
      <c r="AM41" s="119">
        <f t="shared" si="28"/>
        <v>2.2917027989446299</v>
      </c>
      <c r="AN41" s="54">
        <f t="shared" si="29"/>
        <v>0.16044132048001236</v>
      </c>
    </row>
    <row r="42" spans="1:40" ht="20.100000000000001" customHeight="1" x14ac:dyDescent="0.25">
      <c r="A42" s="104" t="s">
        <v>95</v>
      </c>
      <c r="B42" s="106">
        <v>3064.41</v>
      </c>
      <c r="C42" s="75">
        <v>2342.37</v>
      </c>
      <c r="D42" s="75">
        <v>1906.75</v>
      </c>
      <c r="E42" s="75">
        <v>3016.25</v>
      </c>
      <c r="F42" s="75">
        <v>1737.16</v>
      </c>
      <c r="G42" s="75">
        <v>2643.62</v>
      </c>
      <c r="H42" s="75">
        <v>2249.7600000000002</v>
      </c>
      <c r="I42" s="75">
        <v>3008.25</v>
      </c>
      <c r="J42" s="75">
        <v>2410.17</v>
      </c>
      <c r="K42" s="98">
        <v>2650.87</v>
      </c>
      <c r="L42" s="54">
        <f t="shared" si="17"/>
        <v>9.9868474008057442E-2</v>
      </c>
      <c r="N42" s="392">
        <f t="shared" si="30"/>
        <v>7.1719529609362356E-2</v>
      </c>
      <c r="P42" s="106">
        <v>677.43200000000002</v>
      </c>
      <c r="Q42" s="75">
        <v>536.26499999999999</v>
      </c>
      <c r="R42" s="75">
        <v>456.52699999999999</v>
      </c>
      <c r="S42" s="75">
        <v>670.57799999999997</v>
      </c>
      <c r="T42" s="75">
        <v>384.7</v>
      </c>
      <c r="U42" s="75">
        <v>626.64700000000005</v>
      </c>
      <c r="V42" s="75">
        <v>563.60299999999995</v>
      </c>
      <c r="W42" s="75">
        <v>714.89800000000002</v>
      </c>
      <c r="X42" s="75">
        <v>648.58100000000002</v>
      </c>
      <c r="Y42" s="98">
        <v>737.97</v>
      </c>
      <c r="Z42" s="54">
        <f t="shared" si="18"/>
        <v>0.13782241539607237</v>
      </c>
      <c r="AB42" s="392">
        <f t="shared" si="31"/>
        <v>8.1442504717070152E-2</v>
      </c>
      <c r="AD42" s="118">
        <f t="shared" si="19"/>
        <v>2.2106441370443255</v>
      </c>
      <c r="AE42" s="89">
        <f t="shared" si="20"/>
        <v>2.2894120057890084</v>
      </c>
      <c r="AF42" s="89">
        <f t="shared" si="21"/>
        <v>2.3942677330536251</v>
      </c>
      <c r="AG42" s="89">
        <f t="shared" si="22"/>
        <v>2.2232175714877744</v>
      </c>
      <c r="AH42" s="89">
        <f t="shared" si="23"/>
        <v>2.2145340670980218</v>
      </c>
      <c r="AI42" s="89">
        <f t="shared" si="24"/>
        <v>2.3704125403802365</v>
      </c>
      <c r="AJ42" s="89">
        <f t="shared" si="25"/>
        <v>2.5051694402958535</v>
      </c>
      <c r="AK42" s="89">
        <f t="shared" si="26"/>
        <v>2.3764580736308485</v>
      </c>
      <c r="AL42" s="89">
        <f t="shared" si="27"/>
        <v>2.6910176460581621</v>
      </c>
      <c r="AM42" s="119">
        <f t="shared" si="28"/>
        <v>2.7838785002659505</v>
      </c>
      <c r="AN42" s="54">
        <f t="shared" si="29"/>
        <v>3.4507709135171316E-2</v>
      </c>
    </row>
    <row r="43" spans="1:40" ht="20.100000000000001" customHeight="1" x14ac:dyDescent="0.25">
      <c r="A43" s="104" t="s">
        <v>227</v>
      </c>
      <c r="B43" s="106">
        <v>14.07</v>
      </c>
      <c r="C43" s="75">
        <v>42.44</v>
      </c>
      <c r="D43" s="75">
        <v>34.090000000000003</v>
      </c>
      <c r="E43" s="75">
        <v>4.8899999999999997</v>
      </c>
      <c r="F43" s="75">
        <v>21.75</v>
      </c>
      <c r="G43" s="75">
        <v>218.06</v>
      </c>
      <c r="H43" s="75">
        <v>988.32</v>
      </c>
      <c r="I43" s="75">
        <v>2138.69</v>
      </c>
      <c r="J43" s="75">
        <v>1362.62</v>
      </c>
      <c r="K43" s="98">
        <v>3546.03</v>
      </c>
      <c r="L43" s="54">
        <f t="shared" si="17"/>
        <v>1.6023616268658911</v>
      </c>
      <c r="N43" s="392">
        <f t="shared" si="30"/>
        <v>9.5938165047960558E-2</v>
      </c>
      <c r="P43" s="106">
        <v>2.286</v>
      </c>
      <c r="Q43" s="75">
        <v>6.5919999999999996</v>
      </c>
      <c r="R43" s="75">
        <v>7.3620000000000001</v>
      </c>
      <c r="S43" s="75">
        <v>1.054</v>
      </c>
      <c r="T43" s="75">
        <v>6.2359999999999998</v>
      </c>
      <c r="U43" s="75">
        <v>85.906000000000006</v>
      </c>
      <c r="V43" s="75">
        <v>189.31</v>
      </c>
      <c r="W43" s="75">
        <v>431.31400000000002</v>
      </c>
      <c r="X43" s="75">
        <v>269.58999999999997</v>
      </c>
      <c r="Y43" s="98">
        <v>721.25900000000001</v>
      </c>
      <c r="Z43" s="54">
        <f t="shared" si="18"/>
        <v>1.6753922623242705</v>
      </c>
      <c r="AB43" s="392">
        <f t="shared" si="31"/>
        <v>7.959827568834682E-2</v>
      </c>
      <c r="AD43" s="118">
        <f t="shared" si="19"/>
        <v>1.624733475479744</v>
      </c>
      <c r="AE43" s="89">
        <f t="shared" si="20"/>
        <v>1.5532516493873705</v>
      </c>
      <c r="AF43" s="89">
        <f t="shared" si="21"/>
        <v>2.1595775887356994</v>
      </c>
      <c r="AG43" s="89">
        <f t="shared" si="22"/>
        <v>2.1554192229038858</v>
      </c>
      <c r="AH43" s="89">
        <f t="shared" si="23"/>
        <v>2.8671264367816089</v>
      </c>
      <c r="AI43" s="89">
        <f t="shared" si="24"/>
        <v>3.9395579198385766</v>
      </c>
      <c r="AJ43" s="89">
        <f t="shared" si="25"/>
        <v>1.9154727213857858</v>
      </c>
      <c r="AK43" s="89">
        <f t="shared" si="26"/>
        <v>2.0167205158297836</v>
      </c>
      <c r="AL43" s="89">
        <f t="shared" si="27"/>
        <v>1.9784679514464782</v>
      </c>
      <c r="AM43" s="119">
        <f t="shared" si="28"/>
        <v>2.0339901241670262</v>
      </c>
      <c r="AN43" s="54">
        <f t="shared" si="29"/>
        <v>2.8063215620932905E-2</v>
      </c>
    </row>
    <row r="44" spans="1:40" ht="20.100000000000001" customHeight="1" x14ac:dyDescent="0.25">
      <c r="A44" s="104" t="s">
        <v>96</v>
      </c>
      <c r="B44" s="106">
        <v>1841.36</v>
      </c>
      <c r="C44" s="75">
        <v>2822.65</v>
      </c>
      <c r="D44" s="75">
        <v>3693.09</v>
      </c>
      <c r="E44" s="75">
        <v>4282.4399999999996</v>
      </c>
      <c r="F44" s="75">
        <v>2801.12</v>
      </c>
      <c r="G44" s="75">
        <v>3596.7</v>
      </c>
      <c r="H44" s="75">
        <v>3126.16</v>
      </c>
      <c r="I44" s="75">
        <v>3975.36</v>
      </c>
      <c r="J44" s="75">
        <v>2208.9299999999998</v>
      </c>
      <c r="K44" s="98">
        <v>2518.29</v>
      </c>
      <c r="L44" s="54">
        <f t="shared" si="17"/>
        <v>0.14004970732436073</v>
      </c>
      <c r="N44" s="392">
        <f t="shared" si="30"/>
        <v>6.8132565618065438E-2</v>
      </c>
      <c r="P44" s="106">
        <v>448.06700000000001</v>
      </c>
      <c r="Q44" s="75">
        <v>656.32500000000005</v>
      </c>
      <c r="R44" s="75">
        <v>825.27499999999998</v>
      </c>
      <c r="S44" s="75">
        <v>937.38300000000004</v>
      </c>
      <c r="T44" s="75">
        <v>672.40599999999995</v>
      </c>
      <c r="U44" s="75">
        <v>897.21900000000005</v>
      </c>
      <c r="V44" s="75">
        <v>744.08199999999999</v>
      </c>
      <c r="W44" s="75">
        <v>795.26099999999997</v>
      </c>
      <c r="X44" s="75">
        <v>589.62099999999998</v>
      </c>
      <c r="Y44" s="98">
        <v>719.44200000000001</v>
      </c>
      <c r="Z44" s="54">
        <f t="shared" si="18"/>
        <v>0.22017702897284872</v>
      </c>
      <c r="AB44" s="392">
        <f t="shared" si="31"/>
        <v>7.9397751234682151E-2</v>
      </c>
      <c r="AD44" s="118">
        <f t="shared" si="19"/>
        <v>2.4333481774340706</v>
      </c>
      <c r="AE44" s="89">
        <f t="shared" si="20"/>
        <v>2.3252085805891629</v>
      </c>
      <c r="AF44" s="89">
        <f t="shared" si="21"/>
        <v>2.23464632597635</v>
      </c>
      <c r="AG44" s="89">
        <f t="shared" si="22"/>
        <v>2.1888993190797774</v>
      </c>
      <c r="AH44" s="89">
        <f t="shared" si="23"/>
        <v>2.4004898040783686</v>
      </c>
      <c r="AI44" s="89">
        <f t="shared" si="24"/>
        <v>2.4945616815414131</v>
      </c>
      <c r="AJ44" s="89">
        <f t="shared" si="25"/>
        <v>2.3801788776006347</v>
      </c>
      <c r="AK44" s="89">
        <f t="shared" si="26"/>
        <v>2.0004754286404252</v>
      </c>
      <c r="AL44" s="89">
        <f t="shared" si="27"/>
        <v>2.6692606827740128</v>
      </c>
      <c r="AM44" s="119">
        <f t="shared" si="28"/>
        <v>2.8568671598584756</v>
      </c>
      <c r="AN44" s="54">
        <f t="shared" si="29"/>
        <v>7.0284059663102624E-2</v>
      </c>
    </row>
    <row r="45" spans="1:40" ht="20.100000000000001" customHeight="1" x14ac:dyDescent="0.25">
      <c r="A45" s="104" t="s">
        <v>91</v>
      </c>
      <c r="B45" s="106">
        <v>823.12</v>
      </c>
      <c r="C45" s="75">
        <v>568.20000000000005</v>
      </c>
      <c r="D45" s="75">
        <v>544.29999999999995</v>
      </c>
      <c r="E45" s="75">
        <v>788.35</v>
      </c>
      <c r="F45" s="75">
        <v>1855.06</v>
      </c>
      <c r="G45" s="75">
        <v>1887.44</v>
      </c>
      <c r="H45" s="75">
        <v>3018.62</v>
      </c>
      <c r="I45" s="75">
        <v>1766.15</v>
      </c>
      <c r="J45" s="75">
        <v>2053.56</v>
      </c>
      <c r="K45" s="98">
        <v>1658.45</v>
      </c>
      <c r="L45" s="54">
        <f t="shared" si="17"/>
        <v>-0.1924024620658758</v>
      </c>
      <c r="N45" s="392">
        <f t="shared" si="30"/>
        <v>4.4869516000651484E-2</v>
      </c>
      <c r="P45" s="106">
        <v>177.345</v>
      </c>
      <c r="Q45" s="75">
        <v>124.706</v>
      </c>
      <c r="R45" s="75">
        <v>116.321</v>
      </c>
      <c r="S45" s="75">
        <v>201.33500000000001</v>
      </c>
      <c r="T45" s="75">
        <v>407.70600000000002</v>
      </c>
      <c r="U45" s="75">
        <v>446.09199999999998</v>
      </c>
      <c r="V45" s="75">
        <v>712.26800000000003</v>
      </c>
      <c r="W45" s="75">
        <v>452.91699999999997</v>
      </c>
      <c r="X45" s="75">
        <v>505.64</v>
      </c>
      <c r="Y45" s="98">
        <v>440.53300000000002</v>
      </c>
      <c r="Z45" s="54">
        <f t="shared" si="18"/>
        <v>-0.12876156949608411</v>
      </c>
      <c r="AB45" s="392">
        <f t="shared" si="31"/>
        <v>4.8617302777247136E-2</v>
      </c>
      <c r="AD45" s="118">
        <f t="shared" si="19"/>
        <v>2.1545461172125573</v>
      </c>
      <c r="AE45" s="89">
        <f t="shared" si="20"/>
        <v>2.1947553678282294</v>
      </c>
      <c r="AF45" s="89">
        <f t="shared" si="21"/>
        <v>2.1370751423847145</v>
      </c>
      <c r="AG45" s="89">
        <f t="shared" si="22"/>
        <v>2.5538783535231815</v>
      </c>
      <c r="AH45" s="89">
        <f t="shared" si="23"/>
        <v>2.1978049227518248</v>
      </c>
      <c r="AI45" s="89">
        <f t="shared" si="24"/>
        <v>2.3634764548806846</v>
      </c>
      <c r="AJ45" s="89">
        <f t="shared" si="25"/>
        <v>2.3595815306332035</v>
      </c>
      <c r="AK45" s="89">
        <f t="shared" si="26"/>
        <v>2.564431107210599</v>
      </c>
      <c r="AL45" s="89">
        <f t="shared" si="27"/>
        <v>2.4622606595375833</v>
      </c>
      <c r="AM45" s="119">
        <f t="shared" si="28"/>
        <v>2.6562935270885468</v>
      </c>
      <c r="AN45" s="54">
        <f t="shared" si="29"/>
        <v>7.8802732277501106E-2</v>
      </c>
    </row>
    <row r="46" spans="1:40" ht="20.100000000000001" customHeight="1" x14ac:dyDescent="0.25">
      <c r="A46" s="104" t="s">
        <v>106</v>
      </c>
      <c r="B46" s="106">
        <v>538.72</v>
      </c>
      <c r="C46" s="75">
        <v>996.82</v>
      </c>
      <c r="D46" s="75">
        <v>850.41</v>
      </c>
      <c r="E46" s="75">
        <v>876.47</v>
      </c>
      <c r="F46" s="75">
        <v>700.49</v>
      </c>
      <c r="G46" s="75">
        <v>803.08</v>
      </c>
      <c r="H46" s="75">
        <v>1035.1199999999999</v>
      </c>
      <c r="I46" s="75">
        <v>1321.53</v>
      </c>
      <c r="J46" s="75">
        <v>1137.52</v>
      </c>
      <c r="K46" s="98">
        <v>995.85</v>
      </c>
      <c r="L46" s="54">
        <f t="shared" si="17"/>
        <v>-0.1245428651803924</v>
      </c>
      <c r="N46" s="392">
        <f t="shared" si="30"/>
        <v>2.6942812571526895E-2</v>
      </c>
      <c r="P46" s="106">
        <v>124.589</v>
      </c>
      <c r="Q46" s="75">
        <v>229.33799999999999</v>
      </c>
      <c r="R46" s="75">
        <v>187.01</v>
      </c>
      <c r="S46" s="75">
        <v>198.61500000000001</v>
      </c>
      <c r="T46" s="75">
        <v>174.667</v>
      </c>
      <c r="U46" s="75">
        <v>207.404</v>
      </c>
      <c r="V46" s="75">
        <v>251.893</v>
      </c>
      <c r="W46" s="75">
        <v>311.65300000000002</v>
      </c>
      <c r="X46" s="75">
        <v>262.71300000000002</v>
      </c>
      <c r="Y46" s="98">
        <v>245.44</v>
      </c>
      <c r="Z46" s="54">
        <f t="shared" si="18"/>
        <v>-6.574855450624835E-2</v>
      </c>
      <c r="AB46" s="392">
        <f t="shared" si="31"/>
        <v>2.7086803471357505E-2</v>
      </c>
      <c r="AD46" s="118">
        <f t="shared" si="19"/>
        <v>2.3126856251856251</v>
      </c>
      <c r="AE46" s="89">
        <f t="shared" si="20"/>
        <v>2.3006962139603941</v>
      </c>
      <c r="AF46" s="89">
        <f t="shared" si="21"/>
        <v>2.1990569254830024</v>
      </c>
      <c r="AG46" s="89">
        <f t="shared" si="22"/>
        <v>2.2660787020662427</v>
      </c>
      <c r="AH46" s="89">
        <f t="shared" si="23"/>
        <v>2.4934974089565873</v>
      </c>
      <c r="AI46" s="89">
        <f t="shared" si="24"/>
        <v>2.5826069631917115</v>
      </c>
      <c r="AJ46" s="89">
        <f t="shared" si="25"/>
        <v>2.433466651209522</v>
      </c>
      <c r="AK46" s="89">
        <f t="shared" si="26"/>
        <v>2.3582741216620131</v>
      </c>
      <c r="AL46" s="89">
        <f t="shared" si="27"/>
        <v>2.3095242281454396</v>
      </c>
      <c r="AM46" s="119">
        <f t="shared" si="28"/>
        <v>2.4646282070592958</v>
      </c>
      <c r="AN46" s="54">
        <f t="shared" si="29"/>
        <v>6.7158411686551359E-2</v>
      </c>
    </row>
    <row r="47" spans="1:40" ht="20.100000000000001" customHeight="1" x14ac:dyDescent="0.25">
      <c r="A47" s="104" t="s">
        <v>226</v>
      </c>
      <c r="B47" s="106">
        <v>182.6</v>
      </c>
      <c r="C47" s="75">
        <v>348.14</v>
      </c>
      <c r="D47" s="75">
        <v>476.36</v>
      </c>
      <c r="E47" s="75">
        <v>482.59</v>
      </c>
      <c r="F47" s="75">
        <v>183.8</v>
      </c>
      <c r="G47" s="75">
        <v>339.32</v>
      </c>
      <c r="H47" s="75">
        <v>431.57</v>
      </c>
      <c r="I47" s="75">
        <v>697.08</v>
      </c>
      <c r="J47" s="75">
        <v>631.20000000000005</v>
      </c>
      <c r="K47" s="98">
        <v>535.94000000000005</v>
      </c>
      <c r="L47" s="54">
        <f t="shared" si="17"/>
        <v>-0.15091888466413178</v>
      </c>
      <c r="N47" s="392">
        <f t="shared" si="30"/>
        <v>1.4499905577731712E-2</v>
      </c>
      <c r="P47" s="106">
        <v>43.92</v>
      </c>
      <c r="Q47" s="75">
        <v>88.834999999999994</v>
      </c>
      <c r="R47" s="75">
        <v>109.544</v>
      </c>
      <c r="S47" s="75">
        <v>102.387</v>
      </c>
      <c r="T47" s="75">
        <v>43.811999999999998</v>
      </c>
      <c r="U47" s="75">
        <v>87.718999999999994</v>
      </c>
      <c r="V47" s="75">
        <v>91.183000000000007</v>
      </c>
      <c r="W47" s="75">
        <v>184.32599999999999</v>
      </c>
      <c r="X47" s="75">
        <v>187.619</v>
      </c>
      <c r="Y47" s="98">
        <v>153.934</v>
      </c>
      <c r="Z47" s="54">
        <f t="shared" si="18"/>
        <v>-0.17953938566989486</v>
      </c>
      <c r="AB47" s="392">
        <f t="shared" si="31"/>
        <v>1.6988184507659494E-2</v>
      </c>
      <c r="AD47" s="118">
        <f t="shared" si="19"/>
        <v>2.4052573932092005</v>
      </c>
      <c r="AE47" s="89">
        <f t="shared" si="20"/>
        <v>2.5517033377376919</v>
      </c>
      <c r="AF47" s="89">
        <f t="shared" si="21"/>
        <v>2.2996053404987822</v>
      </c>
      <c r="AG47" s="89">
        <f t="shared" si="22"/>
        <v>2.1216146211069438</v>
      </c>
      <c r="AH47" s="89">
        <f t="shared" si="23"/>
        <v>2.3836779107725787</v>
      </c>
      <c r="AI47" s="89">
        <f t="shared" si="24"/>
        <v>2.5851408699752443</v>
      </c>
      <c r="AJ47" s="89">
        <f t="shared" si="25"/>
        <v>2.1128206316472418</v>
      </c>
      <c r="AK47" s="89">
        <f t="shared" si="26"/>
        <v>2.6442589085901185</v>
      </c>
      <c r="AL47" s="89">
        <f t="shared" si="27"/>
        <v>2.9724176172370087</v>
      </c>
      <c r="AM47" s="119">
        <f t="shared" si="28"/>
        <v>2.8722245027428439</v>
      </c>
      <c r="AN47" s="54">
        <f t="shared" si="29"/>
        <v>-3.3707616962416823E-2</v>
      </c>
    </row>
    <row r="48" spans="1:40" ht="20.100000000000001" customHeight="1" x14ac:dyDescent="0.25">
      <c r="A48" s="104" t="s">
        <v>103</v>
      </c>
      <c r="B48" s="106">
        <v>490.26</v>
      </c>
      <c r="C48" s="75">
        <v>486.9</v>
      </c>
      <c r="D48" s="75">
        <v>329.83</v>
      </c>
      <c r="E48" s="75">
        <v>353.41</v>
      </c>
      <c r="F48" s="75">
        <v>307.45999999999998</v>
      </c>
      <c r="G48" s="75">
        <v>386.46</v>
      </c>
      <c r="H48" s="75">
        <v>967.15</v>
      </c>
      <c r="I48" s="75">
        <v>767.81</v>
      </c>
      <c r="J48" s="75">
        <v>544.62</v>
      </c>
      <c r="K48" s="98">
        <v>515.24</v>
      </c>
      <c r="L48" s="54">
        <f t="shared" si="17"/>
        <v>-5.3945870515221615E-2</v>
      </c>
      <c r="N48" s="392">
        <f t="shared" si="30"/>
        <v>1.3939865189891569E-2</v>
      </c>
      <c r="P48" s="106">
        <v>92.575000000000003</v>
      </c>
      <c r="Q48" s="75">
        <v>86.436999999999998</v>
      </c>
      <c r="R48" s="75">
        <v>62.872999999999998</v>
      </c>
      <c r="S48" s="75">
        <v>70.866</v>
      </c>
      <c r="T48" s="75">
        <v>74.519000000000005</v>
      </c>
      <c r="U48" s="75">
        <v>84.427000000000007</v>
      </c>
      <c r="V48" s="75">
        <v>239.76</v>
      </c>
      <c r="W48" s="75">
        <v>200.709</v>
      </c>
      <c r="X48" s="75">
        <v>140.21299999999999</v>
      </c>
      <c r="Y48" s="98">
        <v>143.09100000000001</v>
      </c>
      <c r="Z48" s="54">
        <f t="shared" si="18"/>
        <v>2.0525914144908206E-2</v>
      </c>
      <c r="AB48" s="392">
        <f t="shared" si="31"/>
        <v>1.5791549036505936E-2</v>
      </c>
      <c r="AD48" s="118">
        <f t="shared" si="19"/>
        <v>1.8882837677966793</v>
      </c>
      <c r="AE48" s="89">
        <f t="shared" si="20"/>
        <v>1.7752515917026086</v>
      </c>
      <c r="AF48" s="89">
        <f t="shared" si="21"/>
        <v>1.9062244186399055</v>
      </c>
      <c r="AG48" s="89">
        <f t="shared" si="22"/>
        <v>2.0052064174754531</v>
      </c>
      <c r="AH48" s="89">
        <f t="shared" si="23"/>
        <v>2.4236973915306059</v>
      </c>
      <c r="AI48" s="89">
        <f t="shared" si="24"/>
        <v>2.1846245407027896</v>
      </c>
      <c r="AJ48" s="89">
        <f t="shared" si="25"/>
        <v>2.4790363438970169</v>
      </c>
      <c r="AK48" s="89">
        <f t="shared" si="26"/>
        <v>2.6140451413761219</v>
      </c>
      <c r="AL48" s="89">
        <f t="shared" si="27"/>
        <v>2.5745106679886893</v>
      </c>
      <c r="AM48" s="119">
        <f t="shared" si="28"/>
        <v>2.7771718034314108</v>
      </c>
      <c r="AN48" s="54">
        <f t="shared" si="29"/>
        <v>7.8718312556478334E-2</v>
      </c>
    </row>
    <row r="49" spans="1:40" ht="20.100000000000001" customHeight="1" x14ac:dyDescent="0.25">
      <c r="A49" s="104" t="s">
        <v>101</v>
      </c>
      <c r="B49" s="106">
        <v>156.93</v>
      </c>
      <c r="C49" s="75">
        <v>127.46</v>
      </c>
      <c r="D49" s="75">
        <v>146.97999999999999</v>
      </c>
      <c r="E49" s="75">
        <v>86.29</v>
      </c>
      <c r="F49" s="75">
        <v>198.89</v>
      </c>
      <c r="G49" s="75">
        <v>205.21</v>
      </c>
      <c r="H49" s="75">
        <v>193.43</v>
      </c>
      <c r="I49" s="75">
        <v>311.47000000000003</v>
      </c>
      <c r="J49" s="75">
        <v>326.33</v>
      </c>
      <c r="K49" s="98">
        <v>446.71</v>
      </c>
      <c r="L49" s="54">
        <f t="shared" si="17"/>
        <v>0.36889038703153249</v>
      </c>
      <c r="N49" s="392">
        <f t="shared" si="30"/>
        <v>1.2085779789955092E-2</v>
      </c>
      <c r="P49" s="106">
        <v>36.052</v>
      </c>
      <c r="Q49" s="75">
        <v>30.792000000000002</v>
      </c>
      <c r="R49" s="75">
        <v>30.86</v>
      </c>
      <c r="S49" s="75">
        <v>17.687999999999999</v>
      </c>
      <c r="T49" s="75">
        <v>47.491</v>
      </c>
      <c r="U49" s="75">
        <v>53.997</v>
      </c>
      <c r="V49" s="75">
        <v>48.155999999999999</v>
      </c>
      <c r="W49" s="75">
        <v>78.180000000000007</v>
      </c>
      <c r="X49" s="75">
        <v>80.543000000000006</v>
      </c>
      <c r="Y49" s="98">
        <v>118.584</v>
      </c>
      <c r="Z49" s="54">
        <f t="shared" si="18"/>
        <v>0.47230671815055303</v>
      </c>
      <c r="AB49" s="392">
        <f t="shared" si="31"/>
        <v>1.3086952016164678E-2</v>
      </c>
      <c r="AD49" s="118">
        <f t="shared" si="19"/>
        <v>2.2973300197540301</v>
      </c>
      <c r="AE49" s="89">
        <f t="shared" si="20"/>
        <v>2.4158167268162565</v>
      </c>
      <c r="AF49" s="89">
        <f t="shared" si="21"/>
        <v>2.09960538848823</v>
      </c>
      <c r="AG49" s="89">
        <f t="shared" si="22"/>
        <v>2.0498319619886427</v>
      </c>
      <c r="AH49" s="89">
        <f t="shared" si="23"/>
        <v>2.3878023027804316</v>
      </c>
      <c r="AI49" s="89">
        <f t="shared" si="24"/>
        <v>2.6313045173237173</v>
      </c>
      <c r="AJ49" s="89">
        <f t="shared" si="25"/>
        <v>2.4895827948094915</v>
      </c>
      <c r="AK49" s="89">
        <f t="shared" si="26"/>
        <v>2.5100330689954085</v>
      </c>
      <c r="AL49" s="89">
        <f t="shared" si="27"/>
        <v>2.4681457420402664</v>
      </c>
      <c r="AM49" s="119">
        <f t="shared" si="28"/>
        <v>2.6546081350316761</v>
      </c>
      <c r="AN49" s="54">
        <f t="shared" si="29"/>
        <v>7.5547561805354574E-2</v>
      </c>
    </row>
    <row r="50" spans="1:40" ht="20.100000000000001" customHeight="1" x14ac:dyDescent="0.25">
      <c r="A50" s="104" t="s">
        <v>228</v>
      </c>
      <c r="B50" s="106">
        <v>236.9</v>
      </c>
      <c r="C50" s="75">
        <v>43.61</v>
      </c>
      <c r="D50" s="75">
        <v>23.63</v>
      </c>
      <c r="E50" s="75">
        <v>6.93</v>
      </c>
      <c r="F50" s="75">
        <v>12.03</v>
      </c>
      <c r="G50" s="75">
        <v>281.29000000000002</v>
      </c>
      <c r="H50" s="75">
        <v>250.31</v>
      </c>
      <c r="I50" s="75">
        <v>138.83000000000001</v>
      </c>
      <c r="J50" s="75">
        <v>189.67</v>
      </c>
      <c r="K50" s="98">
        <v>306.14999999999998</v>
      </c>
      <c r="L50" s="54">
        <f t="shared" si="17"/>
        <v>0.61411925976696369</v>
      </c>
      <c r="N50" s="392">
        <f t="shared" si="30"/>
        <v>8.2829161708821188E-3</v>
      </c>
      <c r="P50" s="106">
        <v>11.010999999999999</v>
      </c>
      <c r="Q50" s="75">
        <v>10.185</v>
      </c>
      <c r="R50" s="75">
        <v>4.8220000000000001</v>
      </c>
      <c r="S50" s="75">
        <v>2.0499999999999998</v>
      </c>
      <c r="T50" s="75">
        <v>3.3660000000000001</v>
      </c>
      <c r="U50" s="75">
        <v>62.034999999999997</v>
      </c>
      <c r="V50" s="75">
        <v>55.442</v>
      </c>
      <c r="W50" s="75">
        <v>25.933</v>
      </c>
      <c r="X50" s="75">
        <v>47.442</v>
      </c>
      <c r="Y50" s="98">
        <v>68.271000000000001</v>
      </c>
      <c r="Z50" s="54">
        <f t="shared" si="18"/>
        <v>0.43904135576071834</v>
      </c>
      <c r="AB50" s="392">
        <f t="shared" si="31"/>
        <v>7.5344000969403855E-3</v>
      </c>
      <c r="AD50" s="118">
        <f t="shared" ref="AD50:AD60" si="32">(P50/B50)*10</f>
        <v>0.46479527226677919</v>
      </c>
      <c r="AE50" s="89">
        <f t="shared" ref="AE50:AE60" si="33">(Q50/C50)*10</f>
        <v>2.3354735152487964</v>
      </c>
      <c r="AF50" s="89">
        <f t="shared" ref="AF50:AF60" si="34">(R50/D50)*10</f>
        <v>2.0406263224714345</v>
      </c>
      <c r="AG50" s="89">
        <f t="shared" ref="AG50:AG60" si="35">(S50/E50)*10</f>
        <v>2.958152958152958</v>
      </c>
      <c r="AH50" s="89">
        <f t="shared" ref="AH50:AH60" si="36">(T50/F50)*10</f>
        <v>2.7980049875311725</v>
      </c>
      <c r="AI50" s="89">
        <f t="shared" ref="AI50:AI60" si="37">(U50/G50)*10</f>
        <v>2.2053752355220588</v>
      </c>
      <c r="AJ50" s="89">
        <f t="shared" ref="AJ50:AJ60" si="38">(V50/H50)*10</f>
        <v>2.2149334824817228</v>
      </c>
      <c r="AK50" s="89">
        <f t="shared" ref="AK50:AK60" si="39">(W50/I50)*10</f>
        <v>1.8679680184398184</v>
      </c>
      <c r="AL50" s="89">
        <f t="shared" ref="AL50:AL60" si="40">(X50/J50)*10</f>
        <v>2.5012917171930198</v>
      </c>
      <c r="AM50" s="119">
        <f t="shared" ref="AM50:AM60" si="41">(Y50/K50)*10</f>
        <v>2.2299853013228814</v>
      </c>
      <c r="AN50" s="54">
        <f t="shared" si="29"/>
        <v>-0.10846652311894342</v>
      </c>
    </row>
    <row r="51" spans="1:40" ht="20.100000000000001" customHeight="1" x14ac:dyDescent="0.25">
      <c r="A51" s="104" t="s">
        <v>148</v>
      </c>
      <c r="B51" s="106">
        <v>103.8</v>
      </c>
      <c r="C51" s="75">
        <v>60.6</v>
      </c>
      <c r="D51" s="75">
        <v>25.2</v>
      </c>
      <c r="E51" s="75">
        <v>421.57</v>
      </c>
      <c r="F51" s="75">
        <v>346.46</v>
      </c>
      <c r="G51" s="75">
        <v>422.7</v>
      </c>
      <c r="H51" s="75">
        <v>251.67</v>
      </c>
      <c r="I51" s="75">
        <v>187.96</v>
      </c>
      <c r="J51" s="75">
        <v>137.30000000000001</v>
      </c>
      <c r="K51" s="98">
        <v>168.6</v>
      </c>
      <c r="L51" s="54">
        <f t="shared" si="17"/>
        <v>0.22796795338674422</v>
      </c>
      <c r="N51" s="392">
        <f t="shared" si="30"/>
        <v>4.5614883763211676E-3</v>
      </c>
      <c r="P51" s="106">
        <v>28.315999999999999</v>
      </c>
      <c r="Q51" s="75">
        <v>15.997</v>
      </c>
      <c r="R51" s="75">
        <v>6.6980000000000004</v>
      </c>
      <c r="S51" s="75">
        <v>87.236000000000004</v>
      </c>
      <c r="T51" s="75">
        <v>69.688999999999993</v>
      </c>
      <c r="U51" s="75">
        <v>114.03700000000001</v>
      </c>
      <c r="V51" s="75">
        <v>75.183999999999997</v>
      </c>
      <c r="W51" s="75">
        <v>51.76</v>
      </c>
      <c r="X51" s="75">
        <v>30.242999999999999</v>
      </c>
      <c r="Y51" s="98">
        <v>60.984999999999999</v>
      </c>
      <c r="Z51" s="54">
        <f t="shared" si="18"/>
        <v>1.0164996858777238</v>
      </c>
      <c r="AB51" s="392">
        <f t="shared" si="31"/>
        <v>6.7303157989762772E-3</v>
      </c>
      <c r="AD51" s="118">
        <f t="shared" si="32"/>
        <v>2.7279383429672448</v>
      </c>
      <c r="AE51" s="89">
        <f t="shared" si="33"/>
        <v>2.6397689768976895</v>
      </c>
      <c r="AF51" s="89">
        <f t="shared" si="34"/>
        <v>2.6579365079365083</v>
      </c>
      <c r="AG51" s="89">
        <f t="shared" si="35"/>
        <v>2.0693123324714757</v>
      </c>
      <c r="AH51" s="89">
        <f t="shared" si="36"/>
        <v>2.0114587542573457</v>
      </c>
      <c r="AI51" s="89">
        <f t="shared" si="37"/>
        <v>2.6978235154956236</v>
      </c>
      <c r="AJ51" s="89">
        <f t="shared" si="38"/>
        <v>2.9874041403425124</v>
      </c>
      <c r="AK51" s="89">
        <f t="shared" si="39"/>
        <v>2.7537773994466908</v>
      </c>
      <c r="AL51" s="89">
        <f t="shared" si="40"/>
        <v>2.2026948288419517</v>
      </c>
      <c r="AM51" s="119">
        <f t="shared" si="41"/>
        <v>3.617141162514828</v>
      </c>
      <c r="AN51" s="54">
        <f t="shared" si="29"/>
        <v>0.64214357574739922</v>
      </c>
    </row>
    <row r="52" spans="1:40" ht="20.100000000000001" customHeight="1" x14ac:dyDescent="0.25">
      <c r="A52" s="104" t="s">
        <v>105</v>
      </c>
      <c r="B52" s="106">
        <v>44.38</v>
      </c>
      <c r="C52" s="75">
        <v>362.31</v>
      </c>
      <c r="D52" s="75">
        <v>5744.28</v>
      </c>
      <c r="E52" s="75">
        <v>3839.74</v>
      </c>
      <c r="F52" s="75">
        <v>890.48</v>
      </c>
      <c r="G52" s="75">
        <v>58.49</v>
      </c>
      <c r="H52" s="75">
        <v>426.53</v>
      </c>
      <c r="I52" s="75">
        <v>78.12</v>
      </c>
      <c r="J52" s="75">
        <v>278</v>
      </c>
      <c r="K52" s="98">
        <v>158.29</v>
      </c>
      <c r="L52" s="54">
        <f t="shared" si="17"/>
        <v>-0.43061151079136695</v>
      </c>
      <c r="N52" s="392">
        <f t="shared" si="30"/>
        <v>4.2825503860490959E-3</v>
      </c>
      <c r="P52" s="106">
        <v>15.57</v>
      </c>
      <c r="Q52" s="75">
        <v>107.771</v>
      </c>
      <c r="R52" s="75">
        <v>702.60400000000004</v>
      </c>
      <c r="S52" s="75">
        <v>516.97699999999998</v>
      </c>
      <c r="T52" s="75">
        <v>145.53100000000001</v>
      </c>
      <c r="U52" s="75">
        <v>19.024999999999999</v>
      </c>
      <c r="V52" s="75">
        <v>76.869</v>
      </c>
      <c r="W52" s="75">
        <v>23.65</v>
      </c>
      <c r="X52" s="75">
        <v>87.724000000000004</v>
      </c>
      <c r="Y52" s="98">
        <v>50.42</v>
      </c>
      <c r="Z52" s="54">
        <f t="shared" si="18"/>
        <v>-0.42524280698554556</v>
      </c>
      <c r="AB52" s="392">
        <f t="shared" si="31"/>
        <v>5.5643604588732293E-3</v>
      </c>
      <c r="AD52" s="118">
        <f t="shared" si="32"/>
        <v>3.5083370887787293</v>
      </c>
      <c r="AE52" s="89">
        <f t="shared" si="33"/>
        <v>2.9745521790731693</v>
      </c>
      <c r="AF52" s="89">
        <f t="shared" si="34"/>
        <v>1.2231367551721017</v>
      </c>
      <c r="AG52" s="89">
        <f t="shared" si="35"/>
        <v>1.3463854323469817</v>
      </c>
      <c r="AH52" s="89">
        <f t="shared" si="36"/>
        <v>1.6342983559428623</v>
      </c>
      <c r="AI52" s="89">
        <f t="shared" si="37"/>
        <v>3.252692767994529</v>
      </c>
      <c r="AJ52" s="89">
        <f t="shared" si="38"/>
        <v>1.8021944529106981</v>
      </c>
      <c r="AK52" s="89">
        <f t="shared" si="39"/>
        <v>3.0273937532002044</v>
      </c>
      <c r="AL52" s="89">
        <f t="shared" si="40"/>
        <v>3.1555395683453242</v>
      </c>
      <c r="AM52" s="119">
        <f t="shared" si="41"/>
        <v>3.18529281698149</v>
      </c>
      <c r="AN52" s="54">
        <f t="shared" si="29"/>
        <v>9.4288941690462025E-3</v>
      </c>
    </row>
    <row r="53" spans="1:40" ht="20.100000000000001" customHeight="1" x14ac:dyDescent="0.25">
      <c r="A53" s="104" t="s">
        <v>231</v>
      </c>
      <c r="B53" s="106">
        <v>14.12</v>
      </c>
      <c r="C53" s="75">
        <v>76.13</v>
      </c>
      <c r="D53" s="75">
        <v>7.34</v>
      </c>
      <c r="E53" s="75">
        <v>49.25</v>
      </c>
      <c r="F53" s="75">
        <v>304.94</v>
      </c>
      <c r="G53" s="75">
        <v>41</v>
      </c>
      <c r="H53" s="75">
        <v>257.7</v>
      </c>
      <c r="I53" s="75">
        <v>415.99</v>
      </c>
      <c r="J53" s="75">
        <v>66.05</v>
      </c>
      <c r="K53" s="98">
        <v>85.21</v>
      </c>
      <c r="L53" s="54">
        <f t="shared" si="17"/>
        <v>0.29008327024981073</v>
      </c>
      <c r="N53" s="392">
        <f t="shared" si="30"/>
        <v>2.30536432115259E-3</v>
      </c>
      <c r="P53" s="106">
        <v>4.03</v>
      </c>
      <c r="Q53" s="75">
        <v>17.524000000000001</v>
      </c>
      <c r="R53" s="75">
        <v>1.823</v>
      </c>
      <c r="S53" s="75">
        <v>10.948</v>
      </c>
      <c r="T53" s="75">
        <v>61.854999999999997</v>
      </c>
      <c r="U53" s="75">
        <v>10.835000000000001</v>
      </c>
      <c r="V53" s="75">
        <v>64.956000000000003</v>
      </c>
      <c r="W53" s="75">
        <v>116.515</v>
      </c>
      <c r="X53" s="75">
        <v>17.937000000000001</v>
      </c>
      <c r="Y53" s="98">
        <v>23.77</v>
      </c>
      <c r="Z53" s="54">
        <f t="shared" si="18"/>
        <v>0.32519373362323678</v>
      </c>
      <c r="AB53" s="392">
        <f t="shared" si="31"/>
        <v>2.6232615650023136E-3</v>
      </c>
      <c r="AD53" s="118">
        <f t="shared" si="32"/>
        <v>2.8541076487252126</v>
      </c>
      <c r="AE53" s="89">
        <f t="shared" si="33"/>
        <v>2.3018520951004859</v>
      </c>
      <c r="AF53" s="89">
        <f t="shared" si="34"/>
        <v>2.4836512261580381</v>
      </c>
      <c r="AG53" s="89">
        <f t="shared" si="35"/>
        <v>2.2229441624365482</v>
      </c>
      <c r="AH53" s="89">
        <f t="shared" si="36"/>
        <v>2.0284318226536366</v>
      </c>
      <c r="AI53" s="89">
        <f t="shared" si="37"/>
        <v>2.6426829268292682</v>
      </c>
      <c r="AJ53" s="89">
        <f t="shared" si="38"/>
        <v>2.5206053550640286</v>
      </c>
      <c r="AK53" s="89">
        <f t="shared" si="39"/>
        <v>2.8009086756893193</v>
      </c>
      <c r="AL53" s="89">
        <f t="shared" si="40"/>
        <v>2.7156699470098413</v>
      </c>
      <c r="AM53" s="119">
        <f t="shared" si="41"/>
        <v>2.7895786879474245</v>
      </c>
      <c r="AN53" s="54">
        <f t="shared" si="29"/>
        <v>2.7215656681314416E-2</v>
      </c>
    </row>
    <row r="54" spans="1:40" ht="20.100000000000001" customHeight="1" x14ac:dyDescent="0.25">
      <c r="A54" s="104" t="s">
        <v>230</v>
      </c>
      <c r="B54" s="106">
        <v>0.03</v>
      </c>
      <c r="C54" s="75">
        <v>23.13</v>
      </c>
      <c r="D54" s="75">
        <v>24.3</v>
      </c>
      <c r="E54" s="75">
        <v>8.32</v>
      </c>
      <c r="F54" s="75">
        <v>72.67</v>
      </c>
      <c r="G54" s="75">
        <v>105.53</v>
      </c>
      <c r="H54" s="75">
        <v>82.31</v>
      </c>
      <c r="I54" s="75">
        <v>110.1</v>
      </c>
      <c r="J54" s="75">
        <v>127.83</v>
      </c>
      <c r="K54" s="98">
        <v>92.98</v>
      </c>
      <c r="L54" s="54">
        <f t="shared" si="17"/>
        <v>-0.27262770867558472</v>
      </c>
      <c r="N54" s="392">
        <f t="shared" si="30"/>
        <v>2.5155823797766439E-3</v>
      </c>
      <c r="P54" s="106">
        <v>1E-3</v>
      </c>
      <c r="Q54" s="75">
        <v>3.738</v>
      </c>
      <c r="R54" s="75">
        <v>3.718</v>
      </c>
      <c r="S54" s="75">
        <v>1.532</v>
      </c>
      <c r="T54" s="75">
        <v>11.821</v>
      </c>
      <c r="U54" s="75">
        <v>20.989000000000001</v>
      </c>
      <c r="V54" s="75">
        <v>17.073</v>
      </c>
      <c r="W54" s="75">
        <v>25.122</v>
      </c>
      <c r="X54" s="75">
        <v>26.54</v>
      </c>
      <c r="Y54" s="98">
        <v>22.079000000000001</v>
      </c>
      <c r="Z54" s="54">
        <f t="shared" si="18"/>
        <v>-0.16808590806330062</v>
      </c>
      <c r="AB54" s="392">
        <f t="shared" si="31"/>
        <v>2.4366424944756455E-3</v>
      </c>
      <c r="AD54" s="118">
        <f t="shared" si="32"/>
        <v>0.33333333333333331</v>
      </c>
      <c r="AE54" s="89">
        <f t="shared" si="33"/>
        <v>1.6160830090791181</v>
      </c>
      <c r="AF54" s="89">
        <f t="shared" si="34"/>
        <v>1.5300411522633746</v>
      </c>
      <c r="AG54" s="89">
        <f t="shared" si="35"/>
        <v>1.8413461538461537</v>
      </c>
      <c r="AH54" s="89">
        <f t="shared" si="36"/>
        <v>1.6266685014448878</v>
      </c>
      <c r="AI54" s="89">
        <f t="shared" si="37"/>
        <v>1.9889131052781202</v>
      </c>
      <c r="AJ54" s="89">
        <f t="shared" si="38"/>
        <v>2.0742315636010207</v>
      </c>
      <c r="AK54" s="89">
        <f t="shared" si="39"/>
        <v>2.2817438692098095</v>
      </c>
      <c r="AL54" s="89">
        <f t="shared" si="40"/>
        <v>2.0761949464132052</v>
      </c>
      <c r="AM54" s="119">
        <f t="shared" si="41"/>
        <v>2.3745966874596687</v>
      </c>
      <c r="AN54" s="54">
        <f t="shared" si="29"/>
        <v>0.14372529976627513</v>
      </c>
    </row>
    <row r="55" spans="1:40" ht="20.100000000000001" customHeight="1" x14ac:dyDescent="0.25">
      <c r="A55" s="104" t="s">
        <v>239</v>
      </c>
      <c r="B55" s="106">
        <v>20.47</v>
      </c>
      <c r="C55" s="75">
        <v>3.87</v>
      </c>
      <c r="D55" s="75">
        <v>15.39</v>
      </c>
      <c r="E55" s="75">
        <v>7.17</v>
      </c>
      <c r="F55" s="75">
        <v>17.86</v>
      </c>
      <c r="G55" s="75">
        <v>58.16</v>
      </c>
      <c r="H55" s="75">
        <v>163.84</v>
      </c>
      <c r="I55" s="75">
        <v>4.18</v>
      </c>
      <c r="J55" s="75">
        <v>19.059999999999999</v>
      </c>
      <c r="K55" s="98">
        <v>62.41</v>
      </c>
      <c r="L55" s="54">
        <f t="shared" si="17"/>
        <v>2.2743966421825812</v>
      </c>
      <c r="N55" s="392">
        <f t="shared" si="30"/>
        <v>1.688508241792432E-3</v>
      </c>
      <c r="P55" s="106">
        <v>3.2160000000000002</v>
      </c>
      <c r="Q55" s="75">
        <v>1.2050000000000001</v>
      </c>
      <c r="R55" s="75">
        <v>4.7119999999999997</v>
      </c>
      <c r="S55" s="75">
        <v>2.452</v>
      </c>
      <c r="T55" s="75">
        <v>4.8860000000000001</v>
      </c>
      <c r="U55" s="75">
        <v>19.399000000000001</v>
      </c>
      <c r="V55" s="75">
        <v>40.241</v>
      </c>
      <c r="W55" s="75">
        <v>1.3720000000000001</v>
      </c>
      <c r="X55" s="75">
        <v>6.23</v>
      </c>
      <c r="Y55" s="98">
        <v>15.961</v>
      </c>
      <c r="Z55" s="54">
        <f t="shared" si="18"/>
        <v>1.5619582664526483</v>
      </c>
      <c r="AB55" s="392">
        <f t="shared" si="31"/>
        <v>1.7614588909971363E-3</v>
      </c>
      <c r="AD55" s="118">
        <f t="shared" si="32"/>
        <v>1.5710796287249633</v>
      </c>
      <c r="AE55" s="89">
        <f t="shared" si="33"/>
        <v>3.1136950904392768</v>
      </c>
      <c r="AF55" s="89">
        <f t="shared" si="34"/>
        <v>3.0617283950617278</v>
      </c>
      <c r="AG55" s="89">
        <f t="shared" si="35"/>
        <v>3.419804741980474</v>
      </c>
      <c r="AH55" s="89">
        <f t="shared" si="36"/>
        <v>2.7357222844344911</v>
      </c>
      <c r="AI55" s="89">
        <f t="shared" si="37"/>
        <v>3.3354539202200826</v>
      </c>
      <c r="AJ55" s="89">
        <f t="shared" si="38"/>
        <v>2.45611572265625</v>
      </c>
      <c r="AK55" s="89">
        <f t="shared" si="39"/>
        <v>3.2822966507177038</v>
      </c>
      <c r="AL55" s="89">
        <f t="shared" si="40"/>
        <v>3.2686253934942293</v>
      </c>
      <c r="AM55" s="119">
        <f t="shared" si="41"/>
        <v>2.5574427175132191</v>
      </c>
      <c r="AN55" s="54">
        <f t="shared" si="29"/>
        <v>-0.21757852013158993</v>
      </c>
    </row>
    <row r="56" spans="1:40" ht="20.100000000000001" customHeight="1" x14ac:dyDescent="0.25">
      <c r="A56" s="104" t="s">
        <v>232</v>
      </c>
      <c r="B56" s="106">
        <v>7.75</v>
      </c>
      <c r="C56" s="75">
        <v>5.68</v>
      </c>
      <c r="D56" s="75">
        <v>0.95</v>
      </c>
      <c r="E56" s="75">
        <v>9.81</v>
      </c>
      <c r="F56" s="75">
        <v>13.44</v>
      </c>
      <c r="G56" s="75">
        <v>2.61</v>
      </c>
      <c r="H56" s="75">
        <v>38.909999999999997</v>
      </c>
      <c r="I56" s="75">
        <v>102.85</v>
      </c>
      <c r="J56" s="75">
        <v>158.76</v>
      </c>
      <c r="K56" s="98">
        <v>52.57</v>
      </c>
      <c r="L56" s="54">
        <f t="shared" si="17"/>
        <v>-0.66887125220458554</v>
      </c>
      <c r="N56" s="392">
        <f t="shared" si="30"/>
        <v>1.4222861443843641E-3</v>
      </c>
      <c r="P56" s="106">
        <v>2.5640000000000001</v>
      </c>
      <c r="Q56" s="75">
        <v>2.117</v>
      </c>
      <c r="R56" s="75">
        <v>0.38900000000000001</v>
      </c>
      <c r="S56" s="75">
        <v>2.129</v>
      </c>
      <c r="T56" s="75">
        <v>3.8359999999999999</v>
      </c>
      <c r="U56" s="75">
        <v>0.63900000000000001</v>
      </c>
      <c r="V56" s="75">
        <v>4.6790000000000003</v>
      </c>
      <c r="W56" s="75">
        <v>17.573</v>
      </c>
      <c r="X56" s="75">
        <v>17.885000000000002</v>
      </c>
      <c r="Y56" s="98">
        <v>15.170999999999999</v>
      </c>
      <c r="Z56" s="54">
        <f t="shared" si="18"/>
        <v>-0.15174727425216672</v>
      </c>
      <c r="AB56" s="392">
        <f t="shared" si="31"/>
        <v>1.6742743459255407E-3</v>
      </c>
      <c r="AD56" s="118">
        <f t="shared" si="32"/>
        <v>3.3083870967741937</v>
      </c>
      <c r="AE56" s="89">
        <f t="shared" si="33"/>
        <v>3.7271126760563384</v>
      </c>
      <c r="AF56" s="89">
        <f t="shared" si="34"/>
        <v>4.094736842105263</v>
      </c>
      <c r="AG56" s="89">
        <f t="shared" si="35"/>
        <v>2.1702344546381243</v>
      </c>
      <c r="AH56" s="89">
        <f t="shared" si="36"/>
        <v>2.8541666666666665</v>
      </c>
      <c r="AI56" s="89">
        <f t="shared" si="37"/>
        <v>2.4482758620689657</v>
      </c>
      <c r="AJ56" s="89">
        <f t="shared" si="38"/>
        <v>1.2025186327422257</v>
      </c>
      <c r="AK56" s="89">
        <f t="shared" si="39"/>
        <v>1.7086047642197377</v>
      </c>
      <c r="AL56" s="89">
        <f t="shared" si="40"/>
        <v>1.1265432098765433</v>
      </c>
      <c r="AM56" s="119">
        <f t="shared" si="41"/>
        <v>2.8858664637626017</v>
      </c>
      <c r="AN56" s="54">
        <f t="shared" si="29"/>
        <v>1.5617006418057064</v>
      </c>
    </row>
    <row r="57" spans="1:40" ht="20.100000000000001" customHeight="1" x14ac:dyDescent="0.25">
      <c r="A57" s="104" t="s">
        <v>229</v>
      </c>
      <c r="B57" s="106">
        <v>27.73</v>
      </c>
      <c r="C57" s="75">
        <v>1.86</v>
      </c>
      <c r="D57" s="75">
        <v>3.77</v>
      </c>
      <c r="E57" s="75">
        <v>16.510000000000002</v>
      </c>
      <c r="F57" s="75">
        <v>33.61</v>
      </c>
      <c r="G57" s="75">
        <v>6.57</v>
      </c>
      <c r="H57" s="75">
        <v>62.55</v>
      </c>
      <c r="I57" s="75">
        <v>16.86</v>
      </c>
      <c r="J57" s="75">
        <v>20.63</v>
      </c>
      <c r="K57" s="98">
        <v>33.06</v>
      </c>
      <c r="L57" s="54">
        <f t="shared" si="17"/>
        <v>0.60252060106640837</v>
      </c>
      <c r="N57" s="392">
        <f t="shared" si="30"/>
        <v>8.9444131507222899E-4</v>
      </c>
      <c r="P57" s="106">
        <v>6.2560000000000002</v>
      </c>
      <c r="Q57" s="75">
        <v>0.98299999999999998</v>
      </c>
      <c r="R57" s="75">
        <v>1.669</v>
      </c>
      <c r="S57" s="75">
        <v>4.3140000000000001</v>
      </c>
      <c r="T57" s="75">
        <v>9.3049999999999997</v>
      </c>
      <c r="U57" s="75">
        <v>1.8959999999999999</v>
      </c>
      <c r="V57" s="75">
        <v>17.667999999999999</v>
      </c>
      <c r="W57" s="75">
        <v>6.1849999999999996</v>
      </c>
      <c r="X57" s="75">
        <v>7.84</v>
      </c>
      <c r="Y57" s="98">
        <v>10.891999999999999</v>
      </c>
      <c r="Z57" s="54">
        <f t="shared" si="18"/>
        <v>0.38928571428571423</v>
      </c>
      <c r="AB57" s="392">
        <f t="shared" si="31"/>
        <v>1.2020431201516702E-3</v>
      </c>
      <c r="AD57" s="118">
        <f t="shared" si="32"/>
        <v>2.2560403894698884</v>
      </c>
      <c r="AE57" s="89">
        <f t="shared" si="33"/>
        <v>5.2849462365591391</v>
      </c>
      <c r="AF57" s="89">
        <f t="shared" si="34"/>
        <v>4.4270557029177722</v>
      </c>
      <c r="AG57" s="89">
        <f t="shared" si="35"/>
        <v>2.612961841308298</v>
      </c>
      <c r="AH57" s="89">
        <f t="shared" si="36"/>
        <v>2.7685212734305265</v>
      </c>
      <c r="AI57" s="89">
        <f t="shared" si="37"/>
        <v>2.8858447488584469</v>
      </c>
      <c r="AJ57" s="89">
        <f t="shared" si="38"/>
        <v>2.8246203037569946</v>
      </c>
      <c r="AK57" s="89">
        <f t="shared" si="39"/>
        <v>3.6684460260972718</v>
      </c>
      <c r="AL57" s="89">
        <f t="shared" si="40"/>
        <v>3.8002908385845857</v>
      </c>
      <c r="AM57" s="119">
        <f t="shared" si="41"/>
        <v>3.2946158499697513</v>
      </c>
      <c r="AN57" s="54">
        <f t="shared" si="29"/>
        <v>-0.13306218131535757</v>
      </c>
    </row>
    <row r="58" spans="1:40" ht="20.100000000000001" customHeight="1" x14ac:dyDescent="0.25">
      <c r="A58" s="104" t="s">
        <v>238</v>
      </c>
      <c r="B58" s="106">
        <v>9.09</v>
      </c>
      <c r="C58" s="75">
        <v>23.09</v>
      </c>
      <c r="D58" s="75">
        <v>2.52</v>
      </c>
      <c r="E58" s="75">
        <v>4.99</v>
      </c>
      <c r="F58" s="75">
        <v>2.96</v>
      </c>
      <c r="G58" s="75">
        <v>4.84</v>
      </c>
      <c r="H58" s="75">
        <v>11.03</v>
      </c>
      <c r="I58" s="75">
        <v>1.3</v>
      </c>
      <c r="J58" s="75">
        <v>53.24</v>
      </c>
      <c r="K58" s="98">
        <v>31.82</v>
      </c>
      <c r="L58" s="54">
        <f t="shared" si="17"/>
        <v>-0.40232907588279493</v>
      </c>
      <c r="N58" s="392">
        <f t="shared" si="30"/>
        <v>8.6089300198422035E-4</v>
      </c>
      <c r="P58" s="106">
        <v>2.7</v>
      </c>
      <c r="Q58" s="75">
        <v>6.1879999999999997</v>
      </c>
      <c r="R58" s="75">
        <v>0.58199999999999996</v>
      </c>
      <c r="S58" s="75">
        <v>1.679</v>
      </c>
      <c r="T58" s="75">
        <v>1.03</v>
      </c>
      <c r="U58" s="75">
        <v>2.0110000000000001</v>
      </c>
      <c r="V58" s="75">
        <v>3.4569999999999999</v>
      </c>
      <c r="W58" s="75">
        <v>0.40699999999999997</v>
      </c>
      <c r="X58" s="75">
        <v>13.204000000000001</v>
      </c>
      <c r="Y58" s="98">
        <v>8.8610000000000007</v>
      </c>
      <c r="Z58" s="54">
        <f t="shared" si="18"/>
        <v>-0.32891548015752803</v>
      </c>
      <c r="AB58" s="392">
        <f t="shared" si="31"/>
        <v>9.7790158718912522E-4</v>
      </c>
      <c r="AD58" s="118">
        <f t="shared" si="32"/>
        <v>2.9702970297029707</v>
      </c>
      <c r="AE58" s="89">
        <f t="shared" si="33"/>
        <v>2.6799480294499785</v>
      </c>
      <c r="AF58" s="89">
        <f t="shared" si="34"/>
        <v>2.3095238095238093</v>
      </c>
      <c r="AG58" s="89">
        <f t="shared" si="35"/>
        <v>3.3647294589178358</v>
      </c>
      <c r="AH58" s="89">
        <f t="shared" si="36"/>
        <v>3.4797297297297298</v>
      </c>
      <c r="AI58" s="89">
        <f t="shared" si="37"/>
        <v>4.1549586776859506</v>
      </c>
      <c r="AJ58" s="89">
        <f t="shared" si="38"/>
        <v>3.1341795104261108</v>
      </c>
      <c r="AK58" s="89">
        <f t="shared" si="39"/>
        <v>3.1307692307692303</v>
      </c>
      <c r="AL58" s="89">
        <f t="shared" si="40"/>
        <v>2.4800901577761083</v>
      </c>
      <c r="AM58" s="119">
        <f t="shared" si="41"/>
        <v>2.7847265870521687</v>
      </c>
      <c r="AN58" s="54">
        <f t="shared" si="29"/>
        <v>0.12283280441273443</v>
      </c>
    </row>
    <row r="59" spans="1:40" ht="20.100000000000001" customHeight="1" x14ac:dyDescent="0.25">
      <c r="A59" s="104" t="s">
        <v>234</v>
      </c>
      <c r="B59" s="106">
        <v>27</v>
      </c>
      <c r="C59" s="75">
        <v>47.93</v>
      </c>
      <c r="D59" s="75">
        <v>28.75</v>
      </c>
      <c r="E59" s="75">
        <v>14.13</v>
      </c>
      <c r="F59" s="75">
        <v>35.28</v>
      </c>
      <c r="G59" s="75">
        <v>33.479999999999997</v>
      </c>
      <c r="H59" s="75">
        <v>16.02</v>
      </c>
      <c r="I59" s="75">
        <v>10.17</v>
      </c>
      <c r="J59" s="75">
        <v>6.7</v>
      </c>
      <c r="K59" s="98">
        <v>23.85</v>
      </c>
      <c r="L59" s="54">
        <f t="shared" si="17"/>
        <v>2.5597014925373136</v>
      </c>
      <c r="N59" s="392">
        <f t="shared" si="30"/>
        <v>6.4526392512016513E-4</v>
      </c>
      <c r="P59" s="106">
        <v>8.5830000000000002</v>
      </c>
      <c r="Q59" s="75">
        <v>13.090999999999999</v>
      </c>
      <c r="R59" s="75">
        <v>4.992</v>
      </c>
      <c r="S59" s="75">
        <v>2.48</v>
      </c>
      <c r="T59" s="75">
        <v>6.1040000000000001</v>
      </c>
      <c r="U59" s="75">
        <v>6.9059999999999997</v>
      </c>
      <c r="V59" s="75">
        <v>2.8370000000000002</v>
      </c>
      <c r="W59" s="75">
        <v>1.911</v>
      </c>
      <c r="X59" s="75">
        <v>4.077</v>
      </c>
      <c r="Y59" s="98">
        <v>5.1319999999999997</v>
      </c>
      <c r="Z59" s="54">
        <f t="shared" si="18"/>
        <v>0.25876870247731171</v>
      </c>
      <c r="AB59" s="392">
        <f t="shared" si="31"/>
        <v>5.6636846241446667E-4</v>
      </c>
      <c r="AD59" s="118">
        <f t="shared" si="32"/>
        <v>3.1788888888888889</v>
      </c>
      <c r="AE59" s="89">
        <f t="shared" si="33"/>
        <v>2.7312747757145841</v>
      </c>
      <c r="AF59" s="89">
        <f t="shared" si="34"/>
        <v>1.7363478260869567</v>
      </c>
      <c r="AG59" s="89">
        <f t="shared" si="35"/>
        <v>1.7551309271054494</v>
      </c>
      <c r="AH59" s="89">
        <f t="shared" si="36"/>
        <v>1.7301587301587302</v>
      </c>
      <c r="AI59" s="89">
        <f t="shared" si="37"/>
        <v>2.0627240143369177</v>
      </c>
      <c r="AJ59" s="89">
        <f t="shared" si="38"/>
        <v>1.7709113607990015</v>
      </c>
      <c r="AK59" s="89">
        <f t="shared" si="39"/>
        <v>1.8790560471976403</v>
      </c>
      <c r="AL59" s="89">
        <f t="shared" si="40"/>
        <v>6.0850746268656719</v>
      </c>
      <c r="AM59" s="119">
        <f t="shared" si="41"/>
        <v>2.1517819706498948</v>
      </c>
      <c r="AN59" s="54">
        <f t="shared" si="29"/>
        <v>-0.64638363494348061</v>
      </c>
    </row>
    <row r="60" spans="1:40" ht="20.100000000000001" customHeight="1" x14ac:dyDescent="0.25">
      <c r="A60" s="104" t="s">
        <v>233</v>
      </c>
      <c r="B60" s="106"/>
      <c r="C60" s="75"/>
      <c r="D60" s="75"/>
      <c r="E60" s="75"/>
      <c r="F60" s="75"/>
      <c r="G60" s="75"/>
      <c r="H60" s="75">
        <v>41.69</v>
      </c>
      <c r="I60" s="75"/>
      <c r="J60" s="75">
        <v>2.52</v>
      </c>
      <c r="K60" s="98">
        <v>4.0599999999999996</v>
      </c>
      <c r="L60" s="54">
        <f t="shared" si="17"/>
        <v>0.61111111111111094</v>
      </c>
      <c r="N60" s="392">
        <f t="shared" si="30"/>
        <v>1.0984367027202811E-4</v>
      </c>
      <c r="P60" s="106"/>
      <c r="Q60" s="75"/>
      <c r="R60" s="75"/>
      <c r="S60" s="75"/>
      <c r="T60" s="75"/>
      <c r="U60" s="75"/>
      <c r="V60" s="75"/>
      <c r="W60" s="75"/>
      <c r="X60" s="75"/>
      <c r="Y60" s="98"/>
      <c r="Z60" s="54" t="e">
        <f t="shared" si="18"/>
        <v>#DIV/0!</v>
      </c>
      <c r="AB60" s="392">
        <f t="shared" si="31"/>
        <v>0</v>
      </c>
      <c r="AD60" s="118"/>
      <c r="AE60" s="89"/>
      <c r="AF60" s="89"/>
      <c r="AG60" s="89"/>
      <c r="AH60" s="89"/>
      <c r="AI60" s="89"/>
      <c r="AJ60" s="89">
        <f t="shared" si="38"/>
        <v>0</v>
      </c>
      <c r="AK60" s="89"/>
      <c r="AL60" s="89">
        <f t="shared" si="40"/>
        <v>0</v>
      </c>
      <c r="AM60" s="119">
        <f t="shared" si="41"/>
        <v>0</v>
      </c>
      <c r="AN60" s="54" t="e">
        <f t="shared" si="29"/>
        <v>#DIV/0!</v>
      </c>
    </row>
    <row r="61" spans="1:40" ht="20.100000000000001" customHeight="1" thickBot="1" x14ac:dyDescent="0.3">
      <c r="A61" s="59" t="s">
        <v>33</v>
      </c>
      <c r="B61" s="149">
        <f t="shared" ref="B61:K61" si="42">B62-SUM(B39:B60)</f>
        <v>1653.2799999999988</v>
      </c>
      <c r="C61" s="150">
        <f t="shared" si="42"/>
        <v>1342.2799999999952</v>
      </c>
      <c r="D61" s="150">
        <f t="shared" si="42"/>
        <v>1446.6199999999953</v>
      </c>
      <c r="E61" s="150">
        <f t="shared" si="42"/>
        <v>1468.4900000000016</v>
      </c>
      <c r="F61" s="150">
        <f t="shared" si="42"/>
        <v>1311.0300000000097</v>
      </c>
      <c r="G61" s="150">
        <f t="shared" si="42"/>
        <v>1103.4299999999967</v>
      </c>
      <c r="H61" s="150">
        <f t="shared" si="42"/>
        <v>1291.0400000000081</v>
      </c>
      <c r="I61" s="150">
        <f t="shared" si="42"/>
        <v>1331.6899999999951</v>
      </c>
      <c r="J61" s="150">
        <f t="shared" si="42"/>
        <v>212.4800000000032</v>
      </c>
      <c r="K61" s="151">
        <f t="shared" si="42"/>
        <v>5.6900000000023283</v>
      </c>
      <c r="L61" s="54">
        <f t="shared" si="17"/>
        <v>-0.97322100903613407</v>
      </c>
      <c r="N61" s="392">
        <f t="shared" si="30"/>
        <v>1.539434689281024E-4</v>
      </c>
      <c r="P61" s="153">
        <f t="shared" ref="P61:Y61" si="43">P62-SUM(P39:P60)</f>
        <v>431.98700000000053</v>
      </c>
      <c r="Q61" s="150">
        <f t="shared" si="43"/>
        <v>354.62299999999868</v>
      </c>
      <c r="R61" s="150">
        <f t="shared" si="43"/>
        <v>374.37799999999879</v>
      </c>
      <c r="S61" s="150">
        <f t="shared" si="43"/>
        <v>384.37899999999991</v>
      </c>
      <c r="T61" s="150">
        <f t="shared" si="43"/>
        <v>345.24199999999837</v>
      </c>
      <c r="U61" s="150">
        <f t="shared" si="43"/>
        <v>294.27100000000064</v>
      </c>
      <c r="V61" s="150">
        <f t="shared" si="43"/>
        <v>351.72099999999773</v>
      </c>
      <c r="W61" s="150">
        <f t="shared" si="43"/>
        <v>353.05899999999656</v>
      </c>
      <c r="X61" s="150">
        <f t="shared" si="43"/>
        <v>54.411000000000058</v>
      </c>
      <c r="Y61" s="151">
        <f t="shared" si="43"/>
        <v>3.5939999999973224</v>
      </c>
      <c r="Z61" s="54">
        <f t="shared" si="18"/>
        <v>-0.93394717979825181</v>
      </c>
      <c r="AB61" s="392">
        <f t="shared" si="31"/>
        <v>3.9663449998364713E-4</v>
      </c>
      <c r="AD61" s="118">
        <f t="shared" ref="AD54:AD62" si="44">(P61/B61)*10</f>
        <v>2.6129088841575587</v>
      </c>
      <c r="AE61" s="89">
        <f t="shared" ref="AE53:AE62" si="45">(Q61/C61)*10</f>
        <v>2.641945048723068</v>
      </c>
      <c r="AF61" s="89">
        <f t="shared" ref="AF53:AF62" si="46">(R61/D61)*10</f>
        <v>2.5879498416999622</v>
      </c>
      <c r="AG61" s="89">
        <f t="shared" ref="AG53:AG62" si="47">(S61/E61)*10</f>
        <v>2.617511865930306</v>
      </c>
      <c r="AH61" s="89">
        <f t="shared" ref="AH53:AH62" si="48">(T61/F61)*10</f>
        <v>2.6333646064544354</v>
      </c>
      <c r="AI61" s="89">
        <f t="shared" ref="AI53:AI62" si="49">(U61/G61)*10</f>
        <v>2.6668751076189841</v>
      </c>
      <c r="AJ61" s="89">
        <f t="shared" ref="AJ53:AJ62" si="50">(V61/H61)*10</f>
        <v>2.7243230263972884</v>
      </c>
      <c r="AK61" s="89">
        <f t="shared" ref="AK53:AK62" si="51">(W61/I61)*10</f>
        <v>2.6512101164685316</v>
      </c>
      <c r="AL61" s="89">
        <f t="shared" ref="AL53:AL62" si="52">(X61/J61)*10</f>
        <v>2.5607586596385183</v>
      </c>
      <c r="AM61" s="119">
        <f t="shared" ref="AM52:AM62" si="53">(Y61/K61)*10</f>
        <v>6.3163444639645903</v>
      </c>
      <c r="AN61" s="54">
        <f t="shared" si="29"/>
        <v>1.4665910784643086</v>
      </c>
    </row>
    <row r="62" spans="1:40" s="7" customFormat="1" ht="26.25" customHeight="1" thickBot="1" x14ac:dyDescent="0.3">
      <c r="A62" s="69" t="s">
        <v>34</v>
      </c>
      <c r="B62" s="100">
        <v>18112.669999999998</v>
      </c>
      <c r="C62" s="83">
        <v>20806.37</v>
      </c>
      <c r="D62" s="83">
        <v>31561.67</v>
      </c>
      <c r="E62" s="83">
        <v>30742.91</v>
      </c>
      <c r="F62" s="83">
        <v>28534.74</v>
      </c>
      <c r="G62" s="83">
        <v>32397.71</v>
      </c>
      <c r="H62" s="83">
        <v>40742.39</v>
      </c>
      <c r="I62" s="83">
        <v>35343.699999999997</v>
      </c>
      <c r="J62" s="83">
        <v>33194.57</v>
      </c>
      <c r="K62" s="101">
        <v>36961.620000000003</v>
      </c>
      <c r="L62" s="102">
        <f t="shared" si="17"/>
        <v>0.11348392221980894</v>
      </c>
      <c r="M62"/>
      <c r="N62" s="395">
        <f>SUM(N39:N61)</f>
        <v>1</v>
      </c>
      <c r="P62" s="152">
        <v>4039.7449999999999</v>
      </c>
      <c r="Q62" s="111">
        <v>4643.9040000000005</v>
      </c>
      <c r="R62" s="111">
        <v>6069.9560000000001</v>
      </c>
      <c r="S62" s="111">
        <v>6158.96</v>
      </c>
      <c r="T62" s="111">
        <v>6225.7089999999998</v>
      </c>
      <c r="U62" s="111">
        <v>7251.1729999999998</v>
      </c>
      <c r="V62" s="111">
        <v>9017.7099999999991</v>
      </c>
      <c r="W62" s="111">
        <v>8256.3310000000001</v>
      </c>
      <c r="X62" s="111">
        <v>7825.7430000000004</v>
      </c>
      <c r="Y62" s="112">
        <v>9061.2389999999996</v>
      </c>
      <c r="Z62" s="425">
        <f t="shared" si="18"/>
        <v>0.15787587197790665</v>
      </c>
      <c r="AA62"/>
      <c r="AB62" s="395">
        <f>SUM(AB39:AB61)</f>
        <v>0.99999999999999967</v>
      </c>
      <c r="AD62" s="87">
        <f t="shared" si="44"/>
        <v>2.2303420754643022</v>
      </c>
      <c r="AE62" s="92">
        <f t="shared" si="45"/>
        <v>2.2319626152952199</v>
      </c>
      <c r="AF62" s="92">
        <f t="shared" si="46"/>
        <v>1.9232049508153404</v>
      </c>
      <c r="AG62" s="92">
        <f t="shared" si="47"/>
        <v>2.0033757376904138</v>
      </c>
      <c r="AH62" s="92">
        <f t="shared" si="48"/>
        <v>2.1817997991220524</v>
      </c>
      <c r="AI62" s="92">
        <f t="shared" si="49"/>
        <v>2.2381745499913421</v>
      </c>
      <c r="AJ62" s="92">
        <f t="shared" si="50"/>
        <v>2.213348308727102</v>
      </c>
      <c r="AK62" s="92">
        <f t="shared" si="51"/>
        <v>2.3360120757023179</v>
      </c>
      <c r="AL62" s="92">
        <f t="shared" si="52"/>
        <v>2.3575370911567766</v>
      </c>
      <c r="AM62" s="103">
        <f t="shared" si="53"/>
        <v>2.4515264753005952</v>
      </c>
      <c r="AN62" s="102">
        <f t="shared" si="29"/>
        <v>3.9867616291755018E-2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223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422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97</v>
      </c>
      <c r="B68" s="105">
        <v>3399.98</v>
      </c>
      <c r="C68" s="73">
        <v>3422.29</v>
      </c>
      <c r="D68" s="73">
        <v>4523.57</v>
      </c>
      <c r="E68" s="73">
        <v>4170.26</v>
      </c>
      <c r="F68" s="73">
        <v>5022.83</v>
      </c>
      <c r="G68" s="73">
        <v>5105.6000000000004</v>
      </c>
      <c r="H68" s="73">
        <v>6386.62</v>
      </c>
      <c r="I68" s="73">
        <v>6215.4</v>
      </c>
      <c r="J68" s="73">
        <v>7142.5</v>
      </c>
      <c r="K68" s="96">
        <v>8090.95</v>
      </c>
      <c r="L68" s="159">
        <f t="shared" ref="L68:L96" si="54">(K68-J68)/J68</f>
        <v>0.13278963948197409</v>
      </c>
      <c r="N68" s="391">
        <f>K68/K96</f>
        <v>0.20711776859239683</v>
      </c>
      <c r="P68" s="105">
        <v>1078.33</v>
      </c>
      <c r="Q68" s="73">
        <v>1122.4369999999999</v>
      </c>
      <c r="R68" s="73">
        <v>1601.2750000000001</v>
      </c>
      <c r="S68" s="73">
        <v>1408.434</v>
      </c>
      <c r="T68" s="73">
        <v>1601.163</v>
      </c>
      <c r="U68" s="73">
        <v>1709.748</v>
      </c>
      <c r="V68" s="73">
        <v>2102.4749999999999</v>
      </c>
      <c r="W68" s="73">
        <v>2055.6370000000002</v>
      </c>
      <c r="X68" s="73">
        <v>2282.52</v>
      </c>
      <c r="Y68" s="96">
        <v>2669.0909999999999</v>
      </c>
      <c r="Z68" s="159">
        <f t="shared" ref="Z68:Z96" si="55">(Y68-X68)/X68</f>
        <v>0.16936149518952734</v>
      </c>
      <c r="AB68" s="391">
        <f>Y68/Y96</f>
        <v>0.247549675655131</v>
      </c>
      <c r="AD68" s="118">
        <f t="shared" ref="AD68:AD93" si="56">(P68/B68)*10</f>
        <v>3.1715774798675285</v>
      </c>
      <c r="AE68" s="89">
        <f t="shared" ref="AE68:AE81" si="57">(Q68/C68)*10</f>
        <v>3.2797834198738269</v>
      </c>
      <c r="AF68" s="89">
        <f t="shared" ref="AF68:AF81" si="58">(R68/D68)*10</f>
        <v>3.5398479519494561</v>
      </c>
      <c r="AG68" s="89">
        <f t="shared" ref="AG68:AG81" si="59">(S68/E68)*10</f>
        <v>3.3773289914777491</v>
      </c>
      <c r="AH68" s="89">
        <f t="shared" ref="AH68:AH81" si="60">(T68/F68)*10</f>
        <v>3.1877706392611338</v>
      </c>
      <c r="AI68" s="89">
        <f t="shared" ref="AI68:AI81" si="61">(U68/G68)*10</f>
        <v>3.3487699780633031</v>
      </c>
      <c r="AJ68" s="89">
        <f t="shared" ref="AJ68:AJ81" si="62">(V68/H68)*10</f>
        <v>3.2919995240048729</v>
      </c>
      <c r="AK68" s="89">
        <f t="shared" ref="AK68:AL83" si="63">(W68/I68)*10</f>
        <v>3.3073285709688842</v>
      </c>
      <c r="AL68" s="89">
        <f t="shared" si="63"/>
        <v>3.1956877843892197</v>
      </c>
      <c r="AM68" s="119">
        <f t="shared" ref="AM68:AM96" si="64">(Y68/K68)*10</f>
        <v>3.2988598372255424</v>
      </c>
      <c r="AN68" s="159">
        <f>(AM68-AL68)/AL68</f>
        <v>3.2284772417478701E-2</v>
      </c>
    </row>
    <row r="69" spans="1:40" ht="20.100000000000001" customHeight="1" x14ac:dyDescent="0.25">
      <c r="A69" s="104" t="s">
        <v>99</v>
      </c>
      <c r="B69" s="106">
        <v>2305.39</v>
      </c>
      <c r="C69" s="75">
        <v>2212.6</v>
      </c>
      <c r="D69" s="75">
        <v>2316.96</v>
      </c>
      <c r="E69" s="75">
        <v>3261.37</v>
      </c>
      <c r="F69" s="75">
        <v>3589.63</v>
      </c>
      <c r="G69" s="75">
        <v>4374.3</v>
      </c>
      <c r="H69" s="75">
        <v>5676.82</v>
      </c>
      <c r="I69" s="75">
        <v>8336.74</v>
      </c>
      <c r="J69" s="75">
        <v>10272.969999999999</v>
      </c>
      <c r="K69" s="158">
        <v>10789.14</v>
      </c>
      <c r="L69" s="54">
        <f t="shared" si="54"/>
        <v>5.0245449952642719E-2</v>
      </c>
      <c r="N69" s="392">
        <f>K69/$K$96</f>
        <v>0.27618791388291514</v>
      </c>
      <c r="P69" s="106">
        <v>556.45799999999997</v>
      </c>
      <c r="Q69" s="75">
        <v>563.428</v>
      </c>
      <c r="R69" s="75">
        <v>586.55399999999997</v>
      </c>
      <c r="S69" s="75">
        <v>947.73199999999997</v>
      </c>
      <c r="T69" s="75">
        <v>989.78099999999995</v>
      </c>
      <c r="U69" s="75">
        <v>1271.269</v>
      </c>
      <c r="V69" s="75">
        <v>1402.606</v>
      </c>
      <c r="W69" s="75">
        <v>1964.9110000000001</v>
      </c>
      <c r="X69" s="75">
        <v>2498.2759999999998</v>
      </c>
      <c r="Y69" s="98">
        <v>2659.4639999999999</v>
      </c>
      <c r="Z69" s="54">
        <f t="shared" si="55"/>
        <v>6.4519692780141233E-2</v>
      </c>
      <c r="AB69" s="392">
        <f>Y69/$Y$96</f>
        <v>0.24665680211596283</v>
      </c>
      <c r="AD69" s="118">
        <f t="shared" si="56"/>
        <v>2.4137260940665137</v>
      </c>
      <c r="AE69" s="89">
        <f t="shared" si="57"/>
        <v>2.5464521377564857</v>
      </c>
      <c r="AF69" s="89">
        <f t="shared" si="58"/>
        <v>2.5315672260203019</v>
      </c>
      <c r="AG69" s="89">
        <f t="shared" si="59"/>
        <v>2.905932169609704</v>
      </c>
      <c r="AH69" s="89">
        <f t="shared" si="60"/>
        <v>2.7573343213645973</v>
      </c>
      <c r="AI69" s="89">
        <f t="shared" si="61"/>
        <v>2.9062227099193012</v>
      </c>
      <c r="AJ69" s="89">
        <f t="shared" si="62"/>
        <v>2.4707600381903956</v>
      </c>
      <c r="AK69" s="89">
        <f t="shared" si="63"/>
        <v>2.3569296871438956</v>
      </c>
      <c r="AL69" s="89">
        <f t="shared" si="63"/>
        <v>2.4318926269618233</v>
      </c>
      <c r="AM69" s="119">
        <f t="shared" si="64"/>
        <v>2.4649453061133695</v>
      </c>
      <c r="AN69" s="54">
        <f t="shared" ref="AN69:AN96" si="65">(AM69-AL69)/AL69</f>
        <v>1.3591339841693211E-2</v>
      </c>
    </row>
    <row r="70" spans="1:40" ht="20.100000000000001" customHeight="1" x14ac:dyDescent="0.25">
      <c r="A70" s="104" t="s">
        <v>93</v>
      </c>
      <c r="B70" s="106">
        <v>3021.89</v>
      </c>
      <c r="C70" s="75">
        <v>2673.49</v>
      </c>
      <c r="D70" s="75">
        <v>2947.45</v>
      </c>
      <c r="E70" s="75">
        <v>2995.81</v>
      </c>
      <c r="F70" s="75">
        <v>3941.3</v>
      </c>
      <c r="G70" s="75">
        <v>4056.58</v>
      </c>
      <c r="H70" s="75">
        <v>4771.3900000000003</v>
      </c>
      <c r="I70" s="75">
        <v>3654.72</v>
      </c>
      <c r="J70" s="75">
        <v>3771.21</v>
      </c>
      <c r="K70" s="158">
        <v>3608.85</v>
      </c>
      <c r="L70" s="54">
        <f t="shared" si="54"/>
        <v>-4.3052495087783527E-2</v>
      </c>
      <c r="N70" s="392">
        <f t="shared" ref="N70:N95" si="66">K70/$K$96</f>
        <v>9.2381853698845162E-2</v>
      </c>
      <c r="P70" s="106">
        <v>790.98199999999997</v>
      </c>
      <c r="Q70" s="75">
        <v>730.43299999999999</v>
      </c>
      <c r="R70" s="75">
        <v>853.70100000000002</v>
      </c>
      <c r="S70" s="75">
        <v>927.17399999999998</v>
      </c>
      <c r="T70" s="75">
        <v>1127.5</v>
      </c>
      <c r="U70" s="75">
        <v>1233.96</v>
      </c>
      <c r="V70" s="75">
        <v>1340.4580000000001</v>
      </c>
      <c r="W70" s="75">
        <v>1155.277</v>
      </c>
      <c r="X70" s="75">
        <v>1138.6410000000001</v>
      </c>
      <c r="Y70" s="98">
        <v>1130.1279999999999</v>
      </c>
      <c r="Z70" s="54">
        <f t="shared" si="55"/>
        <v>-7.4764565828914879E-3</v>
      </c>
      <c r="AB70" s="392">
        <f t="shared" ref="AB70:AB95" si="67">Y70/$Y$96</f>
        <v>0.10481576680929271</v>
      </c>
      <c r="AD70" s="118">
        <f t="shared" si="56"/>
        <v>2.6175075863118775</v>
      </c>
      <c r="AE70" s="89">
        <f t="shared" si="57"/>
        <v>2.7321329049295118</v>
      </c>
      <c r="AF70" s="89">
        <f t="shared" si="58"/>
        <v>2.8964053673514396</v>
      </c>
      <c r="AG70" s="89">
        <f t="shared" si="59"/>
        <v>3.0949025472242897</v>
      </c>
      <c r="AH70" s="89">
        <f t="shared" si="60"/>
        <v>2.8607312308121684</v>
      </c>
      <c r="AI70" s="89">
        <f t="shared" si="61"/>
        <v>3.0418727105098387</v>
      </c>
      <c r="AJ70" s="89">
        <f t="shared" si="62"/>
        <v>2.8093658242147468</v>
      </c>
      <c r="AK70" s="89">
        <f t="shared" si="63"/>
        <v>3.1610547456439897</v>
      </c>
      <c r="AL70" s="89">
        <f t="shared" si="63"/>
        <v>3.0192988457285597</v>
      </c>
      <c r="AM70" s="119">
        <f t="shared" si="64"/>
        <v>3.1315460603793448</v>
      </c>
      <c r="AN70" s="54">
        <f t="shared" si="65"/>
        <v>3.7176583169162829E-2</v>
      </c>
    </row>
    <row r="71" spans="1:40" ht="20.100000000000001" customHeight="1" x14ac:dyDescent="0.25">
      <c r="A71" s="104" t="s">
        <v>114</v>
      </c>
      <c r="B71" s="106">
        <v>274.91000000000003</v>
      </c>
      <c r="C71" s="75">
        <v>955.01</v>
      </c>
      <c r="D71" s="75">
        <v>494.82</v>
      </c>
      <c r="E71" s="75">
        <v>518.07000000000005</v>
      </c>
      <c r="F71" s="75">
        <v>1145.48</v>
      </c>
      <c r="G71" s="75">
        <v>1417.95</v>
      </c>
      <c r="H71" s="75">
        <v>1902.64</v>
      </c>
      <c r="I71" s="75">
        <v>3282.77</v>
      </c>
      <c r="J71" s="75">
        <v>1284.46</v>
      </c>
      <c r="K71" s="158">
        <v>4066.01</v>
      </c>
      <c r="L71" s="54">
        <f t="shared" si="54"/>
        <v>2.165540382728929</v>
      </c>
      <c r="N71" s="392">
        <f t="shared" si="66"/>
        <v>0.10408455351650567</v>
      </c>
      <c r="P71" s="106">
        <v>38.515000000000001</v>
      </c>
      <c r="Q71" s="75">
        <v>175.61699999999999</v>
      </c>
      <c r="R71" s="75">
        <v>88.099000000000004</v>
      </c>
      <c r="S71" s="75">
        <v>75.055999999999997</v>
      </c>
      <c r="T71" s="75">
        <v>172.66</v>
      </c>
      <c r="U71" s="75">
        <v>222.26400000000001</v>
      </c>
      <c r="V71" s="75">
        <v>293.29199999999997</v>
      </c>
      <c r="W71" s="75">
        <v>538.27300000000002</v>
      </c>
      <c r="X71" s="75">
        <v>291.03699999999998</v>
      </c>
      <c r="Y71" s="98">
        <v>747.44899999999996</v>
      </c>
      <c r="Z71" s="54">
        <f t="shared" si="55"/>
        <v>1.568226720313912</v>
      </c>
      <c r="AB71" s="392">
        <f t="shared" si="67"/>
        <v>6.9323510333200333E-2</v>
      </c>
      <c r="AD71" s="118">
        <f t="shared" si="56"/>
        <v>1.4010039649339783</v>
      </c>
      <c r="AE71" s="89">
        <f t="shared" si="57"/>
        <v>1.8389022104480581</v>
      </c>
      <c r="AF71" s="89">
        <f t="shared" si="58"/>
        <v>1.7804252051250959</v>
      </c>
      <c r="AG71" s="89">
        <f t="shared" si="59"/>
        <v>1.4487617503426176</v>
      </c>
      <c r="AH71" s="89">
        <f t="shared" si="60"/>
        <v>1.5073157104445298</v>
      </c>
      <c r="AI71" s="89">
        <f t="shared" si="61"/>
        <v>1.5675023801967631</v>
      </c>
      <c r="AJ71" s="89">
        <f t="shared" si="62"/>
        <v>1.5415002312576207</v>
      </c>
      <c r="AK71" s="89">
        <f t="shared" si="63"/>
        <v>1.639691480061046</v>
      </c>
      <c r="AL71" s="89">
        <f t="shared" si="63"/>
        <v>2.2658315556732007</v>
      </c>
      <c r="AM71" s="119">
        <f t="shared" si="64"/>
        <v>1.838286182276974</v>
      </c>
      <c r="AN71" s="54">
        <f t="shared" si="65"/>
        <v>-0.18869247907053655</v>
      </c>
    </row>
    <row r="72" spans="1:40" ht="20.100000000000001" customHeight="1" x14ac:dyDescent="0.25">
      <c r="A72" s="104" t="s">
        <v>100</v>
      </c>
      <c r="B72" s="106">
        <v>678.1</v>
      </c>
      <c r="C72" s="75">
        <v>892.54</v>
      </c>
      <c r="D72" s="75">
        <v>1067.8699999999999</v>
      </c>
      <c r="E72" s="75">
        <v>1367.3</v>
      </c>
      <c r="F72" s="75">
        <v>1806.87</v>
      </c>
      <c r="G72" s="75">
        <v>1931.05</v>
      </c>
      <c r="H72" s="75">
        <v>1680.03</v>
      </c>
      <c r="I72" s="75">
        <v>2017.98</v>
      </c>
      <c r="J72" s="75">
        <v>1777.16</v>
      </c>
      <c r="K72" s="158">
        <v>1782.27</v>
      </c>
      <c r="L72" s="54">
        <f t="shared" si="54"/>
        <v>2.8753741925318485E-3</v>
      </c>
      <c r="N72" s="392">
        <f t="shared" si="66"/>
        <v>4.5623787741757287E-2</v>
      </c>
      <c r="P72" s="106">
        <v>209.64599999999999</v>
      </c>
      <c r="Q72" s="75">
        <v>297.92599999999999</v>
      </c>
      <c r="R72" s="75">
        <v>368.971</v>
      </c>
      <c r="S72" s="75">
        <v>428.928</v>
      </c>
      <c r="T72" s="75">
        <v>556.74400000000003</v>
      </c>
      <c r="U72" s="75">
        <v>606.93600000000004</v>
      </c>
      <c r="V72" s="75">
        <v>570.68399999999997</v>
      </c>
      <c r="W72" s="75">
        <v>709.55200000000002</v>
      </c>
      <c r="X72" s="75">
        <v>643.20299999999997</v>
      </c>
      <c r="Y72" s="98">
        <v>681.971</v>
      </c>
      <c r="Z72" s="54">
        <f t="shared" si="55"/>
        <v>6.0273350715093106E-2</v>
      </c>
      <c r="AB72" s="392">
        <f t="shared" si="67"/>
        <v>6.3250634712793741E-2</v>
      </c>
      <c r="AD72" s="118">
        <f t="shared" si="56"/>
        <v>3.0916678955906205</v>
      </c>
      <c r="AE72" s="89">
        <f t="shared" si="57"/>
        <v>3.3379568422703745</v>
      </c>
      <c r="AF72" s="89">
        <f t="shared" si="58"/>
        <v>3.455205221609372</v>
      </c>
      <c r="AG72" s="89">
        <f t="shared" si="59"/>
        <v>3.1370438089665766</v>
      </c>
      <c r="AH72" s="89">
        <f t="shared" si="60"/>
        <v>3.081262071980829</v>
      </c>
      <c r="AI72" s="89">
        <f t="shared" si="61"/>
        <v>3.1430361720307607</v>
      </c>
      <c r="AJ72" s="89">
        <f t="shared" si="62"/>
        <v>3.3968679130729806</v>
      </c>
      <c r="AK72" s="89">
        <f t="shared" si="63"/>
        <v>3.5161498131795161</v>
      </c>
      <c r="AL72" s="89">
        <f t="shared" si="63"/>
        <v>3.6192745729140876</v>
      </c>
      <c r="AM72" s="119">
        <f t="shared" si="64"/>
        <v>3.826417995028812</v>
      </c>
      <c r="AN72" s="54">
        <f t="shared" si="65"/>
        <v>5.7233409055213291E-2</v>
      </c>
    </row>
    <row r="73" spans="1:40" ht="20.100000000000001" customHeight="1" x14ac:dyDescent="0.25">
      <c r="A73" s="104" t="s">
        <v>107</v>
      </c>
      <c r="B73" s="106">
        <v>500.34</v>
      </c>
      <c r="C73" s="75">
        <v>982</v>
      </c>
      <c r="D73" s="75">
        <v>1254.3499999999999</v>
      </c>
      <c r="E73" s="75">
        <v>1097.42</v>
      </c>
      <c r="F73" s="75">
        <v>1369.42</v>
      </c>
      <c r="G73" s="75">
        <v>1702.81</v>
      </c>
      <c r="H73" s="75">
        <v>1790.42</v>
      </c>
      <c r="I73" s="75">
        <v>1847.1</v>
      </c>
      <c r="J73" s="75">
        <v>2209.09</v>
      </c>
      <c r="K73" s="158">
        <v>2366</v>
      </c>
      <c r="L73" s="54">
        <f t="shared" si="54"/>
        <v>7.1029247337138751E-2</v>
      </c>
      <c r="N73" s="392">
        <f t="shared" si="66"/>
        <v>6.0566514499485344E-2</v>
      </c>
      <c r="P73" s="106">
        <v>101.05200000000001</v>
      </c>
      <c r="Q73" s="75">
        <v>186.75399999999999</v>
      </c>
      <c r="R73" s="75">
        <v>246.53899999999999</v>
      </c>
      <c r="S73" s="75">
        <v>242.887</v>
      </c>
      <c r="T73" s="75">
        <v>270.61500000000001</v>
      </c>
      <c r="U73" s="75">
        <v>307.37299999999999</v>
      </c>
      <c r="V73" s="75">
        <v>335.12700000000001</v>
      </c>
      <c r="W73" s="75">
        <v>406.072</v>
      </c>
      <c r="X73" s="75">
        <v>444.86799999999999</v>
      </c>
      <c r="Y73" s="98">
        <v>509.88799999999998</v>
      </c>
      <c r="Z73" s="54">
        <f t="shared" si="55"/>
        <v>0.14615571360493446</v>
      </c>
      <c r="AB73" s="392">
        <f t="shared" si="67"/>
        <v>4.7290485420108733E-2</v>
      </c>
      <c r="AD73" s="118">
        <f t="shared" si="56"/>
        <v>2.0196666266938483</v>
      </c>
      <c r="AE73" s="89">
        <f t="shared" si="57"/>
        <v>1.9017718940936863</v>
      </c>
      <c r="AF73" s="89">
        <f t="shared" si="58"/>
        <v>1.965472156894009</v>
      </c>
      <c r="AG73" s="89">
        <f t="shared" si="59"/>
        <v>2.213254724717975</v>
      </c>
      <c r="AH73" s="89">
        <f t="shared" si="60"/>
        <v>1.9761285799827664</v>
      </c>
      <c r="AI73" s="89">
        <f t="shared" si="61"/>
        <v>1.8050927584404604</v>
      </c>
      <c r="AJ73" s="89">
        <f t="shared" si="62"/>
        <v>1.871778688799276</v>
      </c>
      <c r="AK73" s="89">
        <f t="shared" si="63"/>
        <v>2.1984299713063722</v>
      </c>
      <c r="AL73" s="89">
        <f t="shared" si="63"/>
        <v>2.0138065900438642</v>
      </c>
      <c r="AM73" s="119">
        <f t="shared" si="64"/>
        <v>2.1550633981403209</v>
      </c>
      <c r="AN73" s="54">
        <f t="shared" si="65"/>
        <v>7.0144178092782922E-2</v>
      </c>
    </row>
    <row r="74" spans="1:40" ht="20.100000000000001" customHeight="1" x14ac:dyDescent="0.25">
      <c r="A74" s="104" t="s">
        <v>108</v>
      </c>
      <c r="B74" s="106">
        <v>458.71</v>
      </c>
      <c r="C74" s="75">
        <v>296.31</v>
      </c>
      <c r="D74" s="75">
        <v>614.97</v>
      </c>
      <c r="E74" s="75">
        <v>662.9</v>
      </c>
      <c r="F74" s="75">
        <v>742.66</v>
      </c>
      <c r="G74" s="75">
        <v>518.70000000000005</v>
      </c>
      <c r="H74" s="75">
        <v>763.31</v>
      </c>
      <c r="I74" s="75">
        <v>796.99</v>
      </c>
      <c r="J74" s="75">
        <v>1679.72</v>
      </c>
      <c r="K74" s="158">
        <v>1769.11</v>
      </c>
      <c r="L74" s="54">
        <f t="shared" si="54"/>
        <v>5.3217202867144445E-2</v>
      </c>
      <c r="N74" s="392">
        <f t="shared" si="66"/>
        <v>4.5286908903712807E-2</v>
      </c>
      <c r="P74" s="106">
        <v>69.917000000000002</v>
      </c>
      <c r="Q74" s="75">
        <v>55.152000000000001</v>
      </c>
      <c r="R74" s="75">
        <v>118.893</v>
      </c>
      <c r="S74" s="75">
        <v>125.113</v>
      </c>
      <c r="T74" s="75">
        <v>150.23099999999999</v>
      </c>
      <c r="U74" s="75">
        <v>145.161</v>
      </c>
      <c r="V74" s="75">
        <v>220.41200000000001</v>
      </c>
      <c r="W74" s="75">
        <v>241.94499999999999</v>
      </c>
      <c r="X74" s="75">
        <v>482.31400000000002</v>
      </c>
      <c r="Y74" s="98">
        <v>493.98200000000003</v>
      </c>
      <c r="Z74" s="54">
        <f t="shared" si="55"/>
        <v>2.419170913554242E-2</v>
      </c>
      <c r="AB74" s="392">
        <f t="shared" si="67"/>
        <v>4.5815254661408296E-2</v>
      </c>
      <c r="AD74" s="118">
        <f t="shared" si="56"/>
        <v>1.5242091953521832</v>
      </c>
      <c r="AE74" s="89">
        <f t="shared" si="57"/>
        <v>1.8612939151564238</v>
      </c>
      <c r="AF74" s="89">
        <f t="shared" si="58"/>
        <v>1.9333138201863505</v>
      </c>
      <c r="AG74" s="89">
        <f t="shared" si="59"/>
        <v>1.8873585759541409</v>
      </c>
      <c r="AH74" s="89">
        <f t="shared" si="60"/>
        <v>2.0228772251097409</v>
      </c>
      <c r="AI74" s="89">
        <f t="shared" si="61"/>
        <v>2.7985540775014455</v>
      </c>
      <c r="AJ74" s="89">
        <f t="shared" si="62"/>
        <v>2.8875817164716828</v>
      </c>
      <c r="AK74" s="89">
        <f t="shared" si="63"/>
        <v>3.0357344508714035</v>
      </c>
      <c r="AL74" s="89">
        <f t="shared" si="63"/>
        <v>2.8713952325387564</v>
      </c>
      <c r="AM74" s="119">
        <f t="shared" si="64"/>
        <v>2.7922627761982017</v>
      </c>
      <c r="AN74" s="54">
        <f t="shared" si="65"/>
        <v>-2.7558886858842262E-2</v>
      </c>
    </row>
    <row r="75" spans="1:40" ht="20.100000000000001" customHeight="1" x14ac:dyDescent="0.25">
      <c r="A75" s="104" t="s">
        <v>98</v>
      </c>
      <c r="B75" s="106">
        <v>3218.97</v>
      </c>
      <c r="C75" s="75">
        <v>3895.83</v>
      </c>
      <c r="D75" s="75">
        <v>4107.47</v>
      </c>
      <c r="E75" s="75">
        <v>4176.9799999999996</v>
      </c>
      <c r="F75" s="75">
        <v>4499.13</v>
      </c>
      <c r="G75" s="75">
        <v>3505.08</v>
      </c>
      <c r="H75" s="75">
        <v>1153.18</v>
      </c>
      <c r="I75" s="75">
        <v>2093.58</v>
      </c>
      <c r="J75" s="75">
        <v>1717.7</v>
      </c>
      <c r="K75" s="158">
        <v>1149.54</v>
      </c>
      <c r="L75" s="54">
        <f t="shared" si="54"/>
        <v>-0.3307678872911452</v>
      </c>
      <c r="N75" s="392">
        <f t="shared" si="66"/>
        <v>2.9426724884927462E-2</v>
      </c>
      <c r="P75" s="106">
        <v>938.91499999999996</v>
      </c>
      <c r="Q75" s="75">
        <v>1279.2570000000001</v>
      </c>
      <c r="R75" s="75">
        <v>1271.9459999999999</v>
      </c>
      <c r="S75" s="75">
        <v>1470.903</v>
      </c>
      <c r="T75" s="75">
        <v>1496.588</v>
      </c>
      <c r="U75" s="75">
        <v>1008.948</v>
      </c>
      <c r="V75" s="75">
        <v>357.846</v>
      </c>
      <c r="W75" s="75">
        <v>717.005</v>
      </c>
      <c r="X75" s="75">
        <v>592.21699999999998</v>
      </c>
      <c r="Y75" s="98">
        <v>423.74900000000002</v>
      </c>
      <c r="Z75" s="54">
        <f t="shared" si="55"/>
        <v>-0.28447005067399272</v>
      </c>
      <c r="AB75" s="392">
        <f t="shared" si="67"/>
        <v>3.9301367959798342E-2</v>
      </c>
      <c r="AD75" s="118">
        <f t="shared" si="56"/>
        <v>2.9168181126260881</v>
      </c>
      <c r="AE75" s="89">
        <f t="shared" si="57"/>
        <v>3.2836571410970192</v>
      </c>
      <c r="AF75" s="89">
        <f t="shared" si="58"/>
        <v>3.0966653438734788</v>
      </c>
      <c r="AG75" s="89">
        <f t="shared" si="59"/>
        <v>3.5214509047206359</v>
      </c>
      <c r="AH75" s="89">
        <f t="shared" si="60"/>
        <v>3.3263942139924829</v>
      </c>
      <c r="AI75" s="89">
        <f t="shared" si="61"/>
        <v>2.8785305898866786</v>
      </c>
      <c r="AJ75" s="89">
        <f t="shared" si="62"/>
        <v>3.1031235366551622</v>
      </c>
      <c r="AK75" s="89">
        <f t="shared" si="63"/>
        <v>3.4247795641914807</v>
      </c>
      <c r="AL75" s="89">
        <f t="shared" si="63"/>
        <v>3.447732432904465</v>
      </c>
      <c r="AM75" s="119">
        <f t="shared" si="64"/>
        <v>3.686248412408442</v>
      </c>
      <c r="AN75" s="54">
        <f t="shared" si="65"/>
        <v>6.9180536525290812E-2</v>
      </c>
    </row>
    <row r="76" spans="1:40" ht="20.100000000000001" customHeight="1" x14ac:dyDescent="0.25">
      <c r="A76" s="104" t="s">
        <v>104</v>
      </c>
      <c r="B76" s="106">
        <v>614.28</v>
      </c>
      <c r="C76" s="75">
        <v>854.87</v>
      </c>
      <c r="D76" s="75">
        <v>684.96</v>
      </c>
      <c r="E76" s="75">
        <v>994.07</v>
      </c>
      <c r="F76" s="75">
        <v>1022.22</v>
      </c>
      <c r="G76" s="75">
        <v>999</v>
      </c>
      <c r="H76" s="75">
        <v>995.95</v>
      </c>
      <c r="I76" s="75">
        <v>1078.45</v>
      </c>
      <c r="J76" s="75">
        <v>1066.8</v>
      </c>
      <c r="K76" s="158">
        <v>914.78</v>
      </c>
      <c r="L76" s="54">
        <f t="shared" si="54"/>
        <v>-0.14250093738282713</v>
      </c>
      <c r="N76" s="392">
        <f t="shared" si="66"/>
        <v>2.3417175035434994E-2</v>
      </c>
      <c r="P76" s="106">
        <v>129.28700000000001</v>
      </c>
      <c r="Q76" s="75">
        <v>132.32400000000001</v>
      </c>
      <c r="R76" s="75">
        <v>156.09</v>
      </c>
      <c r="S76" s="75">
        <v>225.721</v>
      </c>
      <c r="T76" s="75">
        <v>227.06</v>
      </c>
      <c r="U76" s="75">
        <v>274.95699999999999</v>
      </c>
      <c r="V76" s="75">
        <v>214.755</v>
      </c>
      <c r="W76" s="75">
        <v>252.762</v>
      </c>
      <c r="X76" s="75">
        <v>321.79199999999997</v>
      </c>
      <c r="Y76" s="98">
        <v>225.91800000000001</v>
      </c>
      <c r="Z76" s="54">
        <f t="shared" si="55"/>
        <v>-0.29793779832935552</v>
      </c>
      <c r="AB76" s="392">
        <f t="shared" si="67"/>
        <v>2.0953173805110387E-2</v>
      </c>
      <c r="AD76" s="118">
        <f t="shared" si="56"/>
        <v>2.1046916715504334</v>
      </c>
      <c r="AE76" s="89">
        <f t="shared" si="57"/>
        <v>1.5478844736626622</v>
      </c>
      <c r="AF76" s="89">
        <f t="shared" si="58"/>
        <v>2.2788192011212334</v>
      </c>
      <c r="AG76" s="89">
        <f t="shared" si="59"/>
        <v>2.270675103362942</v>
      </c>
      <c r="AH76" s="89">
        <f t="shared" si="60"/>
        <v>2.2212439592259985</v>
      </c>
      <c r="AI76" s="89">
        <f t="shared" si="61"/>
        <v>2.7523223223223221</v>
      </c>
      <c r="AJ76" s="89">
        <f t="shared" si="62"/>
        <v>2.1562829459310202</v>
      </c>
      <c r="AK76" s="89">
        <f t="shared" si="63"/>
        <v>2.3437526079094999</v>
      </c>
      <c r="AL76" s="89">
        <f t="shared" si="63"/>
        <v>3.0164229471316082</v>
      </c>
      <c r="AM76" s="119">
        <f t="shared" si="64"/>
        <v>2.4696429742670372</v>
      </c>
      <c r="AN76" s="54">
        <f t="shared" si="65"/>
        <v>-0.18126767447665712</v>
      </c>
    </row>
    <row r="77" spans="1:40" ht="20.100000000000001" customHeight="1" x14ac:dyDescent="0.25">
      <c r="A77" s="104" t="s">
        <v>111</v>
      </c>
      <c r="B77" s="106">
        <v>23.87</v>
      </c>
      <c r="C77" s="75">
        <v>23.42</v>
      </c>
      <c r="D77" s="75">
        <v>28.56</v>
      </c>
      <c r="E77" s="75">
        <v>41.98</v>
      </c>
      <c r="F77" s="75">
        <v>49.02</v>
      </c>
      <c r="G77" s="75">
        <v>46.54</v>
      </c>
      <c r="H77" s="75">
        <v>48.78</v>
      </c>
      <c r="I77" s="75">
        <v>64.94</v>
      </c>
      <c r="J77" s="75">
        <v>74.09</v>
      </c>
      <c r="K77" s="158">
        <v>101.06</v>
      </c>
      <c r="L77" s="54">
        <f t="shared" si="54"/>
        <v>0.36401673640167359</v>
      </c>
      <c r="N77" s="392">
        <f t="shared" si="66"/>
        <v>2.5870042076576454E-3</v>
      </c>
      <c r="P77" s="106">
        <v>27.183</v>
      </c>
      <c r="Q77" s="75">
        <v>28.056999999999999</v>
      </c>
      <c r="R77" s="75">
        <v>34.232999999999997</v>
      </c>
      <c r="S77" s="75">
        <v>46.311999999999998</v>
      </c>
      <c r="T77" s="75">
        <v>51.771999999999998</v>
      </c>
      <c r="U77" s="75">
        <v>49.384</v>
      </c>
      <c r="V77" s="75">
        <v>58.603000000000002</v>
      </c>
      <c r="W77" s="75">
        <v>81.347999999999999</v>
      </c>
      <c r="X77" s="75">
        <v>97.885000000000005</v>
      </c>
      <c r="Y77" s="98">
        <v>145.114</v>
      </c>
      <c r="Z77" s="54">
        <f t="shared" si="55"/>
        <v>0.48249476426418753</v>
      </c>
      <c r="AB77" s="392">
        <f t="shared" si="67"/>
        <v>1.3458860575761067E-2</v>
      </c>
      <c r="AD77" s="118">
        <f t="shared" si="56"/>
        <v>11.387934645999163</v>
      </c>
      <c r="AE77" s="89">
        <f t="shared" si="57"/>
        <v>11.9799316823228</v>
      </c>
      <c r="AF77" s="89">
        <f t="shared" si="58"/>
        <v>11.986344537815125</v>
      </c>
      <c r="AG77" s="89">
        <f t="shared" si="59"/>
        <v>11.031919961886613</v>
      </c>
      <c r="AH77" s="89">
        <f t="shared" si="60"/>
        <v>10.56140350877193</v>
      </c>
      <c r="AI77" s="89">
        <f t="shared" si="61"/>
        <v>10.611087236785561</v>
      </c>
      <c r="AJ77" s="89">
        <f t="shared" si="62"/>
        <v>12.013735137351373</v>
      </c>
      <c r="AK77" s="89">
        <f t="shared" si="63"/>
        <v>12.526639975361872</v>
      </c>
      <c r="AL77" s="89">
        <f t="shared" si="63"/>
        <v>13.211634498582805</v>
      </c>
      <c r="AM77" s="119">
        <f t="shared" si="64"/>
        <v>14.359192558875915</v>
      </c>
      <c r="AN77" s="54">
        <f t="shared" si="65"/>
        <v>8.6859658463622064E-2</v>
      </c>
    </row>
    <row r="78" spans="1:40" ht="20.100000000000001" customHeight="1" x14ac:dyDescent="0.25">
      <c r="A78" s="104" t="s">
        <v>109</v>
      </c>
      <c r="B78" s="106">
        <v>395.44</v>
      </c>
      <c r="C78" s="75">
        <v>420.37</v>
      </c>
      <c r="D78" s="75">
        <v>470.67</v>
      </c>
      <c r="E78" s="75">
        <v>388.77</v>
      </c>
      <c r="F78" s="75">
        <v>443.06</v>
      </c>
      <c r="G78" s="75">
        <v>517.96</v>
      </c>
      <c r="H78" s="75">
        <v>550.67999999999995</v>
      </c>
      <c r="I78" s="75">
        <v>494.63</v>
      </c>
      <c r="J78" s="75">
        <v>535.42999999999995</v>
      </c>
      <c r="K78" s="158">
        <v>443.94</v>
      </c>
      <c r="L78" s="54">
        <f t="shared" si="54"/>
        <v>-0.1708720094129951</v>
      </c>
      <c r="N78" s="392">
        <f t="shared" si="66"/>
        <v>1.1364285057862012E-2</v>
      </c>
      <c r="P78" s="106">
        <v>117.36799999999999</v>
      </c>
      <c r="Q78" s="75">
        <v>115.271</v>
      </c>
      <c r="R78" s="75">
        <v>496.39</v>
      </c>
      <c r="S78" s="75">
        <v>132.477</v>
      </c>
      <c r="T78" s="75">
        <v>131.19900000000001</v>
      </c>
      <c r="U78" s="75">
        <v>158.797</v>
      </c>
      <c r="V78" s="75">
        <v>161.95599999999999</v>
      </c>
      <c r="W78" s="75">
        <v>141.70500000000001</v>
      </c>
      <c r="X78" s="75">
        <v>161.18700000000001</v>
      </c>
      <c r="Y78" s="98">
        <v>137.899</v>
      </c>
      <c r="Z78" s="54">
        <f t="shared" si="55"/>
        <v>-0.14447815270462264</v>
      </c>
      <c r="AB78" s="392">
        <f t="shared" si="67"/>
        <v>1.2789692342137046E-2</v>
      </c>
      <c r="AD78" s="118">
        <f t="shared" si="56"/>
        <v>2.9680356059073438</v>
      </c>
      <c r="AE78" s="89">
        <f t="shared" si="57"/>
        <v>2.742131931393772</v>
      </c>
      <c r="AF78" s="89">
        <f t="shared" si="58"/>
        <v>10.546455053434464</v>
      </c>
      <c r="AG78" s="89">
        <f t="shared" si="59"/>
        <v>3.4075931784859947</v>
      </c>
      <c r="AH78" s="89">
        <f t="shared" si="60"/>
        <v>2.9612016431183137</v>
      </c>
      <c r="AI78" s="89">
        <f t="shared" si="61"/>
        <v>3.0658158931191593</v>
      </c>
      <c r="AJ78" s="89">
        <f t="shared" si="62"/>
        <v>2.9410183772790006</v>
      </c>
      <c r="AK78" s="89">
        <f t="shared" si="63"/>
        <v>2.8648686897276754</v>
      </c>
      <c r="AL78" s="89">
        <f t="shared" si="63"/>
        <v>3.0104215303587778</v>
      </c>
      <c r="AM78" s="119">
        <f t="shared" si="64"/>
        <v>3.1062530972653963</v>
      </c>
      <c r="AN78" s="54">
        <f t="shared" si="65"/>
        <v>3.1833271832598625E-2</v>
      </c>
    </row>
    <row r="79" spans="1:40" ht="20.100000000000001" customHeight="1" x14ac:dyDescent="0.25">
      <c r="A79" s="104" t="s">
        <v>116</v>
      </c>
      <c r="B79" s="106">
        <v>309.93</v>
      </c>
      <c r="C79" s="75">
        <v>213.21</v>
      </c>
      <c r="D79" s="75">
        <v>284.2</v>
      </c>
      <c r="E79" s="75">
        <v>225.61</v>
      </c>
      <c r="F79" s="75">
        <v>336.62</v>
      </c>
      <c r="G79" s="75">
        <v>419.18</v>
      </c>
      <c r="H79" s="75">
        <v>556.24</v>
      </c>
      <c r="I79" s="75">
        <v>410.44</v>
      </c>
      <c r="J79" s="75">
        <v>506.18</v>
      </c>
      <c r="K79" s="158">
        <v>415.09</v>
      </c>
      <c r="L79" s="54">
        <f t="shared" si="54"/>
        <v>-0.17995574696748198</v>
      </c>
      <c r="N79" s="392">
        <f t="shared" si="66"/>
        <v>1.0625762681145972E-2</v>
      </c>
      <c r="P79" s="106">
        <v>78.742999999999995</v>
      </c>
      <c r="Q79" s="75">
        <v>46.366999999999997</v>
      </c>
      <c r="R79" s="75">
        <v>57.616999999999997</v>
      </c>
      <c r="S79" s="75">
        <v>44.353999999999999</v>
      </c>
      <c r="T79" s="75">
        <v>55.265999999999998</v>
      </c>
      <c r="U79" s="75">
        <v>56.201999999999998</v>
      </c>
      <c r="V79" s="75">
        <v>83.703999999999994</v>
      </c>
      <c r="W79" s="75">
        <v>65.296000000000006</v>
      </c>
      <c r="X79" s="75">
        <v>79.004999999999995</v>
      </c>
      <c r="Y79" s="98">
        <v>85.016999999999996</v>
      </c>
      <c r="Z79" s="54">
        <f t="shared" si="55"/>
        <v>7.6096449591797996E-2</v>
      </c>
      <c r="AB79" s="392">
        <f t="shared" si="67"/>
        <v>7.8850555395721892E-3</v>
      </c>
      <c r="AD79" s="118">
        <f t="shared" si="56"/>
        <v>2.5406704739779951</v>
      </c>
      <c r="AE79" s="89">
        <f t="shared" si="57"/>
        <v>2.1747103794381126</v>
      </c>
      <c r="AF79" s="89">
        <f t="shared" si="58"/>
        <v>2.0273399014778324</v>
      </c>
      <c r="AG79" s="89">
        <f t="shared" si="59"/>
        <v>1.9659589557200476</v>
      </c>
      <c r="AH79" s="89">
        <f t="shared" si="60"/>
        <v>1.641791931554869</v>
      </c>
      <c r="AI79" s="89">
        <f t="shared" si="61"/>
        <v>1.3407605324681522</v>
      </c>
      <c r="AJ79" s="89">
        <f t="shared" si="62"/>
        <v>1.5048180641449731</v>
      </c>
      <c r="AK79" s="89">
        <f t="shared" si="63"/>
        <v>1.5908780820582791</v>
      </c>
      <c r="AL79" s="89">
        <f t="shared" si="63"/>
        <v>1.5608084080761784</v>
      </c>
      <c r="AM79" s="119">
        <f t="shared" si="64"/>
        <v>2.0481582307451394</v>
      </c>
      <c r="AN79" s="54">
        <f t="shared" si="65"/>
        <v>0.31224192549658208</v>
      </c>
    </row>
    <row r="80" spans="1:40" ht="20.100000000000001" customHeight="1" x14ac:dyDescent="0.25">
      <c r="A80" s="104" t="s">
        <v>112</v>
      </c>
      <c r="B80" s="106">
        <v>393.66</v>
      </c>
      <c r="C80" s="75">
        <v>779.72</v>
      </c>
      <c r="D80" s="75">
        <v>918.73</v>
      </c>
      <c r="E80" s="75">
        <v>568.42999999999995</v>
      </c>
      <c r="F80" s="75">
        <v>796.57</v>
      </c>
      <c r="G80" s="75">
        <v>849.68</v>
      </c>
      <c r="H80" s="75">
        <v>622.77</v>
      </c>
      <c r="I80" s="75">
        <v>336.01</v>
      </c>
      <c r="J80" s="75">
        <v>283.11</v>
      </c>
      <c r="K80" s="158">
        <v>378.5</v>
      </c>
      <c r="L80" s="54">
        <f t="shared" si="54"/>
        <v>0.33693617321889013</v>
      </c>
      <c r="N80" s="392">
        <f t="shared" si="66"/>
        <v>9.6891063981636525E-3</v>
      </c>
      <c r="P80" s="106">
        <v>84.396000000000001</v>
      </c>
      <c r="Q80" s="75">
        <v>141.221</v>
      </c>
      <c r="R80" s="75">
        <v>165.946</v>
      </c>
      <c r="S80" s="75">
        <v>151.495</v>
      </c>
      <c r="T80" s="75">
        <v>201.44900000000001</v>
      </c>
      <c r="U80" s="75">
        <v>181.39599999999999</v>
      </c>
      <c r="V80" s="75">
        <v>122.982</v>
      </c>
      <c r="W80" s="75">
        <v>76.652000000000001</v>
      </c>
      <c r="X80" s="75">
        <v>74.33</v>
      </c>
      <c r="Y80" s="98">
        <v>81.191999999999993</v>
      </c>
      <c r="Z80" s="54">
        <f t="shared" si="55"/>
        <v>9.2318041167765305E-2</v>
      </c>
      <c r="AB80" s="392">
        <f t="shared" si="67"/>
        <v>7.5302989916010343E-3</v>
      </c>
      <c r="AD80" s="118">
        <f t="shared" si="56"/>
        <v>2.1438805060204236</v>
      </c>
      <c r="AE80" s="89">
        <f t="shared" si="57"/>
        <v>1.8111758066998409</v>
      </c>
      <c r="AF80" s="89">
        <f t="shared" si="58"/>
        <v>1.8062542858075823</v>
      </c>
      <c r="AG80" s="89">
        <f t="shared" si="59"/>
        <v>2.6651478634132615</v>
      </c>
      <c r="AH80" s="89">
        <f t="shared" si="60"/>
        <v>2.5289553962614706</v>
      </c>
      <c r="AI80" s="89">
        <f t="shared" si="61"/>
        <v>2.1348743056209396</v>
      </c>
      <c r="AJ80" s="89">
        <f t="shared" si="62"/>
        <v>1.9747579363167782</v>
      </c>
      <c r="AK80" s="89">
        <f t="shared" si="63"/>
        <v>2.2812416297134015</v>
      </c>
      <c r="AL80" s="89">
        <f t="shared" si="63"/>
        <v>2.6254812617003993</v>
      </c>
      <c r="AM80" s="119">
        <f t="shared" si="64"/>
        <v>2.1450990752972259</v>
      </c>
      <c r="AN80" s="54">
        <f t="shared" si="65"/>
        <v>-0.1829691925098916</v>
      </c>
    </row>
    <row r="81" spans="1:40" ht="20.100000000000001" customHeight="1" x14ac:dyDescent="0.25">
      <c r="A81" s="104" t="s">
        <v>130</v>
      </c>
      <c r="B81" s="106">
        <v>2.7</v>
      </c>
      <c r="C81" s="75">
        <v>10.35</v>
      </c>
      <c r="D81" s="75">
        <v>9</v>
      </c>
      <c r="E81" s="75">
        <v>3.6</v>
      </c>
      <c r="F81" s="75">
        <v>34.159999999999997</v>
      </c>
      <c r="G81" s="75">
        <v>34.47</v>
      </c>
      <c r="H81" s="75">
        <v>109.81</v>
      </c>
      <c r="I81" s="75">
        <v>46.58</v>
      </c>
      <c r="J81" s="75">
        <v>51.52</v>
      </c>
      <c r="K81" s="158">
        <v>397.56</v>
      </c>
      <c r="L81" s="54">
        <f t="shared" si="54"/>
        <v>6.716614906832298</v>
      </c>
      <c r="N81" s="392">
        <f t="shared" si="66"/>
        <v>1.017701754201834E-2</v>
      </c>
      <c r="P81" s="106">
        <v>1.044</v>
      </c>
      <c r="Q81" s="75">
        <v>3.7410000000000001</v>
      </c>
      <c r="R81" s="75">
        <v>3.48</v>
      </c>
      <c r="S81" s="75">
        <v>1.3919999999999999</v>
      </c>
      <c r="T81" s="75">
        <v>5.85</v>
      </c>
      <c r="U81" s="75">
        <v>10.021000000000001</v>
      </c>
      <c r="V81" s="75">
        <v>25.616</v>
      </c>
      <c r="W81" s="75">
        <v>12.904999999999999</v>
      </c>
      <c r="X81" s="75">
        <v>16.776</v>
      </c>
      <c r="Y81" s="98">
        <v>78.247</v>
      </c>
      <c r="Z81" s="54">
        <f t="shared" si="55"/>
        <v>3.6642226990939442</v>
      </c>
      <c r="AB81" s="392">
        <f t="shared" si="67"/>
        <v>7.2571596363657275E-3</v>
      </c>
      <c r="AD81" s="118">
        <f t="shared" si="56"/>
        <v>3.8666666666666667</v>
      </c>
      <c r="AE81" s="89">
        <f t="shared" si="57"/>
        <v>3.6144927536231886</v>
      </c>
      <c r="AF81" s="89">
        <f t="shared" si="58"/>
        <v>3.8666666666666667</v>
      </c>
      <c r="AG81" s="89">
        <f t="shared" si="59"/>
        <v>3.8666666666666663</v>
      </c>
      <c r="AH81" s="89">
        <f t="shared" si="60"/>
        <v>1.7125292740046838</v>
      </c>
      <c r="AI81" s="89">
        <f t="shared" si="61"/>
        <v>2.9071656512909785</v>
      </c>
      <c r="AJ81" s="89">
        <f t="shared" si="62"/>
        <v>2.3327565795464893</v>
      </c>
      <c r="AK81" s="89">
        <f t="shared" si="63"/>
        <v>2.7705023615285529</v>
      </c>
      <c r="AL81" s="89">
        <f t="shared" si="63"/>
        <v>3.2562111801242235</v>
      </c>
      <c r="AM81" s="119">
        <f t="shared" si="64"/>
        <v>1.9681809035114197</v>
      </c>
      <c r="AN81" s="54">
        <f t="shared" si="65"/>
        <v>-0.39556103869272563</v>
      </c>
    </row>
    <row r="82" spans="1:40" ht="20.100000000000001" customHeight="1" x14ac:dyDescent="0.25">
      <c r="A82" s="104" t="s">
        <v>125</v>
      </c>
      <c r="B82" s="106">
        <v>21.56</v>
      </c>
      <c r="C82" s="75"/>
      <c r="D82" s="75">
        <v>13.77</v>
      </c>
      <c r="E82" s="75">
        <v>10.17</v>
      </c>
      <c r="F82" s="75">
        <v>65.39</v>
      </c>
      <c r="G82" s="75">
        <v>84.97</v>
      </c>
      <c r="H82" s="75">
        <v>106.94</v>
      </c>
      <c r="I82" s="75">
        <v>67.849999999999994</v>
      </c>
      <c r="J82" s="75">
        <v>56.19</v>
      </c>
      <c r="K82" s="158">
        <v>172.69</v>
      </c>
      <c r="L82" s="54">
        <f t="shared" si="54"/>
        <v>2.0733226552767396</v>
      </c>
      <c r="N82" s="392">
        <f t="shared" si="66"/>
        <v>4.4206387949772292E-3</v>
      </c>
      <c r="P82" s="106">
        <v>8.3040000000000003</v>
      </c>
      <c r="Q82" s="75"/>
      <c r="R82" s="75">
        <v>5.1079999999999997</v>
      </c>
      <c r="S82" s="75">
        <v>2.8769999999999998</v>
      </c>
      <c r="T82" s="75">
        <v>16.661999999999999</v>
      </c>
      <c r="U82" s="75">
        <v>25.097000000000001</v>
      </c>
      <c r="V82" s="75">
        <v>42.15</v>
      </c>
      <c r="W82" s="75">
        <v>30.206</v>
      </c>
      <c r="X82" s="75">
        <v>20.934999999999999</v>
      </c>
      <c r="Y82" s="98">
        <v>77.156000000000006</v>
      </c>
      <c r="Z82" s="54">
        <f t="shared" si="55"/>
        <v>2.685502746596609</v>
      </c>
      <c r="AB82" s="392">
        <f t="shared" si="67"/>
        <v>7.1559728667352634E-3</v>
      </c>
      <c r="AD82" s="118">
        <f t="shared" si="56"/>
        <v>3.8515769944341378</v>
      </c>
      <c r="AE82" s="89"/>
      <c r="AF82" s="89">
        <f t="shared" ref="AF82:AF94" si="68">(R82/D82)*10</f>
        <v>3.7095134350036307</v>
      </c>
      <c r="AG82" s="89">
        <f t="shared" ref="AG82:AG94" si="69">(S82/E82)*10</f>
        <v>2.8289085545722714</v>
      </c>
      <c r="AH82" s="89">
        <f t="shared" ref="AH82:AH94" si="70">(T82/F82)*10</f>
        <v>2.5480960391497169</v>
      </c>
      <c r="AI82" s="89">
        <f t="shared" ref="AI82:AI94" si="71">(U82/G82)*10</f>
        <v>2.95363069318583</v>
      </c>
      <c r="AJ82" s="89">
        <f t="shared" ref="AJ82:AJ94" si="72">(V82/H82)*10</f>
        <v>3.9414625023377594</v>
      </c>
      <c r="AK82" s="89">
        <f t="shared" si="63"/>
        <v>4.4518791451731765</v>
      </c>
      <c r="AL82" s="89">
        <f t="shared" si="63"/>
        <v>3.7257519131518064</v>
      </c>
      <c r="AM82" s="119">
        <f t="shared" si="64"/>
        <v>4.4678904395158963</v>
      </c>
      <c r="AN82" s="54">
        <f t="shared" si="65"/>
        <v>0.19919161116024939</v>
      </c>
    </row>
    <row r="83" spans="1:40" ht="20.100000000000001" customHeight="1" x14ac:dyDescent="0.25">
      <c r="A83" s="104" t="s">
        <v>113</v>
      </c>
      <c r="B83" s="106">
        <v>228.15</v>
      </c>
      <c r="C83" s="75">
        <v>84.73</v>
      </c>
      <c r="D83" s="75">
        <v>106.3</v>
      </c>
      <c r="E83" s="75">
        <v>77.7</v>
      </c>
      <c r="F83" s="75">
        <v>42.91</v>
      </c>
      <c r="G83" s="75">
        <v>166.11</v>
      </c>
      <c r="H83" s="75">
        <v>204.17</v>
      </c>
      <c r="I83" s="75">
        <v>112.04</v>
      </c>
      <c r="J83" s="75">
        <v>104.84</v>
      </c>
      <c r="K83" s="158">
        <v>409.92</v>
      </c>
      <c r="L83" s="54">
        <f t="shared" si="54"/>
        <v>2.9099580312857691</v>
      </c>
      <c r="N83" s="392">
        <f t="shared" si="66"/>
        <v>1.0493417423342786E-2</v>
      </c>
      <c r="P83" s="106">
        <v>22.795999999999999</v>
      </c>
      <c r="Q83" s="75">
        <v>13.472</v>
      </c>
      <c r="R83" s="75">
        <v>16.184999999999999</v>
      </c>
      <c r="S83" s="75">
        <v>15.583</v>
      </c>
      <c r="T83" s="75">
        <v>9.3079999999999998</v>
      </c>
      <c r="U83" s="75">
        <v>33.11</v>
      </c>
      <c r="V83" s="75">
        <v>37.762</v>
      </c>
      <c r="W83" s="75">
        <v>21.815999999999999</v>
      </c>
      <c r="X83" s="75">
        <v>30.57</v>
      </c>
      <c r="Y83" s="98">
        <v>69.009</v>
      </c>
      <c r="Z83" s="54">
        <f t="shared" si="55"/>
        <v>1.2574092247301276</v>
      </c>
      <c r="AB83" s="392">
        <f t="shared" si="67"/>
        <v>6.4003646062591856E-3</v>
      </c>
      <c r="AD83" s="118">
        <f t="shared" si="56"/>
        <v>0.99916721455182989</v>
      </c>
      <c r="AE83" s="89">
        <f t="shared" ref="AE82:AE94" si="73">(Q83/C83)*10</f>
        <v>1.5899917384633542</v>
      </c>
      <c r="AF83" s="89">
        <f t="shared" si="68"/>
        <v>1.5225776105362181</v>
      </c>
      <c r="AG83" s="89">
        <f t="shared" si="69"/>
        <v>2.0055341055341054</v>
      </c>
      <c r="AH83" s="89">
        <f t="shared" si="70"/>
        <v>2.1691913306921466</v>
      </c>
      <c r="AI83" s="89">
        <f t="shared" si="71"/>
        <v>1.9932574799831435</v>
      </c>
      <c r="AJ83" s="89">
        <f t="shared" si="72"/>
        <v>1.8495371504138711</v>
      </c>
      <c r="AK83" s="89">
        <f t="shared" si="63"/>
        <v>1.9471617279543019</v>
      </c>
      <c r="AL83" s="89">
        <f t="shared" si="63"/>
        <v>2.9158718046547119</v>
      </c>
      <c r="AM83" s="119">
        <f t="shared" si="64"/>
        <v>1.6834748243559718</v>
      </c>
      <c r="AN83" s="54">
        <f t="shared" si="65"/>
        <v>-0.42265129020124276</v>
      </c>
    </row>
    <row r="84" spans="1:40" ht="20.100000000000001" customHeight="1" x14ac:dyDescent="0.25">
      <c r="A84" s="104" t="s">
        <v>126</v>
      </c>
      <c r="B84" s="106">
        <v>6.8</v>
      </c>
      <c r="C84" s="75">
        <v>22.41</v>
      </c>
      <c r="D84" s="75">
        <v>18</v>
      </c>
      <c r="E84" s="75">
        <v>412.29</v>
      </c>
      <c r="F84" s="75">
        <v>288</v>
      </c>
      <c r="G84" s="75">
        <v>109.49</v>
      </c>
      <c r="H84" s="75">
        <v>257.63</v>
      </c>
      <c r="I84" s="75">
        <v>122.85</v>
      </c>
      <c r="J84" s="75">
        <v>258.55</v>
      </c>
      <c r="K84" s="158">
        <v>364.71</v>
      </c>
      <c r="L84" s="54">
        <f t="shared" si="54"/>
        <v>0.41059756333397779</v>
      </c>
      <c r="N84" s="392">
        <f t="shared" si="66"/>
        <v>9.3361003817021542E-3</v>
      </c>
      <c r="P84" s="106">
        <v>1.2130000000000001</v>
      </c>
      <c r="Q84" s="75">
        <v>3.9119999999999999</v>
      </c>
      <c r="R84" s="75">
        <v>2.887</v>
      </c>
      <c r="S84" s="75">
        <v>61.61</v>
      </c>
      <c r="T84" s="75">
        <v>44.16</v>
      </c>
      <c r="U84" s="75">
        <v>16.588999999999999</v>
      </c>
      <c r="V84" s="75">
        <v>36.862000000000002</v>
      </c>
      <c r="W84" s="75">
        <v>19.736999999999998</v>
      </c>
      <c r="X84" s="75">
        <v>37.863999999999997</v>
      </c>
      <c r="Y84" s="98">
        <v>67.215999999999994</v>
      </c>
      <c r="Z84" s="54">
        <f t="shared" si="55"/>
        <v>0.77519543629833088</v>
      </c>
      <c r="AB84" s="392">
        <f t="shared" si="67"/>
        <v>6.234069576059896E-3</v>
      </c>
      <c r="AD84" s="118">
        <f t="shared" si="56"/>
        <v>1.783823529411765</v>
      </c>
      <c r="AE84" s="89">
        <f t="shared" si="73"/>
        <v>1.7456492637215528</v>
      </c>
      <c r="AF84" s="89">
        <f t="shared" si="68"/>
        <v>1.6038888888888889</v>
      </c>
      <c r="AG84" s="89">
        <f t="shared" si="69"/>
        <v>1.4943365107084818</v>
      </c>
      <c r="AH84" s="89">
        <f t="shared" si="70"/>
        <v>1.5333333333333332</v>
      </c>
      <c r="AI84" s="89">
        <f t="shared" si="71"/>
        <v>1.5151155356653576</v>
      </c>
      <c r="AJ84" s="89">
        <f t="shared" si="72"/>
        <v>1.4308116290804642</v>
      </c>
      <c r="AK84" s="89">
        <f t="shared" ref="AK84:AL96" si="74">(W84/I84)*10</f>
        <v>1.6065934065934064</v>
      </c>
      <c r="AL84" s="89">
        <f t="shared" si="74"/>
        <v>1.4644749564881065</v>
      </c>
      <c r="AM84" s="119">
        <f t="shared" si="64"/>
        <v>1.8429985467906007</v>
      </c>
      <c r="AN84" s="54">
        <f t="shared" si="65"/>
        <v>0.25847051096743578</v>
      </c>
    </row>
    <row r="85" spans="1:40" ht="20.100000000000001" customHeight="1" x14ac:dyDescent="0.25">
      <c r="A85" s="104" t="s">
        <v>127</v>
      </c>
      <c r="B85" s="106"/>
      <c r="C85" s="75">
        <v>0.16</v>
      </c>
      <c r="D85" s="75">
        <v>28.84</v>
      </c>
      <c r="E85" s="75">
        <v>4.5</v>
      </c>
      <c r="F85" s="75">
        <v>22.97</v>
      </c>
      <c r="G85" s="75">
        <v>28.6</v>
      </c>
      <c r="H85" s="75">
        <v>22.7</v>
      </c>
      <c r="I85" s="75">
        <v>82.57</v>
      </c>
      <c r="J85" s="75">
        <v>118.66</v>
      </c>
      <c r="K85" s="158">
        <v>213.91</v>
      </c>
      <c r="L85" s="54">
        <f t="shared" si="54"/>
        <v>0.80271363559750553</v>
      </c>
      <c r="N85" s="392">
        <f t="shared" si="66"/>
        <v>5.4758170399767155E-3</v>
      </c>
      <c r="P85" s="106"/>
      <c r="Q85" s="75">
        <v>2.5000000000000001E-2</v>
      </c>
      <c r="R85" s="75">
        <v>10.635999999999999</v>
      </c>
      <c r="S85" s="75">
        <v>2.3050000000000002</v>
      </c>
      <c r="T85" s="75">
        <v>9.8520000000000003</v>
      </c>
      <c r="U85" s="75">
        <v>13.138</v>
      </c>
      <c r="V85" s="75">
        <v>11.602</v>
      </c>
      <c r="W85" s="75">
        <v>29.013000000000002</v>
      </c>
      <c r="X85" s="75">
        <v>39.246000000000002</v>
      </c>
      <c r="Y85" s="98">
        <v>67.010999999999996</v>
      </c>
      <c r="Z85" s="54">
        <f t="shared" si="55"/>
        <v>0.70746063293074435</v>
      </c>
      <c r="AB85" s="392">
        <f t="shared" si="67"/>
        <v>6.2150564800248411E-3</v>
      </c>
      <c r="AD85" s="118"/>
      <c r="AE85" s="89">
        <f t="shared" si="73"/>
        <v>1.5625</v>
      </c>
      <c r="AF85" s="89">
        <f t="shared" si="68"/>
        <v>3.6879334257975032</v>
      </c>
      <c r="AG85" s="89">
        <f t="shared" si="69"/>
        <v>5.1222222222222227</v>
      </c>
      <c r="AH85" s="89">
        <f t="shared" si="70"/>
        <v>4.2890727035263394</v>
      </c>
      <c r="AI85" s="89">
        <f t="shared" si="71"/>
        <v>4.5937062937062931</v>
      </c>
      <c r="AJ85" s="89">
        <f t="shared" si="72"/>
        <v>5.1110132158590318</v>
      </c>
      <c r="AK85" s="89">
        <f t="shared" si="74"/>
        <v>3.5137459125590413</v>
      </c>
      <c r="AL85" s="89">
        <f t="shared" si="74"/>
        <v>3.307433001854037</v>
      </c>
      <c r="AM85" s="119">
        <f t="shared" si="64"/>
        <v>3.1326726193258847</v>
      </c>
      <c r="AN85" s="54">
        <f t="shared" si="65"/>
        <v>-5.2838676529558551E-2</v>
      </c>
    </row>
    <row r="86" spans="1:40" ht="20.100000000000001" customHeight="1" x14ac:dyDescent="0.25">
      <c r="A86" s="104" t="s">
        <v>121</v>
      </c>
      <c r="B86" s="106">
        <v>45</v>
      </c>
      <c r="C86" s="75">
        <v>23.05</v>
      </c>
      <c r="D86" s="75">
        <v>32.700000000000003</v>
      </c>
      <c r="E86" s="75">
        <v>18.690000000000001</v>
      </c>
      <c r="F86" s="75">
        <v>44.24</v>
      </c>
      <c r="G86" s="75">
        <v>53.91</v>
      </c>
      <c r="H86" s="75">
        <v>43.83</v>
      </c>
      <c r="I86" s="75">
        <v>175.79</v>
      </c>
      <c r="J86" s="75">
        <v>99.03</v>
      </c>
      <c r="K86" s="158">
        <v>150.09</v>
      </c>
      <c r="L86" s="54">
        <f t="shared" si="54"/>
        <v>0.51560133292941535</v>
      </c>
      <c r="N86" s="392">
        <f t="shared" si="66"/>
        <v>3.8421082676364138E-3</v>
      </c>
      <c r="P86" s="106">
        <v>17.908000000000001</v>
      </c>
      <c r="Q86" s="75">
        <v>7.2110000000000003</v>
      </c>
      <c r="R86" s="75">
        <v>6.3029999999999999</v>
      </c>
      <c r="S86" s="75">
        <v>6.3179999999999996</v>
      </c>
      <c r="T86" s="75">
        <v>21.417999999999999</v>
      </c>
      <c r="U86" s="75">
        <v>24.446000000000002</v>
      </c>
      <c r="V86" s="75">
        <v>12.787000000000001</v>
      </c>
      <c r="W86" s="75">
        <v>54.051000000000002</v>
      </c>
      <c r="X86" s="75">
        <v>29.545999999999999</v>
      </c>
      <c r="Y86" s="98">
        <v>55.554000000000002</v>
      </c>
      <c r="Z86" s="54">
        <f t="shared" si="55"/>
        <v>0.88025451837812241</v>
      </c>
      <c r="AB86" s="392">
        <f t="shared" si="67"/>
        <v>5.1524562786900664E-3</v>
      </c>
      <c r="AD86" s="118">
        <f t="shared" si="56"/>
        <v>3.9795555555555557</v>
      </c>
      <c r="AE86" s="89">
        <f t="shared" si="73"/>
        <v>3.1284164859002166</v>
      </c>
      <c r="AF86" s="89">
        <f t="shared" si="68"/>
        <v>1.9275229357798163</v>
      </c>
      <c r="AG86" s="89">
        <f t="shared" si="69"/>
        <v>3.3804173354735152</v>
      </c>
      <c r="AH86" s="89">
        <f t="shared" si="70"/>
        <v>4.8413200723327305</v>
      </c>
      <c r="AI86" s="89">
        <f t="shared" si="71"/>
        <v>4.5345946948618074</v>
      </c>
      <c r="AJ86" s="89">
        <f t="shared" si="72"/>
        <v>2.9174081679215154</v>
      </c>
      <c r="AK86" s="89">
        <f t="shared" si="74"/>
        <v>3.0747482791967689</v>
      </c>
      <c r="AL86" s="89">
        <f t="shared" si="74"/>
        <v>2.9835403413107136</v>
      </c>
      <c r="AM86" s="119">
        <f t="shared" si="64"/>
        <v>3.7013791724965022</v>
      </c>
      <c r="AN86" s="54">
        <f t="shared" si="65"/>
        <v>0.2405996732292989</v>
      </c>
    </row>
    <row r="87" spans="1:40" ht="20.100000000000001" customHeight="1" x14ac:dyDescent="0.25">
      <c r="A87" s="104" t="s">
        <v>115</v>
      </c>
      <c r="B87" s="106">
        <v>118.1</v>
      </c>
      <c r="C87" s="75">
        <v>122.18</v>
      </c>
      <c r="D87" s="75">
        <v>91.17</v>
      </c>
      <c r="E87" s="75">
        <v>226.61</v>
      </c>
      <c r="F87" s="75">
        <v>277.48</v>
      </c>
      <c r="G87" s="75">
        <v>251.86</v>
      </c>
      <c r="H87" s="75">
        <v>235.37</v>
      </c>
      <c r="I87" s="75">
        <v>229.6</v>
      </c>
      <c r="J87" s="75">
        <v>219.74</v>
      </c>
      <c r="K87" s="158">
        <v>237.62</v>
      </c>
      <c r="L87" s="54">
        <f t="shared" si="54"/>
        <v>8.1368890506962749E-2</v>
      </c>
      <c r="N87" s="392">
        <f t="shared" si="66"/>
        <v>6.082762119766571E-3</v>
      </c>
      <c r="P87" s="106">
        <v>26.416</v>
      </c>
      <c r="Q87" s="75">
        <v>30.567</v>
      </c>
      <c r="R87" s="75">
        <v>16.532</v>
      </c>
      <c r="S87" s="75">
        <v>46.036000000000001</v>
      </c>
      <c r="T87" s="75">
        <v>43.744999999999997</v>
      </c>
      <c r="U87" s="75">
        <v>49.231999999999999</v>
      </c>
      <c r="V87" s="75">
        <v>31.78</v>
      </c>
      <c r="W87" s="75">
        <v>48.475999999999999</v>
      </c>
      <c r="X87" s="75">
        <v>41.673000000000002</v>
      </c>
      <c r="Y87" s="98">
        <v>46.793999999999997</v>
      </c>
      <c r="Z87" s="54">
        <f t="shared" si="55"/>
        <v>0.12288532143114235</v>
      </c>
      <c r="AB87" s="392">
        <f t="shared" si="67"/>
        <v>4.3399942237286777E-3</v>
      </c>
      <c r="AD87" s="118">
        <f t="shared" si="56"/>
        <v>2.2367485182049114</v>
      </c>
      <c r="AE87" s="89">
        <f t="shared" si="73"/>
        <v>2.5018006220330657</v>
      </c>
      <c r="AF87" s="89">
        <f t="shared" si="68"/>
        <v>1.8133157837007787</v>
      </c>
      <c r="AG87" s="89">
        <f t="shared" si="69"/>
        <v>2.0315078769692421</v>
      </c>
      <c r="AH87" s="89">
        <f t="shared" si="70"/>
        <v>1.5765100187400891</v>
      </c>
      <c r="AI87" s="89">
        <f t="shared" si="71"/>
        <v>1.9547367585166362</v>
      </c>
      <c r="AJ87" s="89">
        <f t="shared" si="72"/>
        <v>1.3502145558057528</v>
      </c>
      <c r="AK87" s="89">
        <f t="shared" si="74"/>
        <v>2.1113240418118466</v>
      </c>
      <c r="AL87" s="89">
        <f t="shared" si="74"/>
        <v>1.8964685537453354</v>
      </c>
      <c r="AM87" s="119">
        <f t="shared" si="64"/>
        <v>1.9692786802457705</v>
      </c>
      <c r="AN87" s="54">
        <f t="shared" si="65"/>
        <v>3.8392477616695703E-2</v>
      </c>
    </row>
    <row r="88" spans="1:40" ht="20.100000000000001" customHeight="1" x14ac:dyDescent="0.25">
      <c r="A88" s="104" t="s">
        <v>158</v>
      </c>
      <c r="B88" s="106">
        <v>5.0999999999999996</v>
      </c>
      <c r="C88" s="75">
        <v>1.35</v>
      </c>
      <c r="D88" s="75">
        <v>15.53</v>
      </c>
      <c r="E88" s="75">
        <v>12.96</v>
      </c>
      <c r="F88" s="75">
        <v>19.260000000000002</v>
      </c>
      <c r="G88" s="75">
        <v>99.34</v>
      </c>
      <c r="H88" s="75">
        <v>27.73</v>
      </c>
      <c r="I88" s="75">
        <v>21.76</v>
      </c>
      <c r="J88" s="75">
        <v>37.75</v>
      </c>
      <c r="K88" s="158">
        <v>125.3</v>
      </c>
      <c r="L88" s="54">
        <f t="shared" si="54"/>
        <v>2.3192052980132449</v>
      </c>
      <c r="N88" s="392">
        <f t="shared" si="66"/>
        <v>3.2075165962745194E-3</v>
      </c>
      <c r="P88" s="106">
        <v>0.95899999999999996</v>
      </c>
      <c r="Q88" s="75">
        <v>0.39600000000000002</v>
      </c>
      <c r="R88" s="75">
        <v>4.6959999999999997</v>
      </c>
      <c r="S88" s="75">
        <v>5.7549999999999999</v>
      </c>
      <c r="T88" s="75">
        <v>3.3980000000000001</v>
      </c>
      <c r="U88" s="75">
        <v>20.369</v>
      </c>
      <c r="V88" s="75">
        <v>6.7750000000000004</v>
      </c>
      <c r="W88" s="75">
        <v>6.3979999999999997</v>
      </c>
      <c r="X88" s="75">
        <v>13.586</v>
      </c>
      <c r="Y88" s="98">
        <v>41.432000000000002</v>
      </c>
      <c r="Z88" s="54">
        <f t="shared" si="55"/>
        <v>2.0496098925364348</v>
      </c>
      <c r="AB88" s="392">
        <f t="shared" si="67"/>
        <v>3.8426858288995724E-3</v>
      </c>
      <c r="AD88" s="118">
        <f t="shared" si="56"/>
        <v>1.8803921568627451</v>
      </c>
      <c r="AE88" s="89">
        <f t="shared" si="73"/>
        <v>2.9333333333333336</v>
      </c>
      <c r="AF88" s="89">
        <f t="shared" si="68"/>
        <v>3.0238248551191242</v>
      </c>
      <c r="AG88" s="89">
        <f t="shared" si="69"/>
        <v>4.4405864197530862</v>
      </c>
      <c r="AH88" s="89">
        <f t="shared" si="70"/>
        <v>1.7642782969885773</v>
      </c>
      <c r="AI88" s="89">
        <f t="shared" si="71"/>
        <v>2.0504328568552448</v>
      </c>
      <c r="AJ88" s="89">
        <f t="shared" si="72"/>
        <v>2.4432023079697078</v>
      </c>
      <c r="AK88" s="89">
        <f t="shared" si="74"/>
        <v>2.9402573529411762</v>
      </c>
      <c r="AL88" s="89">
        <f t="shared" si="74"/>
        <v>3.5989403973509937</v>
      </c>
      <c r="AM88" s="119">
        <f t="shared" si="64"/>
        <v>3.3066241021548288</v>
      </c>
      <c r="AN88" s="54">
        <f t="shared" si="65"/>
        <v>-8.1222877547881808E-2</v>
      </c>
    </row>
    <row r="89" spans="1:40" ht="20.100000000000001" customHeight="1" x14ac:dyDescent="0.25">
      <c r="A89" s="104" t="s">
        <v>136</v>
      </c>
      <c r="B89" s="106">
        <v>87.21</v>
      </c>
      <c r="C89" s="75">
        <v>157.97999999999999</v>
      </c>
      <c r="D89" s="75">
        <v>133.05000000000001</v>
      </c>
      <c r="E89" s="75">
        <v>96.9</v>
      </c>
      <c r="F89" s="75">
        <v>121.75</v>
      </c>
      <c r="G89" s="75">
        <v>194.24</v>
      </c>
      <c r="H89" s="75">
        <v>261.44</v>
      </c>
      <c r="I89" s="75">
        <v>219.45</v>
      </c>
      <c r="J89" s="75">
        <v>194.6</v>
      </c>
      <c r="K89" s="158">
        <v>233.32</v>
      </c>
      <c r="L89" s="54">
        <f t="shared" si="54"/>
        <v>0.19897225077081193</v>
      </c>
      <c r="N89" s="392">
        <f t="shared" si="66"/>
        <v>5.9726877273964156E-3</v>
      </c>
      <c r="P89" s="106">
        <v>18.114000000000001</v>
      </c>
      <c r="Q89" s="75">
        <v>30.084</v>
      </c>
      <c r="R89" s="75">
        <v>27.07</v>
      </c>
      <c r="S89" s="75">
        <v>16.939</v>
      </c>
      <c r="T89" s="75">
        <v>17.498999999999999</v>
      </c>
      <c r="U89" s="75">
        <v>27.856999999999999</v>
      </c>
      <c r="V89" s="75">
        <v>42.49</v>
      </c>
      <c r="W89" s="75">
        <v>30.181000000000001</v>
      </c>
      <c r="X89" s="75">
        <v>26.597999999999999</v>
      </c>
      <c r="Y89" s="98">
        <v>36.326000000000001</v>
      </c>
      <c r="Z89" s="54">
        <f t="shared" si="55"/>
        <v>0.36574178509662386</v>
      </c>
      <c r="AB89" s="392">
        <f t="shared" si="67"/>
        <v>3.3691206174118042E-3</v>
      </c>
      <c r="AD89" s="118">
        <f t="shared" si="56"/>
        <v>2.0770553835569316</v>
      </c>
      <c r="AE89" s="89">
        <f t="shared" si="73"/>
        <v>1.9042916824914546</v>
      </c>
      <c r="AF89" s="89">
        <f t="shared" si="68"/>
        <v>2.034573468620819</v>
      </c>
      <c r="AG89" s="89">
        <f t="shared" si="69"/>
        <v>1.7480908152734778</v>
      </c>
      <c r="AH89" s="89">
        <f t="shared" si="70"/>
        <v>1.4372895277207394</v>
      </c>
      <c r="AI89" s="89">
        <f t="shared" si="71"/>
        <v>1.4341536243822075</v>
      </c>
      <c r="AJ89" s="89">
        <f t="shared" si="72"/>
        <v>1.6252294981640147</v>
      </c>
      <c r="AK89" s="89">
        <f t="shared" si="74"/>
        <v>1.375301891091365</v>
      </c>
      <c r="AL89" s="89">
        <f t="shared" si="74"/>
        <v>1.3668036998972251</v>
      </c>
      <c r="AM89" s="119">
        <f t="shared" si="64"/>
        <v>1.5569175381450371</v>
      </c>
      <c r="AN89" s="54">
        <f t="shared" si="65"/>
        <v>0.13909373984143253</v>
      </c>
    </row>
    <row r="90" spans="1:40" ht="20.100000000000001" customHeight="1" x14ac:dyDescent="0.25">
      <c r="A90" s="104" t="s">
        <v>118</v>
      </c>
      <c r="B90" s="106">
        <v>58.45</v>
      </c>
      <c r="C90" s="75">
        <v>91.74</v>
      </c>
      <c r="D90" s="75">
        <v>135.85</v>
      </c>
      <c r="E90" s="75">
        <v>121.08</v>
      </c>
      <c r="F90" s="75">
        <v>231.41</v>
      </c>
      <c r="G90" s="75">
        <v>147.21</v>
      </c>
      <c r="H90" s="75">
        <v>59.98</v>
      </c>
      <c r="I90" s="75">
        <v>98.12</v>
      </c>
      <c r="J90" s="75">
        <v>41.67</v>
      </c>
      <c r="K90" s="158">
        <v>82.1</v>
      </c>
      <c r="L90" s="54">
        <f t="shared" si="54"/>
        <v>0.97024238060955104</v>
      </c>
      <c r="N90" s="392">
        <f t="shared" si="66"/>
        <v>2.1016529333929613E-3</v>
      </c>
      <c r="P90" s="106">
        <v>15.602</v>
      </c>
      <c r="Q90" s="75">
        <v>28.181999999999999</v>
      </c>
      <c r="R90" s="75">
        <v>41.082999999999998</v>
      </c>
      <c r="S90" s="75">
        <v>33.603000000000002</v>
      </c>
      <c r="T90" s="75">
        <v>51.865000000000002</v>
      </c>
      <c r="U90" s="75">
        <v>52.051000000000002</v>
      </c>
      <c r="V90" s="75">
        <v>30.242999999999999</v>
      </c>
      <c r="W90" s="75">
        <v>28.997</v>
      </c>
      <c r="X90" s="75">
        <v>13.476000000000001</v>
      </c>
      <c r="Y90" s="98">
        <v>33.741</v>
      </c>
      <c r="Z90" s="54">
        <f t="shared" si="55"/>
        <v>1.5037845057880677</v>
      </c>
      <c r="AB90" s="392">
        <f t="shared" si="67"/>
        <v>3.1293701137502525E-3</v>
      </c>
      <c r="AD90" s="118">
        <f t="shared" si="56"/>
        <v>2.6692899914456802</v>
      </c>
      <c r="AE90" s="89">
        <f t="shared" si="73"/>
        <v>3.0719424460431655</v>
      </c>
      <c r="AF90" s="89">
        <f t="shared" si="68"/>
        <v>3.0241442767758557</v>
      </c>
      <c r="AG90" s="89">
        <f t="shared" si="69"/>
        <v>2.7752725470763133</v>
      </c>
      <c r="AH90" s="89">
        <f t="shared" si="70"/>
        <v>2.2412601011192255</v>
      </c>
      <c r="AI90" s="89">
        <f t="shared" si="71"/>
        <v>3.5358331635079137</v>
      </c>
      <c r="AJ90" s="89">
        <f t="shared" si="72"/>
        <v>5.0421807269089687</v>
      </c>
      <c r="AK90" s="89">
        <f t="shared" si="74"/>
        <v>2.955258866693844</v>
      </c>
      <c r="AL90" s="89">
        <f t="shared" si="74"/>
        <v>3.2339812814974804</v>
      </c>
      <c r="AM90" s="119">
        <f t="shared" si="64"/>
        <v>4.1097442143727161</v>
      </c>
      <c r="AN90" s="54">
        <f t="shared" si="65"/>
        <v>0.270800247943834</v>
      </c>
    </row>
    <row r="91" spans="1:40" ht="20.100000000000001" customHeight="1" x14ac:dyDescent="0.25">
      <c r="A91" s="104" t="s">
        <v>117</v>
      </c>
      <c r="B91" s="106">
        <v>111.38</v>
      </c>
      <c r="C91" s="75">
        <v>58.71</v>
      </c>
      <c r="D91" s="75">
        <v>42.57</v>
      </c>
      <c r="E91" s="75">
        <v>59.3</v>
      </c>
      <c r="F91" s="75">
        <v>56.38</v>
      </c>
      <c r="G91" s="75">
        <v>45.87</v>
      </c>
      <c r="H91" s="75">
        <v>129.25</v>
      </c>
      <c r="I91" s="75">
        <v>142.41999999999999</v>
      </c>
      <c r="J91" s="75">
        <v>59.32</v>
      </c>
      <c r="K91" s="158">
        <v>92.24</v>
      </c>
      <c r="L91" s="54">
        <f t="shared" si="54"/>
        <v>0.55495616992582597</v>
      </c>
      <c r="N91" s="392">
        <f t="shared" si="66"/>
        <v>2.361223709819327E-3</v>
      </c>
      <c r="P91" s="106">
        <v>28.41</v>
      </c>
      <c r="Q91" s="75">
        <v>17.564</v>
      </c>
      <c r="R91" s="75">
        <v>18.596</v>
      </c>
      <c r="S91" s="75">
        <v>21.446000000000002</v>
      </c>
      <c r="T91" s="75">
        <v>20.256</v>
      </c>
      <c r="U91" s="75">
        <v>18.082000000000001</v>
      </c>
      <c r="V91" s="75">
        <v>48.738999999999997</v>
      </c>
      <c r="W91" s="75">
        <v>39.811999999999998</v>
      </c>
      <c r="X91" s="75">
        <v>28.914999999999999</v>
      </c>
      <c r="Y91" s="98">
        <v>25.516999999999999</v>
      </c>
      <c r="Z91" s="54">
        <f t="shared" si="55"/>
        <v>-0.11751685976136952</v>
      </c>
      <c r="AB91" s="392">
        <f t="shared" si="67"/>
        <v>2.3666203489097894E-3</v>
      </c>
      <c r="AD91" s="118">
        <f t="shared" si="56"/>
        <v>2.5507272400790089</v>
      </c>
      <c r="AE91" s="89">
        <f t="shared" si="73"/>
        <v>2.9916538920115823</v>
      </c>
      <c r="AF91" s="89">
        <f t="shared" si="68"/>
        <v>4.3683345078693918</v>
      </c>
      <c r="AG91" s="89">
        <f t="shared" si="69"/>
        <v>3.6165261382799327</v>
      </c>
      <c r="AH91" s="89">
        <f t="shared" si="70"/>
        <v>3.5927633912735013</v>
      </c>
      <c r="AI91" s="89">
        <f t="shared" si="71"/>
        <v>3.9420100283409636</v>
      </c>
      <c r="AJ91" s="89">
        <f t="shared" si="72"/>
        <v>3.770909090909091</v>
      </c>
      <c r="AK91" s="89">
        <f t="shared" si="74"/>
        <v>2.7953939053503722</v>
      </c>
      <c r="AL91" s="89">
        <f t="shared" si="74"/>
        <v>4.8744099797707348</v>
      </c>
      <c r="AM91" s="119">
        <f t="shared" si="64"/>
        <v>2.7663703382480485</v>
      </c>
      <c r="AN91" s="54">
        <f t="shared" si="65"/>
        <v>-0.43247072984653556</v>
      </c>
    </row>
    <row r="92" spans="1:40" ht="20.100000000000001" customHeight="1" x14ac:dyDescent="0.25">
      <c r="A92" s="104" t="s">
        <v>140</v>
      </c>
      <c r="B92" s="106"/>
      <c r="C92" s="75"/>
      <c r="D92" s="75"/>
      <c r="E92" s="75"/>
      <c r="F92" s="75">
        <v>0.9</v>
      </c>
      <c r="G92" s="75"/>
      <c r="H92" s="75"/>
      <c r="I92" s="75"/>
      <c r="J92" s="75"/>
      <c r="K92" s="158">
        <v>66.83</v>
      </c>
      <c r="L92" s="54"/>
      <c r="N92" s="392">
        <f t="shared" si="66"/>
        <v>1.7107608469994105E-3</v>
      </c>
      <c r="P92" s="106"/>
      <c r="Q92" s="75"/>
      <c r="R92" s="75"/>
      <c r="S92" s="75"/>
      <c r="T92" s="75">
        <v>0.55000000000000004</v>
      </c>
      <c r="U92" s="75"/>
      <c r="V92" s="75"/>
      <c r="W92" s="75"/>
      <c r="X92" s="75"/>
      <c r="Y92" s="98">
        <v>17.032</v>
      </c>
      <c r="Z92" s="54"/>
      <c r="AB92" s="392">
        <f t="shared" si="67"/>
        <v>1.5796636666783527E-3</v>
      </c>
      <c r="AD92" s="118"/>
      <c r="AE92" s="89"/>
      <c r="AF92" s="89"/>
      <c r="AG92" s="89"/>
      <c r="AH92" s="89">
        <f t="shared" si="70"/>
        <v>6.1111111111111116</v>
      </c>
      <c r="AI92" s="89"/>
      <c r="AJ92" s="89"/>
      <c r="AK92" s="89"/>
      <c r="AL92" s="89"/>
      <c r="AM92" s="119">
        <f t="shared" si="64"/>
        <v>2.5485560377076166</v>
      </c>
      <c r="AN92" s="54"/>
    </row>
    <row r="93" spans="1:40" ht="20.100000000000001" customHeight="1" x14ac:dyDescent="0.25">
      <c r="A93" s="104" t="s">
        <v>120</v>
      </c>
      <c r="B93" s="106">
        <v>4.28</v>
      </c>
      <c r="C93" s="75"/>
      <c r="D93" s="75"/>
      <c r="E93" s="75"/>
      <c r="F93" s="75">
        <v>22.51</v>
      </c>
      <c r="G93" s="75">
        <v>1.23</v>
      </c>
      <c r="H93" s="75"/>
      <c r="I93" s="75">
        <v>18.96</v>
      </c>
      <c r="J93" s="75">
        <v>19.16</v>
      </c>
      <c r="K93" s="158">
        <v>47.83</v>
      </c>
      <c r="L93" s="54">
        <f t="shared" si="54"/>
        <v>1.4963465553235906</v>
      </c>
      <c r="N93" s="392">
        <f t="shared" si="66"/>
        <v>1.2243856248987251E-3</v>
      </c>
      <c r="P93" s="106">
        <v>1.679</v>
      </c>
      <c r="Q93" s="75"/>
      <c r="R93" s="75"/>
      <c r="S93" s="75"/>
      <c r="T93" s="75">
        <v>10.962</v>
      </c>
      <c r="U93" s="75">
        <v>0.371</v>
      </c>
      <c r="V93" s="75"/>
      <c r="W93" s="75">
        <v>4.8780000000000001</v>
      </c>
      <c r="X93" s="75">
        <v>5.9459999999999997</v>
      </c>
      <c r="Y93" s="98">
        <v>15.492000000000001</v>
      </c>
      <c r="Z93" s="54">
        <f t="shared" si="55"/>
        <v>1.6054490413723514</v>
      </c>
      <c r="AB93" s="392">
        <f t="shared" si="67"/>
        <v>1.4368335793906203E-3</v>
      </c>
      <c r="AD93" s="118">
        <f t="shared" si="56"/>
        <v>3.9228971962616823</v>
      </c>
      <c r="AE93" s="89"/>
      <c r="AF93" s="89"/>
      <c r="AG93" s="89"/>
      <c r="AH93" s="89">
        <f t="shared" si="70"/>
        <v>4.8698356286095059</v>
      </c>
      <c r="AI93" s="89">
        <f t="shared" si="71"/>
        <v>3.0162601626016263</v>
      </c>
      <c r="AJ93" s="89"/>
      <c r="AK93" s="89">
        <f t="shared" si="74"/>
        <v>2.5727848101265822</v>
      </c>
      <c r="AL93" s="89">
        <f t="shared" si="74"/>
        <v>3.1033402922755737</v>
      </c>
      <c r="AM93" s="119">
        <f t="shared" si="64"/>
        <v>3.2389713568889822</v>
      </c>
      <c r="AN93" s="54">
        <f t="shared" si="65"/>
        <v>4.3704863740210334E-2</v>
      </c>
    </row>
    <row r="94" spans="1:40" ht="20.100000000000001" customHeight="1" x14ac:dyDescent="0.25">
      <c r="A94" s="104" t="s">
        <v>129</v>
      </c>
      <c r="B94" s="106">
        <v>11.76</v>
      </c>
      <c r="C94" s="75">
        <v>22.73</v>
      </c>
      <c r="D94" s="75">
        <v>4.55</v>
      </c>
      <c r="E94" s="75">
        <v>2.25</v>
      </c>
      <c r="F94" s="75">
        <v>32.26</v>
      </c>
      <c r="G94" s="75">
        <v>39.06</v>
      </c>
      <c r="H94" s="75">
        <v>57.18</v>
      </c>
      <c r="I94" s="75">
        <v>15.76</v>
      </c>
      <c r="J94" s="75">
        <v>52.96</v>
      </c>
      <c r="K94" s="158">
        <v>49.57</v>
      </c>
      <c r="L94" s="54">
        <f t="shared" si="54"/>
        <v>-6.4010574018126903E-2</v>
      </c>
      <c r="N94" s="392">
        <f t="shared" si="66"/>
        <v>1.2689273557647881E-3</v>
      </c>
      <c r="P94" s="106">
        <v>1.3160000000000001</v>
      </c>
      <c r="Q94" s="75">
        <v>4.165</v>
      </c>
      <c r="R94" s="75">
        <v>1.5960000000000001</v>
      </c>
      <c r="S94" s="75">
        <v>0.67400000000000004</v>
      </c>
      <c r="T94" s="75">
        <v>9.8089999999999993</v>
      </c>
      <c r="U94" s="75">
        <v>12.574999999999999</v>
      </c>
      <c r="V94" s="75">
        <v>17.696000000000002</v>
      </c>
      <c r="W94" s="75">
        <v>4.7519999999999998</v>
      </c>
      <c r="X94" s="75">
        <v>14.603999999999999</v>
      </c>
      <c r="Y94" s="98">
        <v>15.134</v>
      </c>
      <c r="Z94" s="54">
        <f t="shared" si="55"/>
        <v>3.6291427006299726E-2</v>
      </c>
      <c r="AB94" s="392">
        <f t="shared" si="67"/>
        <v>1.4036302214367187E-3</v>
      </c>
      <c r="AD94" s="118">
        <f t="shared" ref="AD94:AF96" si="75">(P94/B94)*10</f>
        <v>1.1190476190476191</v>
      </c>
      <c r="AE94" s="89">
        <f t="shared" si="73"/>
        <v>1.8323801143862737</v>
      </c>
      <c r="AF94" s="89">
        <f t="shared" si="68"/>
        <v>3.5076923076923077</v>
      </c>
      <c r="AG94" s="89">
        <f t="shared" si="69"/>
        <v>2.9955555555555557</v>
      </c>
      <c r="AH94" s="89">
        <f t="shared" si="70"/>
        <v>3.0406075635461871</v>
      </c>
      <c r="AI94" s="89">
        <f t="shared" si="71"/>
        <v>3.2194060419866863</v>
      </c>
      <c r="AJ94" s="89">
        <f t="shared" si="72"/>
        <v>3.0947883875480944</v>
      </c>
      <c r="AK94" s="89">
        <f t="shared" si="74"/>
        <v>3.015228426395939</v>
      </c>
      <c r="AL94" s="89">
        <f t="shared" si="74"/>
        <v>2.7575528700906342</v>
      </c>
      <c r="AM94" s="119">
        <f t="shared" si="64"/>
        <v>3.0530562840427677</v>
      </c>
      <c r="AN94" s="54">
        <f t="shared" si="65"/>
        <v>0.10716146811082575</v>
      </c>
    </row>
    <row r="95" spans="1:40" ht="20.100000000000001" customHeight="1" thickBot="1" x14ac:dyDescent="0.3">
      <c r="A95" s="59" t="s">
        <v>33</v>
      </c>
      <c r="B95" s="106">
        <f>B96-SUM(B68:B94)</f>
        <v>256.94999999999891</v>
      </c>
      <c r="C95" s="75">
        <f>C96-SUM(C68:C94)</f>
        <v>531.64000000000306</v>
      </c>
      <c r="D95" s="75">
        <f>D96-SUM(D68:D94)</f>
        <v>408.16000000000713</v>
      </c>
      <c r="E95" s="75">
        <f t="shared" ref="E95:K95" si="76">E96-SUM(E68:E94)</f>
        <v>638.06999999999971</v>
      </c>
      <c r="F95" s="75">
        <f t="shared" si="76"/>
        <v>614.29999999999927</v>
      </c>
      <c r="G95" s="75">
        <f t="shared" si="76"/>
        <v>497.69999999998981</v>
      </c>
      <c r="H95" s="75">
        <f t="shared" si="76"/>
        <v>516.79999999999927</v>
      </c>
      <c r="I95" s="75">
        <f t="shared" si="76"/>
        <v>538.84000000001106</v>
      </c>
      <c r="J95" s="75">
        <f t="shared" si="76"/>
        <v>820.63999999999942</v>
      </c>
      <c r="K95" s="123">
        <f t="shared" si="76"/>
        <v>545.56000000000495</v>
      </c>
      <c r="L95" s="160">
        <f t="shared" si="54"/>
        <v>-0.33520179372196657</v>
      </c>
      <c r="N95" s="392">
        <f t="shared" si="66"/>
        <v>1.3965624535223806E-2</v>
      </c>
      <c r="P95" s="106">
        <f>P96-SUM(P68:P94)</f>
        <v>70.010000000001128</v>
      </c>
      <c r="Q95" s="75">
        <f>Q96-SUM(Q68:Q94)</f>
        <v>119.91200000000208</v>
      </c>
      <c r="R95" s="75">
        <f>R96-SUM(R68:R94)</f>
        <v>99.929000000000087</v>
      </c>
      <c r="S95" s="75">
        <f t="shared" ref="S95:Y95" si="77">S96-SUM(S68:S94)</f>
        <v>257.99499999999898</v>
      </c>
      <c r="T95" s="75">
        <f t="shared" si="77"/>
        <v>185.45500000000084</v>
      </c>
      <c r="U95" s="75">
        <f t="shared" si="77"/>
        <v>144.28800000000138</v>
      </c>
      <c r="V95" s="75">
        <f t="shared" si="77"/>
        <v>152.26000000000022</v>
      </c>
      <c r="W95" s="75">
        <f t="shared" si="77"/>
        <v>229.30099999999766</v>
      </c>
      <c r="X95" s="75">
        <f t="shared" si="77"/>
        <v>255.78100000000086</v>
      </c>
      <c r="Y95" s="98">
        <f t="shared" si="77"/>
        <v>145.51900000000205</v>
      </c>
      <c r="Z95" s="160">
        <f t="shared" si="55"/>
        <v>-0.4310797127229874</v>
      </c>
      <c r="AB95" s="392">
        <f t="shared" si="67"/>
        <v>1.3496423033781733E-2</v>
      </c>
      <c r="AD95" s="120">
        <f t="shared" si="75"/>
        <v>2.7246546020627136</v>
      </c>
      <c r="AE95" s="91">
        <f t="shared" si="75"/>
        <v>2.2555112482131028</v>
      </c>
      <c r="AF95" s="91">
        <f t="shared" si="75"/>
        <v>2.4482800862406493</v>
      </c>
      <c r="AG95" s="91">
        <f>(S95/E95)*10</f>
        <v>4.0433651480244972</v>
      </c>
      <c r="AH95" s="91">
        <f t="shared" ref="AH94:AI96" si="78">(T95/F95)*10</f>
        <v>3.0189646752401278</v>
      </c>
      <c r="AI95" s="91">
        <f t="shared" si="78"/>
        <v>2.8990958408680796</v>
      </c>
      <c r="AJ95" s="91">
        <f>(V95/H95)*10</f>
        <v>2.9462074303405656</v>
      </c>
      <c r="AK95" s="91">
        <f t="shared" si="74"/>
        <v>4.2554561650952589</v>
      </c>
      <c r="AL95" s="91">
        <f t="shared" si="74"/>
        <v>3.1168478260869694</v>
      </c>
      <c r="AM95" s="121">
        <f t="shared" si="64"/>
        <v>2.667332649021203</v>
      </c>
      <c r="AN95" s="160">
        <f t="shared" si="65"/>
        <v>-0.14422108557994887</v>
      </c>
    </row>
    <row r="96" spans="1:40" s="7" customFormat="1" ht="26.25" customHeight="1" thickBot="1" x14ac:dyDescent="0.3">
      <c r="A96" s="69" t="s">
        <v>34</v>
      </c>
      <c r="B96" s="100">
        <v>16552.91</v>
      </c>
      <c r="C96" s="83">
        <v>18748.689999999999</v>
      </c>
      <c r="D96" s="83">
        <v>20754.07</v>
      </c>
      <c r="E96" s="83">
        <v>22153.09</v>
      </c>
      <c r="F96" s="83">
        <v>26638.73</v>
      </c>
      <c r="G96" s="83">
        <v>27198.49</v>
      </c>
      <c r="H96" s="83">
        <v>28931.66</v>
      </c>
      <c r="I96" s="83">
        <v>32522.34</v>
      </c>
      <c r="J96" s="83">
        <v>34455.050000000003</v>
      </c>
      <c r="K96" s="101">
        <v>39064.49</v>
      </c>
      <c r="L96" s="125">
        <f t="shared" si="54"/>
        <v>0.13378125993141773</v>
      </c>
      <c r="M96"/>
      <c r="N96" s="395">
        <f>SUM(N68:N95)</f>
        <v>1</v>
      </c>
      <c r="P96" s="156">
        <v>4434.5630000000001</v>
      </c>
      <c r="Q96" s="111">
        <v>5133.4750000000004</v>
      </c>
      <c r="R96" s="111">
        <v>6300.3549999999996</v>
      </c>
      <c r="S96" s="111">
        <v>6699.1189999999997</v>
      </c>
      <c r="T96" s="111">
        <v>7482.817</v>
      </c>
      <c r="U96" s="111">
        <v>7673.6210000000001</v>
      </c>
      <c r="V96" s="111">
        <v>7761.6620000000003</v>
      </c>
      <c r="W96" s="111">
        <v>8966.9580000000005</v>
      </c>
      <c r="X96" s="111">
        <v>9682.7909999999993</v>
      </c>
      <c r="Y96" s="112">
        <v>10782.041999999999</v>
      </c>
      <c r="Z96" s="425">
        <f t="shared" si="55"/>
        <v>0.11352625498164737</v>
      </c>
      <c r="AA96"/>
      <c r="AB96" s="395">
        <f>SUM(AB68:AB95)</f>
        <v>1.0000000000000002</v>
      </c>
      <c r="AD96" s="87">
        <f t="shared" si="75"/>
        <v>2.6790232049832929</v>
      </c>
      <c r="AE96" s="92">
        <f t="shared" si="75"/>
        <v>2.7380446313849132</v>
      </c>
      <c r="AF96" s="92">
        <f t="shared" si="75"/>
        <v>3.0357202225876656</v>
      </c>
      <c r="AG96" s="92">
        <f>(S96/E96)*10</f>
        <v>3.0240110973232177</v>
      </c>
      <c r="AH96" s="92">
        <f t="shared" si="78"/>
        <v>2.8089991527373863</v>
      </c>
      <c r="AI96" s="92">
        <f t="shared" si="78"/>
        <v>2.8213408170821248</v>
      </c>
      <c r="AJ96" s="92">
        <f>(V96/H96)*10</f>
        <v>2.6827572285862615</v>
      </c>
      <c r="AK96" s="92">
        <f t="shared" si="74"/>
        <v>2.7571687646091885</v>
      </c>
      <c r="AL96" s="92">
        <f t="shared" si="74"/>
        <v>2.8102675805143216</v>
      </c>
      <c r="AM96" s="103">
        <f t="shared" si="64"/>
        <v>2.7600621433941668</v>
      </c>
      <c r="AN96" s="102">
        <f t="shared" si="65"/>
        <v>-1.7865002417658194E-2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36:A38"/>
    <mergeCell ref="B36:K36"/>
    <mergeCell ref="L36:L38"/>
    <mergeCell ref="N36:N38"/>
    <mergeCell ref="P36:Y36"/>
    <mergeCell ref="AB36:AB38"/>
    <mergeCell ref="AD36:AM36"/>
    <mergeCell ref="AN36:AN38"/>
    <mergeCell ref="B37:K37"/>
    <mergeCell ref="P37:Y37"/>
    <mergeCell ref="AD37:AM37"/>
    <mergeCell ref="Z36:Z38"/>
    <mergeCell ref="A65:A67"/>
    <mergeCell ref="B65:K65"/>
    <mergeCell ref="L65:L67"/>
    <mergeCell ref="N65:N67"/>
    <mergeCell ref="P65:Y65"/>
    <mergeCell ref="AB65:AB67"/>
    <mergeCell ref="AD65:AM65"/>
    <mergeCell ref="AN65:AN67"/>
    <mergeCell ref="B66:K66"/>
    <mergeCell ref="P66:Y66"/>
    <mergeCell ref="AD66:AM66"/>
    <mergeCell ref="Z65:Z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J32:K32 X32 J61:K61 X61:Y61 J95:K95 X95:Y95 B95:H95 B61:H61 B32:H32 P95:V95 P61:V61 P32:V32" formulaRange="1"/>
    <ignoredError sqref="AD68:AN81 AD95:AN96 AK82:AN91 AD94 AK94:AN94 AK93:AN93 AM9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DA575B21-B99E-419A-AE38-05FDDEBD22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7" id="{029C2DF2-8BA7-461C-9092-0EA96487A8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6" id="{4E605239-4AD5-4898-A7C9-6FF7FD647C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5" id="{4FB16A04-AA63-4B0E-B6B2-813EE9F77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4" id="{58046BDA-C5F5-4491-9A4D-47B68129C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3" id="{0BE5733F-7FE3-495F-A06F-CDBCEE72EB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DC657C58-E12C-41BF-9C27-34E4FB29888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D3DD00ED-CCF9-4A9D-BAC1-1941CE88DC2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B7813DB1-F3C0-450C-848C-48C9D9F435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79E2A592-8A53-4668-B29B-C0E23CC2F1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8" id="{12D0774E-6B27-4DA7-BED3-A2A4B91212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7" id="{7E82F7B8-1EF3-40AC-A879-343D768238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6" id="{CBA1CFDB-C66A-42B7-A114-0E9A3713C79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5" id="{9F0DD591-28F4-4243-9854-1ACF826EC78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4" id="{AA9D3FE5-C3AE-4224-86D8-7C7CBF4137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4FB336FF-B6EC-452E-A9D0-06341C3786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2" id="{1F592747-6CFF-4F60-B1AE-7EE10EAAAE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" id="{47B546DA-743C-4EEA-BA38-EBEC49CB6B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showGridLines="0" showRowColHeaders="0" workbookViewId="0">
      <selection activeCell="A8" sqref="A8"/>
    </sheetView>
  </sheetViews>
  <sheetFormatPr defaultRowHeight="15" x14ac:dyDescent="0.25"/>
  <cols>
    <col min="1" max="1" width="152.5703125" customWidth="1"/>
    <col min="257" max="257" width="152.5703125" customWidth="1"/>
    <col min="513" max="513" width="152.5703125" customWidth="1"/>
    <col min="769" max="769" width="152.5703125" customWidth="1"/>
    <col min="1025" max="1025" width="152.5703125" customWidth="1"/>
    <col min="1281" max="1281" width="152.5703125" customWidth="1"/>
    <col min="1537" max="1537" width="152.5703125" customWidth="1"/>
    <col min="1793" max="1793" width="152.5703125" customWidth="1"/>
    <col min="2049" max="2049" width="152.5703125" customWidth="1"/>
    <col min="2305" max="2305" width="152.5703125" customWidth="1"/>
    <col min="2561" max="2561" width="152.5703125" customWidth="1"/>
    <col min="2817" max="2817" width="152.5703125" customWidth="1"/>
    <col min="3073" max="3073" width="152.5703125" customWidth="1"/>
    <col min="3329" max="3329" width="152.5703125" customWidth="1"/>
    <col min="3585" max="3585" width="152.5703125" customWidth="1"/>
    <col min="3841" max="3841" width="152.5703125" customWidth="1"/>
    <col min="4097" max="4097" width="152.5703125" customWidth="1"/>
    <col min="4353" max="4353" width="152.5703125" customWidth="1"/>
    <col min="4609" max="4609" width="152.5703125" customWidth="1"/>
    <col min="4865" max="4865" width="152.5703125" customWidth="1"/>
    <col min="5121" max="5121" width="152.5703125" customWidth="1"/>
    <col min="5377" max="5377" width="152.5703125" customWidth="1"/>
    <col min="5633" max="5633" width="152.5703125" customWidth="1"/>
    <col min="5889" max="5889" width="152.5703125" customWidth="1"/>
    <col min="6145" max="6145" width="152.5703125" customWidth="1"/>
    <col min="6401" max="6401" width="152.5703125" customWidth="1"/>
    <col min="6657" max="6657" width="152.5703125" customWidth="1"/>
    <col min="6913" max="6913" width="152.5703125" customWidth="1"/>
    <col min="7169" max="7169" width="152.5703125" customWidth="1"/>
    <col min="7425" max="7425" width="152.5703125" customWidth="1"/>
    <col min="7681" max="7681" width="152.5703125" customWidth="1"/>
    <col min="7937" max="7937" width="152.5703125" customWidth="1"/>
    <col min="8193" max="8193" width="152.5703125" customWidth="1"/>
    <col min="8449" max="8449" width="152.5703125" customWidth="1"/>
    <col min="8705" max="8705" width="152.5703125" customWidth="1"/>
    <col min="8961" max="8961" width="152.5703125" customWidth="1"/>
    <col min="9217" max="9217" width="152.5703125" customWidth="1"/>
    <col min="9473" max="9473" width="152.5703125" customWidth="1"/>
    <col min="9729" max="9729" width="152.5703125" customWidth="1"/>
    <col min="9985" max="9985" width="152.5703125" customWidth="1"/>
    <col min="10241" max="10241" width="152.5703125" customWidth="1"/>
    <col min="10497" max="10497" width="152.5703125" customWidth="1"/>
    <col min="10753" max="10753" width="152.5703125" customWidth="1"/>
    <col min="11009" max="11009" width="152.5703125" customWidth="1"/>
    <col min="11265" max="11265" width="152.5703125" customWidth="1"/>
    <col min="11521" max="11521" width="152.5703125" customWidth="1"/>
    <col min="11777" max="11777" width="152.5703125" customWidth="1"/>
    <col min="12033" max="12033" width="152.5703125" customWidth="1"/>
    <col min="12289" max="12289" width="152.5703125" customWidth="1"/>
    <col min="12545" max="12545" width="152.5703125" customWidth="1"/>
    <col min="12801" max="12801" width="152.5703125" customWidth="1"/>
    <col min="13057" max="13057" width="152.5703125" customWidth="1"/>
    <col min="13313" max="13313" width="152.5703125" customWidth="1"/>
    <col min="13569" max="13569" width="152.5703125" customWidth="1"/>
    <col min="13825" max="13825" width="152.5703125" customWidth="1"/>
    <col min="14081" max="14081" width="152.5703125" customWidth="1"/>
    <col min="14337" max="14337" width="152.5703125" customWidth="1"/>
    <col min="14593" max="14593" width="152.5703125" customWidth="1"/>
    <col min="14849" max="14849" width="152.5703125" customWidth="1"/>
    <col min="15105" max="15105" width="152.5703125" customWidth="1"/>
    <col min="15361" max="15361" width="152.5703125" customWidth="1"/>
    <col min="15617" max="15617" width="152.5703125" customWidth="1"/>
    <col min="15873" max="15873" width="152.5703125" customWidth="1"/>
    <col min="16129" max="16129" width="152.5703125" customWidth="1"/>
  </cols>
  <sheetData>
    <row r="1" spans="1:1" ht="18.75" x14ac:dyDescent="0.3">
      <c r="A1" s="32" t="s">
        <v>70</v>
      </c>
    </row>
    <row r="3" spans="1:1" ht="46.5" customHeight="1" x14ac:dyDescent="0.25">
      <c r="A3" s="37" t="s">
        <v>71</v>
      </c>
    </row>
    <row r="5" spans="1:1" x14ac:dyDescent="0.25">
      <c r="A5" t="s">
        <v>89</v>
      </c>
    </row>
    <row r="7" spans="1:1" x14ac:dyDescent="0.25">
      <c r="A7" t="s">
        <v>142</v>
      </c>
    </row>
    <row r="9" spans="1:1" x14ac:dyDescent="0.25">
      <c r="A9" t="s">
        <v>160</v>
      </c>
    </row>
    <row r="11" spans="1:1" x14ac:dyDescent="0.25">
      <c r="A11" t="s">
        <v>215</v>
      </c>
    </row>
    <row r="13" spans="1:1" x14ac:dyDescent="0.25">
      <c r="A13" t="s">
        <v>216</v>
      </c>
    </row>
    <row r="15" spans="1:1" x14ac:dyDescent="0.25">
      <c r="A15" t="s">
        <v>217</v>
      </c>
    </row>
    <row r="17" spans="1:1" x14ac:dyDescent="0.25">
      <c r="A17" t="s">
        <v>90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topLeftCell="R1" workbookViewId="0">
      <selection activeCell="AG91" sqref="AG91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431" t="s">
        <v>175</v>
      </c>
      <c r="B1" s="33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93</v>
      </c>
      <c r="B7" s="95">
        <v>16825.099999999999</v>
      </c>
      <c r="C7" s="73">
        <v>17990.490000000002</v>
      </c>
      <c r="D7" s="73">
        <v>19934.05</v>
      </c>
      <c r="E7" s="73">
        <v>20921.7</v>
      </c>
      <c r="F7" s="73">
        <v>23863.77</v>
      </c>
      <c r="G7" s="73">
        <v>29580.69</v>
      </c>
      <c r="H7" s="73">
        <v>33186.01</v>
      </c>
      <c r="I7" s="73">
        <v>45734.57</v>
      </c>
      <c r="J7" s="73">
        <v>53140.69</v>
      </c>
      <c r="K7" s="96">
        <v>66797.05</v>
      </c>
      <c r="L7" s="54">
        <f t="shared" ref="L7:L33" si="0">(K7-J7)/J7</f>
        <v>0.25698499586663254</v>
      </c>
      <c r="N7" s="391">
        <f>K7/K33</f>
        <v>0.16736054204761039</v>
      </c>
      <c r="P7" s="95">
        <v>4360.3</v>
      </c>
      <c r="Q7" s="73">
        <v>4338.8760000000002</v>
      </c>
      <c r="R7" s="73">
        <v>5249.4189999999999</v>
      </c>
      <c r="S7" s="73">
        <v>5531.5860000000002</v>
      </c>
      <c r="T7" s="73">
        <v>6130.5450000000001</v>
      </c>
      <c r="U7" s="73">
        <v>8189.4849999999997</v>
      </c>
      <c r="V7" s="73">
        <v>9024.9529999999995</v>
      </c>
      <c r="W7" s="73">
        <v>12065.492</v>
      </c>
      <c r="X7" s="73">
        <v>14519.073</v>
      </c>
      <c r="Y7" s="96">
        <v>16962.370999999999</v>
      </c>
      <c r="Z7" s="54">
        <f t="shared" ref="Z7:Z33" si="1">(Y7-X7)/X7</f>
        <v>0.16828195574194019</v>
      </c>
      <c r="AB7" s="391">
        <f>Y7/Y33</f>
        <v>0.1599530147117344</v>
      </c>
      <c r="AD7" s="64">
        <f t="shared" ref="AD7:AD33" si="2">(P7/B7)*10</f>
        <v>2.5915447753653771</v>
      </c>
      <c r="AE7" s="88">
        <f t="shared" ref="AE7:AE33" si="3">(Q7/C7)*10</f>
        <v>2.4117608803317752</v>
      </c>
      <c r="AF7" s="88">
        <f t="shared" ref="AF7:AF33" si="4">(R7/D7)*10</f>
        <v>2.6333931137927316</v>
      </c>
      <c r="AG7" s="88">
        <f t="shared" ref="AG7:AG33" si="5">(S7/E7)*10</f>
        <v>2.6439467156110643</v>
      </c>
      <c r="AH7" s="88">
        <f t="shared" ref="AH7:AH33" si="6">(T7/F7)*10</f>
        <v>2.5689758994492489</v>
      </c>
      <c r="AI7" s="88">
        <f t="shared" ref="AI7:AI33" si="7">(U7/G7)*10</f>
        <v>2.7685239931860957</v>
      </c>
      <c r="AJ7" s="88">
        <f t="shared" ref="AJ7:AJ33" si="8">(V7/H7)*10</f>
        <v>2.719505297563642</v>
      </c>
      <c r="AK7" s="88">
        <f t="shared" ref="AK7:AK33" si="9">(W7/I7)*10</f>
        <v>2.6381557758168492</v>
      </c>
      <c r="AL7" s="88">
        <f t="shared" ref="AL7:AL33" si="10">(X7/J7)*10</f>
        <v>2.7321950467711273</v>
      </c>
      <c r="AM7" s="19">
        <f t="shared" ref="AM7:AM33" si="11">(Y7/K7)*10</f>
        <v>2.5393892394948576</v>
      </c>
      <c r="AN7" s="54">
        <f>(AM7-AL7)/AL7</f>
        <v>-7.0568097802580068E-2</v>
      </c>
    </row>
    <row r="8" spans="1:40" ht="20.100000000000001" customHeight="1" x14ac:dyDescent="0.25">
      <c r="A8" s="5" t="s">
        <v>99</v>
      </c>
      <c r="B8" s="97">
        <v>26299.99</v>
      </c>
      <c r="C8" s="75">
        <v>32326.25</v>
      </c>
      <c r="D8" s="75">
        <v>32159.05</v>
      </c>
      <c r="E8" s="75">
        <v>29980.720000000001</v>
      </c>
      <c r="F8" s="75">
        <v>32094.21</v>
      </c>
      <c r="G8" s="75">
        <v>32976.17</v>
      </c>
      <c r="H8" s="75">
        <v>35454.07</v>
      </c>
      <c r="I8" s="75">
        <v>55092.639999999999</v>
      </c>
      <c r="J8" s="75">
        <v>58308.08</v>
      </c>
      <c r="K8" s="98">
        <v>63961.81</v>
      </c>
      <c r="L8" s="54">
        <f t="shared" si="0"/>
        <v>9.6963062409189185E-2</v>
      </c>
      <c r="N8" s="392">
        <f>K8/$K$33</f>
        <v>0.16025682559254137</v>
      </c>
      <c r="P8" s="97">
        <v>7152.6850000000004</v>
      </c>
      <c r="Q8" s="75">
        <v>9159.2929999999997</v>
      </c>
      <c r="R8" s="75">
        <v>9243.8860000000004</v>
      </c>
      <c r="S8" s="75">
        <v>8828.0030000000006</v>
      </c>
      <c r="T8" s="75">
        <v>9006.4339999999993</v>
      </c>
      <c r="U8" s="75">
        <v>9047.2849999999999</v>
      </c>
      <c r="V8" s="75">
        <v>8326.4089999999997</v>
      </c>
      <c r="W8" s="75">
        <v>13340.767</v>
      </c>
      <c r="X8" s="75">
        <v>15145.873</v>
      </c>
      <c r="Y8" s="98">
        <v>15888.880999999999</v>
      </c>
      <c r="Z8" s="54">
        <f t="shared" si="1"/>
        <v>4.9056795867758816E-2</v>
      </c>
      <c r="AB8" s="392">
        <f>Y8/$Y$33</f>
        <v>0.1498301396866038</v>
      </c>
      <c r="AD8" s="64">
        <f t="shared" si="2"/>
        <v>2.7196531253433935</v>
      </c>
      <c r="AE8" s="89">
        <f t="shared" si="3"/>
        <v>2.8333917481922581</v>
      </c>
      <c r="AF8" s="89">
        <f t="shared" si="4"/>
        <v>2.8744275717099854</v>
      </c>
      <c r="AG8" s="89">
        <f t="shared" si="5"/>
        <v>2.9445600372506062</v>
      </c>
      <c r="AH8" s="89">
        <f t="shared" si="6"/>
        <v>2.806248852986255</v>
      </c>
      <c r="AI8" s="89">
        <f t="shared" si="7"/>
        <v>2.7435827144268119</v>
      </c>
      <c r="AJ8" s="89">
        <f t="shared" si="8"/>
        <v>2.3485058273986597</v>
      </c>
      <c r="AK8" s="89">
        <f t="shared" si="9"/>
        <v>2.4215152877044916</v>
      </c>
      <c r="AL8" s="89">
        <f t="shared" si="10"/>
        <v>2.5975598922139094</v>
      </c>
      <c r="AM8" s="19">
        <f t="shared" si="11"/>
        <v>2.4841199772176554</v>
      </c>
      <c r="AN8" s="54">
        <f t="shared" ref="AN8:AN33" si="12">(AM8-AL8)/AL8</f>
        <v>-4.3671722579443087E-2</v>
      </c>
    </row>
    <row r="9" spans="1:40" ht="20.100000000000001" customHeight="1" x14ac:dyDescent="0.25">
      <c r="A9" s="5" t="s">
        <v>100</v>
      </c>
      <c r="B9" s="97">
        <v>7383.42</v>
      </c>
      <c r="C9" s="75">
        <v>6928.97</v>
      </c>
      <c r="D9" s="75">
        <v>7326.85</v>
      </c>
      <c r="E9" s="75">
        <v>9180.66</v>
      </c>
      <c r="F9" s="75">
        <v>10026.620000000001</v>
      </c>
      <c r="G9" s="75">
        <v>10320.85</v>
      </c>
      <c r="H9" s="75">
        <v>13907.32</v>
      </c>
      <c r="I9" s="75">
        <v>17966.939999999999</v>
      </c>
      <c r="J9" s="75">
        <v>20761.29</v>
      </c>
      <c r="K9" s="98">
        <v>22085.39</v>
      </c>
      <c r="L9" s="54">
        <f t="shared" si="0"/>
        <v>6.3777347168697054E-2</v>
      </c>
      <c r="N9" s="392">
        <f t="shared" ref="N9:N32" si="13">K9/$K$33</f>
        <v>5.5335120963169386E-2</v>
      </c>
      <c r="P9" s="97">
        <v>2503.527</v>
      </c>
      <c r="Q9" s="75">
        <v>2642.328</v>
      </c>
      <c r="R9" s="75">
        <v>2937.7849999999999</v>
      </c>
      <c r="S9" s="75">
        <v>3812.0990000000002</v>
      </c>
      <c r="T9" s="75">
        <v>3787.194</v>
      </c>
      <c r="U9" s="75">
        <v>4064.0479999999998</v>
      </c>
      <c r="V9" s="75">
        <v>5589.1210000000001</v>
      </c>
      <c r="W9" s="75">
        <v>6674.0460000000003</v>
      </c>
      <c r="X9" s="75">
        <v>7548.982</v>
      </c>
      <c r="Y9" s="98">
        <v>7887.7370000000001</v>
      </c>
      <c r="Z9" s="54">
        <f t="shared" si="1"/>
        <v>4.4874262516455876E-2</v>
      </c>
      <c r="AB9" s="392">
        <f t="shared" ref="AB9:AB32" si="14">Y9/$Y$33</f>
        <v>7.438036300487072E-2</v>
      </c>
      <c r="AD9" s="64">
        <f t="shared" si="2"/>
        <v>3.3907416888108761</v>
      </c>
      <c r="AE9" s="89">
        <f t="shared" si="3"/>
        <v>3.8134499066960887</v>
      </c>
      <c r="AF9" s="89">
        <f t="shared" si="4"/>
        <v>4.0096153189979313</v>
      </c>
      <c r="AG9" s="89">
        <f t="shared" si="5"/>
        <v>4.1523147573268151</v>
      </c>
      <c r="AH9" s="89">
        <f t="shared" si="6"/>
        <v>3.7771392553023846</v>
      </c>
      <c r="AI9" s="89">
        <f t="shared" si="7"/>
        <v>3.9377066811357588</v>
      </c>
      <c r="AJ9" s="89">
        <f t="shared" si="8"/>
        <v>4.0188339665729984</v>
      </c>
      <c r="AK9" s="89">
        <f t="shared" si="9"/>
        <v>3.7146258628347399</v>
      </c>
      <c r="AL9" s="89">
        <f t="shared" si="10"/>
        <v>3.6360852336246929</v>
      </c>
      <c r="AM9" s="19">
        <f t="shared" si="11"/>
        <v>3.5714728152864863</v>
      </c>
      <c r="AN9" s="54">
        <f t="shared" si="12"/>
        <v>-1.7769775510404262E-2</v>
      </c>
    </row>
    <row r="10" spans="1:40" ht="20.100000000000001" customHeight="1" x14ac:dyDescent="0.25">
      <c r="A10" s="5" t="s">
        <v>97</v>
      </c>
      <c r="B10" s="97">
        <v>14836.85</v>
      </c>
      <c r="C10" s="75">
        <v>15626.12</v>
      </c>
      <c r="D10" s="75">
        <v>17890.14</v>
      </c>
      <c r="E10" s="75">
        <v>19961.34</v>
      </c>
      <c r="F10" s="75">
        <v>17036.07</v>
      </c>
      <c r="G10" s="75">
        <v>22013.55</v>
      </c>
      <c r="H10" s="75">
        <v>21574.63</v>
      </c>
      <c r="I10" s="75">
        <v>24727.03</v>
      </c>
      <c r="J10" s="75">
        <v>26227.17</v>
      </c>
      <c r="K10" s="98">
        <v>25857.48</v>
      </c>
      <c r="L10" s="54">
        <f t="shared" si="0"/>
        <v>-1.40956877924686E-2</v>
      </c>
      <c r="N10" s="392">
        <f t="shared" si="13"/>
        <v>6.4786122572557378E-2</v>
      </c>
      <c r="P10" s="97">
        <v>4408.8959999999997</v>
      </c>
      <c r="Q10" s="75">
        <v>4853.4539999999997</v>
      </c>
      <c r="R10" s="75">
        <v>5442.9070000000002</v>
      </c>
      <c r="S10" s="75">
        <v>5996.2730000000001</v>
      </c>
      <c r="T10" s="75">
        <v>5177.2340000000004</v>
      </c>
      <c r="U10" s="75">
        <v>6254.0439999999999</v>
      </c>
      <c r="V10" s="75">
        <v>6210.6260000000002</v>
      </c>
      <c r="W10" s="75">
        <v>7292.2650000000003</v>
      </c>
      <c r="X10" s="75">
        <v>7465.05</v>
      </c>
      <c r="Y10" s="98">
        <v>7657.04</v>
      </c>
      <c r="Z10" s="54">
        <f t="shared" si="1"/>
        <v>2.5718514946316471E-2</v>
      </c>
      <c r="AB10" s="392">
        <f t="shared" si="14"/>
        <v>7.2204919451905561E-2</v>
      </c>
      <c r="AD10" s="64">
        <f t="shared" si="2"/>
        <v>2.9715849388515752</v>
      </c>
      <c r="AE10" s="89">
        <f t="shared" si="3"/>
        <v>3.1059879227856948</v>
      </c>
      <c r="AF10" s="89">
        <f t="shared" si="4"/>
        <v>3.0424060404222661</v>
      </c>
      <c r="AG10" s="89">
        <f t="shared" si="5"/>
        <v>3.0039431220549324</v>
      </c>
      <c r="AH10" s="89">
        <f t="shared" si="6"/>
        <v>3.0389837562301638</v>
      </c>
      <c r="AI10" s="89">
        <f t="shared" si="7"/>
        <v>2.8409974765542136</v>
      </c>
      <c r="AJ10" s="89">
        <f t="shared" si="8"/>
        <v>2.8786709204282994</v>
      </c>
      <c r="AK10" s="89">
        <f t="shared" si="9"/>
        <v>2.9491067063048009</v>
      </c>
      <c r="AL10" s="89">
        <f t="shared" si="10"/>
        <v>2.846304042716008</v>
      </c>
      <c r="AM10" s="19">
        <f t="shared" si="11"/>
        <v>2.9612475771034146</v>
      </c>
      <c r="AN10" s="54">
        <f t="shared" si="12"/>
        <v>4.0383435030969084E-2</v>
      </c>
    </row>
    <row r="11" spans="1:40" ht="20.100000000000001" customHeight="1" x14ac:dyDescent="0.25">
      <c r="A11" s="5" t="s">
        <v>102</v>
      </c>
      <c r="B11" s="97">
        <v>7336.67</v>
      </c>
      <c r="C11" s="75">
        <v>10271.09</v>
      </c>
      <c r="D11" s="75">
        <v>10427.48</v>
      </c>
      <c r="E11" s="75">
        <v>12895.85</v>
      </c>
      <c r="F11" s="75">
        <v>14491.57</v>
      </c>
      <c r="G11" s="75">
        <v>17648.64</v>
      </c>
      <c r="H11" s="75">
        <v>22189.41</v>
      </c>
      <c r="I11" s="75">
        <v>22688.76</v>
      </c>
      <c r="J11" s="75">
        <v>25764.77</v>
      </c>
      <c r="K11" s="98">
        <v>28755.65</v>
      </c>
      <c r="L11" s="54">
        <f t="shared" si="0"/>
        <v>0.11608409467656808</v>
      </c>
      <c r="N11" s="392">
        <f t="shared" si="13"/>
        <v>7.20475106450265E-2</v>
      </c>
      <c r="P11" s="97">
        <v>1163.875</v>
      </c>
      <c r="Q11" s="75">
        <v>1689.413</v>
      </c>
      <c r="R11" s="75">
        <v>1996.7670000000001</v>
      </c>
      <c r="S11" s="75">
        <v>2383.922</v>
      </c>
      <c r="T11" s="75">
        <v>2695.1010000000001</v>
      </c>
      <c r="U11" s="75">
        <v>3529.6</v>
      </c>
      <c r="V11" s="75">
        <v>4647.6620000000003</v>
      </c>
      <c r="W11" s="75">
        <v>5611.5649999999996</v>
      </c>
      <c r="X11" s="75">
        <v>6109.625</v>
      </c>
      <c r="Y11" s="98">
        <v>6720.1379999999999</v>
      </c>
      <c r="Z11" s="54">
        <f t="shared" si="1"/>
        <v>9.9926427563066467E-2</v>
      </c>
      <c r="AB11" s="392">
        <f t="shared" si="14"/>
        <v>6.3370052003867E-2</v>
      </c>
      <c r="AD11" s="64">
        <f t="shared" si="2"/>
        <v>1.5863804696135986</v>
      </c>
      <c r="AE11" s="89">
        <f t="shared" si="3"/>
        <v>1.644823480273272</v>
      </c>
      <c r="AF11" s="89">
        <f t="shared" si="4"/>
        <v>1.9149084917928398</v>
      </c>
      <c r="AG11" s="89">
        <f t="shared" si="5"/>
        <v>1.8485962538335976</v>
      </c>
      <c r="AH11" s="89">
        <f t="shared" si="6"/>
        <v>1.8597715775447381</v>
      </c>
      <c r="AI11" s="89">
        <f t="shared" si="7"/>
        <v>1.9999274731650709</v>
      </c>
      <c r="AJ11" s="89">
        <f t="shared" si="8"/>
        <v>2.0945405939139441</v>
      </c>
      <c r="AK11" s="89">
        <f t="shared" si="9"/>
        <v>2.4732797208838209</v>
      </c>
      <c r="AL11" s="89">
        <f t="shared" si="10"/>
        <v>2.3713097380648072</v>
      </c>
      <c r="AM11" s="19">
        <f t="shared" si="11"/>
        <v>2.336980036966648</v>
      </c>
      <c r="AN11" s="54">
        <f t="shared" si="12"/>
        <v>-1.4477105435486099E-2</v>
      </c>
    </row>
    <row r="12" spans="1:40" ht="20.100000000000001" customHeight="1" x14ac:dyDescent="0.25">
      <c r="A12" s="5" t="s">
        <v>92</v>
      </c>
      <c r="B12" s="97">
        <v>15944.7</v>
      </c>
      <c r="C12" s="75">
        <v>19206.509999999998</v>
      </c>
      <c r="D12" s="75">
        <v>20085.68</v>
      </c>
      <c r="E12" s="75">
        <v>15475.52</v>
      </c>
      <c r="F12" s="75">
        <v>17820.009999999998</v>
      </c>
      <c r="G12" s="75">
        <v>16675.32</v>
      </c>
      <c r="H12" s="75">
        <v>20995.66</v>
      </c>
      <c r="I12" s="75">
        <v>23542.48</v>
      </c>
      <c r="J12" s="75">
        <v>24957.38</v>
      </c>
      <c r="K12" s="98">
        <v>27113.31</v>
      </c>
      <c r="L12" s="54">
        <f t="shared" si="0"/>
        <v>8.638446824145804E-2</v>
      </c>
      <c r="N12" s="392">
        <f t="shared" si="13"/>
        <v>6.7932614663445398E-2</v>
      </c>
      <c r="P12" s="97">
        <v>3156.7570000000001</v>
      </c>
      <c r="Q12" s="75">
        <v>4323.616</v>
      </c>
      <c r="R12" s="75">
        <v>4304.3220000000001</v>
      </c>
      <c r="S12" s="75">
        <v>3709.0160000000001</v>
      </c>
      <c r="T12" s="75">
        <v>4183.7870000000003</v>
      </c>
      <c r="U12" s="75">
        <v>4042.5639999999999</v>
      </c>
      <c r="V12" s="75">
        <v>5062.5029999999997</v>
      </c>
      <c r="W12" s="75">
        <v>5760.6959999999999</v>
      </c>
      <c r="X12" s="75">
        <v>6051.8289999999997</v>
      </c>
      <c r="Y12" s="98">
        <v>6575.1080000000002</v>
      </c>
      <c r="Z12" s="54">
        <f t="shared" si="1"/>
        <v>8.6466256729990296E-2</v>
      </c>
      <c r="AB12" s="392">
        <f t="shared" si="14"/>
        <v>6.2002437433731558E-2</v>
      </c>
      <c r="AD12" s="64">
        <f t="shared" si="2"/>
        <v>1.9798158635784933</v>
      </c>
      <c r="AE12" s="89">
        <f t="shared" si="3"/>
        <v>2.2511200629369941</v>
      </c>
      <c r="AF12" s="89">
        <f t="shared" si="4"/>
        <v>2.1429804716594112</v>
      </c>
      <c r="AG12" s="89">
        <f t="shared" si="5"/>
        <v>2.3966987862120304</v>
      </c>
      <c r="AH12" s="89">
        <f t="shared" si="6"/>
        <v>2.347802835127478</v>
      </c>
      <c r="AI12" s="89">
        <f t="shared" si="7"/>
        <v>2.4242797139725054</v>
      </c>
      <c r="AJ12" s="89">
        <f t="shared" si="8"/>
        <v>2.411214031852297</v>
      </c>
      <c r="AK12" s="89">
        <f t="shared" si="9"/>
        <v>2.4469367713172105</v>
      </c>
      <c r="AL12" s="89">
        <f t="shared" si="10"/>
        <v>2.4248655107226798</v>
      </c>
      <c r="AM12" s="19">
        <f t="shared" si="11"/>
        <v>2.4250480667981886</v>
      </c>
      <c r="AN12" s="54">
        <f t="shared" si="12"/>
        <v>7.5285031149818424E-5</v>
      </c>
    </row>
    <row r="13" spans="1:40" ht="20.100000000000001" customHeight="1" x14ac:dyDescent="0.25">
      <c r="A13" s="5" t="s">
        <v>104</v>
      </c>
      <c r="B13" s="97">
        <v>4921.74</v>
      </c>
      <c r="C13" s="75">
        <v>8425.2999999999993</v>
      </c>
      <c r="D13" s="75">
        <v>10996.74</v>
      </c>
      <c r="E13" s="75">
        <v>12755.08</v>
      </c>
      <c r="F13" s="75">
        <v>11833.2</v>
      </c>
      <c r="G13" s="75">
        <v>19681.29</v>
      </c>
      <c r="H13" s="75">
        <v>25330.74</v>
      </c>
      <c r="I13" s="75">
        <v>28157.95</v>
      </c>
      <c r="J13" s="75">
        <v>27570.880000000001</v>
      </c>
      <c r="K13" s="98">
        <v>21153.39</v>
      </c>
      <c r="L13" s="54">
        <f t="shared" si="0"/>
        <v>-0.23276333580937575</v>
      </c>
      <c r="N13" s="392">
        <f t="shared" si="13"/>
        <v>5.2999987522570242E-2</v>
      </c>
      <c r="P13" s="97">
        <v>1179.925</v>
      </c>
      <c r="Q13" s="75">
        <v>2375.873</v>
      </c>
      <c r="R13" s="75">
        <v>3110.91</v>
      </c>
      <c r="S13" s="75">
        <v>3181.4949999999999</v>
      </c>
      <c r="T13" s="75">
        <v>2931.2849999999999</v>
      </c>
      <c r="U13" s="75">
        <v>5220.6660000000002</v>
      </c>
      <c r="V13" s="75">
        <v>6504.366</v>
      </c>
      <c r="W13" s="75">
        <v>7264.2359999999999</v>
      </c>
      <c r="X13" s="75">
        <v>7687.9390000000003</v>
      </c>
      <c r="Y13" s="98">
        <v>6147.11</v>
      </c>
      <c r="Z13" s="54">
        <f t="shared" si="1"/>
        <v>-0.20042159543669644</v>
      </c>
      <c r="AB13" s="392">
        <f t="shared" si="14"/>
        <v>5.7966470386990689E-2</v>
      </c>
      <c r="AD13" s="64">
        <f t="shared" si="2"/>
        <v>2.3973736930435172</v>
      </c>
      <c r="AE13" s="89">
        <f t="shared" si="3"/>
        <v>2.819926886876432</v>
      </c>
      <c r="AF13" s="89">
        <f t="shared" si="4"/>
        <v>2.8289383944696338</v>
      </c>
      <c r="AG13" s="89">
        <f t="shared" si="5"/>
        <v>2.4942963901441622</v>
      </c>
      <c r="AH13" s="89">
        <f t="shared" si="6"/>
        <v>2.477170165297637</v>
      </c>
      <c r="AI13" s="89">
        <f t="shared" si="7"/>
        <v>2.6526035640956462</v>
      </c>
      <c r="AJ13" s="89">
        <f t="shared" si="8"/>
        <v>2.5677757538863846</v>
      </c>
      <c r="AK13" s="89">
        <f t="shared" si="9"/>
        <v>2.579817067648746</v>
      </c>
      <c r="AL13" s="89">
        <f t="shared" si="10"/>
        <v>2.7884271376176608</v>
      </c>
      <c r="AM13" s="19">
        <f t="shared" si="11"/>
        <v>2.9059692087178464</v>
      </c>
      <c r="AN13" s="54">
        <f t="shared" si="12"/>
        <v>4.2153538643512692E-2</v>
      </c>
    </row>
    <row r="14" spans="1:40" ht="20.100000000000001" customHeight="1" x14ac:dyDescent="0.25">
      <c r="A14" s="5" t="s">
        <v>98</v>
      </c>
      <c r="B14" s="97">
        <v>54176.92</v>
      </c>
      <c r="C14" s="75">
        <v>89010.96</v>
      </c>
      <c r="D14" s="75">
        <v>83048.84</v>
      </c>
      <c r="E14" s="75">
        <v>86991.69</v>
      </c>
      <c r="F14" s="75">
        <v>77565.98</v>
      </c>
      <c r="G14" s="75">
        <v>64384.18</v>
      </c>
      <c r="H14" s="75">
        <v>30997.8</v>
      </c>
      <c r="I14" s="75">
        <v>43261.81</v>
      </c>
      <c r="J14" s="75">
        <v>23530.57</v>
      </c>
      <c r="K14" s="98">
        <v>20478.14</v>
      </c>
      <c r="L14" s="54">
        <f t="shared" si="0"/>
        <v>-0.12972188943999233</v>
      </c>
      <c r="N14" s="392">
        <f t="shared" si="13"/>
        <v>5.1308143256728431E-2</v>
      </c>
      <c r="P14" s="97">
        <v>11674.035</v>
      </c>
      <c r="Q14" s="75">
        <v>18561.294999999998</v>
      </c>
      <c r="R14" s="75">
        <v>21307.378000000001</v>
      </c>
      <c r="S14" s="75">
        <v>23993.683000000001</v>
      </c>
      <c r="T14" s="75">
        <v>22805.213</v>
      </c>
      <c r="U14" s="75">
        <v>17657.489000000001</v>
      </c>
      <c r="V14" s="75">
        <v>8504.3320000000003</v>
      </c>
      <c r="W14" s="75">
        <v>12223.931</v>
      </c>
      <c r="X14" s="75">
        <v>6843.7759999999998</v>
      </c>
      <c r="Y14" s="98">
        <v>5293.835</v>
      </c>
      <c r="Z14" s="54">
        <f t="shared" si="1"/>
        <v>-0.22647453686385993</v>
      </c>
      <c r="AB14" s="392">
        <f t="shared" si="14"/>
        <v>4.9920194979610727E-2</v>
      </c>
      <c r="AD14" s="64">
        <f t="shared" si="2"/>
        <v>2.1547985747436362</v>
      </c>
      <c r="AE14" s="89">
        <f t="shared" si="3"/>
        <v>2.0852819697709131</v>
      </c>
      <c r="AF14" s="89">
        <f t="shared" si="4"/>
        <v>2.5656442642666653</v>
      </c>
      <c r="AG14" s="89">
        <f t="shared" si="5"/>
        <v>2.7581580493493112</v>
      </c>
      <c r="AH14" s="89">
        <f t="shared" si="6"/>
        <v>2.9401050563662063</v>
      </c>
      <c r="AI14" s="89">
        <f t="shared" si="7"/>
        <v>2.7425198239691801</v>
      </c>
      <c r="AJ14" s="89">
        <f t="shared" si="8"/>
        <v>2.7435276051848847</v>
      </c>
      <c r="AK14" s="89">
        <f t="shared" si="9"/>
        <v>2.8255708672383335</v>
      </c>
      <c r="AL14" s="89">
        <f t="shared" si="10"/>
        <v>2.9084616309762152</v>
      </c>
      <c r="AM14" s="19">
        <f t="shared" si="11"/>
        <v>2.5851151520597089</v>
      </c>
      <c r="AN14" s="54">
        <f t="shared" si="12"/>
        <v>-0.1111744007459972</v>
      </c>
    </row>
    <row r="15" spans="1:40" ht="20.100000000000001" customHeight="1" x14ac:dyDescent="0.25">
      <c r="A15" s="5" t="s">
        <v>91</v>
      </c>
      <c r="B15" s="97">
        <v>14432</v>
      </c>
      <c r="C15" s="75">
        <v>12908.81</v>
      </c>
      <c r="D15" s="75">
        <v>13913.47</v>
      </c>
      <c r="E15" s="75">
        <v>12789.31</v>
      </c>
      <c r="F15" s="75">
        <v>16654.169999999998</v>
      </c>
      <c r="G15" s="75">
        <v>15242.06</v>
      </c>
      <c r="H15" s="75">
        <v>17176.09</v>
      </c>
      <c r="I15" s="75">
        <v>15268.9</v>
      </c>
      <c r="J15" s="75">
        <v>13835.3</v>
      </c>
      <c r="K15" s="98">
        <v>14507.66</v>
      </c>
      <c r="L15" s="54">
        <f t="shared" si="0"/>
        <v>4.8597428317419977E-2</v>
      </c>
      <c r="N15" s="392">
        <f t="shared" si="13"/>
        <v>3.6349057951547789E-2</v>
      </c>
      <c r="P15" s="97">
        <v>3046.92</v>
      </c>
      <c r="Q15" s="75">
        <v>2659.279</v>
      </c>
      <c r="R15" s="75">
        <v>2820.1709999999998</v>
      </c>
      <c r="S15" s="75">
        <v>2691.6950000000002</v>
      </c>
      <c r="T15" s="75">
        <v>3638.3710000000001</v>
      </c>
      <c r="U15" s="75">
        <v>3403.1260000000002</v>
      </c>
      <c r="V15" s="75">
        <v>4065.9580000000001</v>
      </c>
      <c r="W15" s="75">
        <v>3685.1819999999998</v>
      </c>
      <c r="X15" s="75">
        <v>3319.846</v>
      </c>
      <c r="Y15" s="98">
        <v>3319.84</v>
      </c>
      <c r="Z15" s="54">
        <f t="shared" si="1"/>
        <v>-1.8073127488016368E-6</v>
      </c>
      <c r="AB15" s="392">
        <f t="shared" si="14"/>
        <v>3.1305671616344462E-2</v>
      </c>
      <c r="AD15" s="64">
        <f t="shared" si="2"/>
        <v>2.1112250554323726</v>
      </c>
      <c r="AE15" s="89">
        <f t="shared" si="3"/>
        <v>2.06004968699671</v>
      </c>
      <c r="AF15" s="89">
        <f t="shared" si="4"/>
        <v>2.0269357680003623</v>
      </c>
      <c r="AG15" s="89">
        <f t="shared" si="5"/>
        <v>2.1046444256961481</v>
      </c>
      <c r="AH15" s="89">
        <f t="shared" si="6"/>
        <v>2.18466065856179</v>
      </c>
      <c r="AI15" s="89">
        <f t="shared" si="7"/>
        <v>2.2327205115319062</v>
      </c>
      <c r="AJ15" s="89">
        <f t="shared" si="8"/>
        <v>2.3672197805204793</v>
      </c>
      <c r="AK15" s="89">
        <f t="shared" si="9"/>
        <v>2.4135216027349711</v>
      </c>
      <c r="AL15" s="89">
        <f t="shared" si="10"/>
        <v>2.3995475342059804</v>
      </c>
      <c r="AM15" s="19">
        <f t="shared" si="11"/>
        <v>2.2883359549369091</v>
      </c>
      <c r="AN15" s="54">
        <f t="shared" si="12"/>
        <v>-4.6346895689179032E-2</v>
      </c>
    </row>
    <row r="16" spans="1:40" ht="20.100000000000001" customHeight="1" x14ac:dyDescent="0.25">
      <c r="A16" s="5" t="s">
        <v>105</v>
      </c>
      <c r="B16" s="97">
        <v>11570.2</v>
      </c>
      <c r="C16" s="75">
        <v>9791.32</v>
      </c>
      <c r="D16" s="75">
        <v>7531.88</v>
      </c>
      <c r="E16" s="75">
        <v>7418.26</v>
      </c>
      <c r="F16" s="75">
        <v>5756.86</v>
      </c>
      <c r="G16" s="75">
        <v>5872.38</v>
      </c>
      <c r="H16" s="75">
        <v>4301.29</v>
      </c>
      <c r="I16" s="75">
        <v>5621.63</v>
      </c>
      <c r="J16" s="75">
        <v>8010.23</v>
      </c>
      <c r="K16" s="98">
        <v>10937.51</v>
      </c>
      <c r="L16" s="54">
        <f t="shared" si="0"/>
        <v>0.36544269015995806</v>
      </c>
      <c r="N16" s="392">
        <f t="shared" si="13"/>
        <v>2.7404018624342826E-2</v>
      </c>
      <c r="P16" s="97">
        <v>3294.3</v>
      </c>
      <c r="Q16" s="75">
        <v>2819.5549999999998</v>
      </c>
      <c r="R16" s="75">
        <v>2322.973</v>
      </c>
      <c r="S16" s="75">
        <v>2126.2429999999999</v>
      </c>
      <c r="T16" s="75">
        <v>1851.4280000000001</v>
      </c>
      <c r="U16" s="75">
        <v>1746.9849999999999</v>
      </c>
      <c r="V16" s="75">
        <v>1298.963</v>
      </c>
      <c r="W16" s="75">
        <v>1559.982</v>
      </c>
      <c r="X16" s="75">
        <v>2335.625</v>
      </c>
      <c r="Y16" s="98">
        <v>3104.8420000000001</v>
      </c>
      <c r="Z16" s="54">
        <f t="shared" si="1"/>
        <v>0.32934096869146379</v>
      </c>
      <c r="AB16" s="392">
        <f t="shared" si="14"/>
        <v>2.927826764923435E-2</v>
      </c>
      <c r="AD16" s="64">
        <f t="shared" si="2"/>
        <v>2.8472282242312148</v>
      </c>
      <c r="AE16" s="89">
        <f t="shared" si="3"/>
        <v>2.8796474836896353</v>
      </c>
      <c r="AF16" s="89">
        <f t="shared" si="4"/>
        <v>3.0841874804165759</v>
      </c>
      <c r="AG16" s="89">
        <f t="shared" si="5"/>
        <v>2.8662287382755522</v>
      </c>
      <c r="AH16" s="89">
        <f t="shared" si="6"/>
        <v>3.2160379095548617</v>
      </c>
      <c r="AI16" s="89">
        <f t="shared" si="7"/>
        <v>2.9749181762760584</v>
      </c>
      <c r="AJ16" s="89">
        <f t="shared" si="8"/>
        <v>3.0199382045851357</v>
      </c>
      <c r="AK16" s="89">
        <f t="shared" si="9"/>
        <v>2.7749638450058081</v>
      </c>
      <c r="AL16" s="89">
        <f t="shared" si="10"/>
        <v>2.9158026673391402</v>
      </c>
      <c r="AM16" s="19">
        <f t="shared" si="11"/>
        <v>2.8387100903222029</v>
      </c>
      <c r="AN16" s="54">
        <f t="shared" si="12"/>
        <v>-2.6439572842317644E-2</v>
      </c>
    </row>
    <row r="17" spans="1:40" ht="20.100000000000001" customHeight="1" x14ac:dyDescent="0.25">
      <c r="A17" s="5" t="s">
        <v>95</v>
      </c>
      <c r="B17" s="97">
        <v>3704.78</v>
      </c>
      <c r="C17" s="75">
        <v>7161.73</v>
      </c>
      <c r="D17" s="75">
        <v>6354.31</v>
      </c>
      <c r="E17" s="75">
        <v>10638.33</v>
      </c>
      <c r="F17" s="75">
        <v>8632.92</v>
      </c>
      <c r="G17" s="75">
        <v>9033.23</v>
      </c>
      <c r="H17" s="75">
        <v>9781.91</v>
      </c>
      <c r="I17" s="75">
        <v>8807.06</v>
      </c>
      <c r="J17" s="75">
        <v>8779.11</v>
      </c>
      <c r="K17" s="98">
        <v>8450.4599999999991</v>
      </c>
      <c r="L17" s="54">
        <f t="shared" si="0"/>
        <v>-3.7435457580552181E-2</v>
      </c>
      <c r="N17" s="392">
        <f t="shared" si="13"/>
        <v>2.1172694994040148E-2</v>
      </c>
      <c r="P17" s="97">
        <v>918.49199999999996</v>
      </c>
      <c r="Q17" s="75">
        <v>1675.96</v>
      </c>
      <c r="R17" s="75">
        <v>1591.0809999999999</v>
      </c>
      <c r="S17" s="75">
        <v>2528.9659999999999</v>
      </c>
      <c r="T17" s="75">
        <v>2121.9299999999998</v>
      </c>
      <c r="U17" s="75">
        <v>2253.2600000000002</v>
      </c>
      <c r="V17" s="75">
        <v>2515.306</v>
      </c>
      <c r="W17" s="75">
        <v>2399.2530000000002</v>
      </c>
      <c r="X17" s="75">
        <v>2558.5410000000002</v>
      </c>
      <c r="Y17" s="98">
        <v>2608.42</v>
      </c>
      <c r="Z17" s="54">
        <f t="shared" si="1"/>
        <v>1.9495095056127652E-2</v>
      </c>
      <c r="AB17" s="392">
        <f t="shared" si="14"/>
        <v>2.4597070930377732E-2</v>
      </c>
      <c r="AD17" s="64">
        <f t="shared" si="2"/>
        <v>2.4792079421720046</v>
      </c>
      <c r="AE17" s="89">
        <f t="shared" si="3"/>
        <v>2.3401608270627348</v>
      </c>
      <c r="AF17" s="89">
        <f t="shared" si="4"/>
        <v>2.5039398455536475</v>
      </c>
      <c r="AG17" s="89">
        <f t="shared" si="5"/>
        <v>2.3772208607930003</v>
      </c>
      <c r="AH17" s="89">
        <f t="shared" si="6"/>
        <v>2.4579516548282618</v>
      </c>
      <c r="AI17" s="89">
        <f t="shared" si="7"/>
        <v>2.4944122977052507</v>
      </c>
      <c r="AJ17" s="89">
        <f t="shared" si="8"/>
        <v>2.5713853429442719</v>
      </c>
      <c r="AK17" s="89">
        <f t="shared" si="9"/>
        <v>2.7242382815604755</v>
      </c>
      <c r="AL17" s="89">
        <f t="shared" si="10"/>
        <v>2.9143512269466947</v>
      </c>
      <c r="AM17" s="19">
        <f t="shared" si="11"/>
        <v>3.0867195395280262</v>
      </c>
      <c r="AN17" s="54">
        <f t="shared" si="12"/>
        <v>5.914466004906288E-2</v>
      </c>
    </row>
    <row r="18" spans="1:40" ht="20.100000000000001" customHeight="1" x14ac:dyDescent="0.25">
      <c r="A18" s="5" t="s">
        <v>96</v>
      </c>
      <c r="B18" s="97">
        <v>7641.46</v>
      </c>
      <c r="C18" s="75">
        <v>9712.81</v>
      </c>
      <c r="D18" s="75">
        <v>10009.959999999999</v>
      </c>
      <c r="E18" s="75">
        <v>13538.83</v>
      </c>
      <c r="F18" s="75">
        <v>10130.51</v>
      </c>
      <c r="G18" s="75">
        <v>9272.17</v>
      </c>
      <c r="H18" s="75">
        <v>8864.2000000000007</v>
      </c>
      <c r="I18" s="75">
        <v>10539.89</v>
      </c>
      <c r="J18" s="75">
        <v>7931.81</v>
      </c>
      <c r="K18" s="98">
        <v>8694.77</v>
      </c>
      <c r="L18" s="54">
        <f t="shared" si="0"/>
        <v>9.6189898648606054E-2</v>
      </c>
      <c r="N18" s="392">
        <f t="shared" si="13"/>
        <v>2.1784815649483043E-2</v>
      </c>
      <c r="P18" s="97">
        <v>1910.9929999999999</v>
      </c>
      <c r="Q18" s="75">
        <v>2211.2579999999998</v>
      </c>
      <c r="R18" s="75">
        <v>2436.3069999999998</v>
      </c>
      <c r="S18" s="75">
        <v>3302.7370000000001</v>
      </c>
      <c r="T18" s="75">
        <v>2947.1849999999999</v>
      </c>
      <c r="U18" s="75">
        <v>2675.4670000000001</v>
      </c>
      <c r="V18" s="75">
        <v>2476.2689999999998</v>
      </c>
      <c r="W18" s="75">
        <v>2806.8919999999998</v>
      </c>
      <c r="X18" s="75">
        <v>2541.6210000000001</v>
      </c>
      <c r="Y18" s="98">
        <v>2546.1329999999998</v>
      </c>
      <c r="Z18" s="54">
        <f t="shared" si="1"/>
        <v>1.7752450109594295E-3</v>
      </c>
      <c r="AB18" s="392">
        <f t="shared" si="14"/>
        <v>2.4009712392626739E-2</v>
      </c>
      <c r="AD18" s="64">
        <f t="shared" si="2"/>
        <v>2.5008218324770399</v>
      </c>
      <c r="AE18" s="89">
        <f t="shared" si="3"/>
        <v>2.2766408485289014</v>
      </c>
      <c r="AF18" s="89">
        <f t="shared" si="4"/>
        <v>2.4338828526787322</v>
      </c>
      <c r="AG18" s="89">
        <f t="shared" si="5"/>
        <v>2.4394552557348015</v>
      </c>
      <c r="AH18" s="89">
        <f t="shared" si="6"/>
        <v>2.9092168113944905</v>
      </c>
      <c r="AI18" s="89">
        <f t="shared" si="7"/>
        <v>2.885480960767544</v>
      </c>
      <c r="AJ18" s="89">
        <f t="shared" si="8"/>
        <v>2.7935617427404615</v>
      </c>
      <c r="AK18" s="89">
        <f t="shared" si="9"/>
        <v>2.6631131823956418</v>
      </c>
      <c r="AL18" s="89">
        <f t="shared" si="10"/>
        <v>3.2043392365676935</v>
      </c>
      <c r="AM18" s="19">
        <f t="shared" si="11"/>
        <v>2.9283500311106558</v>
      </c>
      <c r="AN18" s="54">
        <f t="shared" si="12"/>
        <v>-8.6129833666631891E-2</v>
      </c>
    </row>
    <row r="19" spans="1:40" ht="20.100000000000001" customHeight="1" x14ac:dyDescent="0.25">
      <c r="A19" s="5" t="s">
        <v>107</v>
      </c>
      <c r="B19" s="97">
        <v>9503.92</v>
      </c>
      <c r="C19" s="75">
        <v>9602.69</v>
      </c>
      <c r="D19" s="75">
        <v>9710.36</v>
      </c>
      <c r="E19" s="75">
        <v>8909.7800000000007</v>
      </c>
      <c r="F19" s="75">
        <v>9036.02</v>
      </c>
      <c r="G19" s="75">
        <v>10467.209999999999</v>
      </c>
      <c r="H19" s="75">
        <v>10266.74</v>
      </c>
      <c r="I19" s="75">
        <v>9093.7900000000009</v>
      </c>
      <c r="J19" s="75">
        <v>8126.96</v>
      </c>
      <c r="K19" s="98">
        <v>8652.99</v>
      </c>
      <c r="L19" s="54">
        <f t="shared" si="0"/>
        <v>6.4726539813165035E-2</v>
      </c>
      <c r="N19" s="392">
        <f t="shared" si="13"/>
        <v>2.1680135525933435E-2</v>
      </c>
      <c r="P19" s="97">
        <v>1868.03</v>
      </c>
      <c r="Q19" s="75">
        <v>1839.73</v>
      </c>
      <c r="R19" s="75">
        <v>1870.6969999999999</v>
      </c>
      <c r="S19" s="75">
        <v>1868.758</v>
      </c>
      <c r="T19" s="75">
        <v>2973.6370000000002</v>
      </c>
      <c r="U19" s="75">
        <v>2387.8249999999998</v>
      </c>
      <c r="V19" s="75">
        <v>2275.8470000000002</v>
      </c>
      <c r="W19" s="75">
        <v>2113.7739999999999</v>
      </c>
      <c r="X19" s="75">
        <v>1918.6669999999999</v>
      </c>
      <c r="Y19" s="98">
        <v>2070.7190000000001</v>
      </c>
      <c r="Z19" s="54">
        <f t="shared" si="1"/>
        <v>7.9248770109664746E-2</v>
      </c>
      <c r="AB19" s="392">
        <f t="shared" si="14"/>
        <v>1.9526618458638123E-2</v>
      </c>
      <c r="AD19" s="64">
        <f t="shared" si="2"/>
        <v>1.9655363260633507</v>
      </c>
      <c r="AE19" s="89">
        <f t="shared" si="3"/>
        <v>1.9158485799291656</v>
      </c>
      <c r="AF19" s="89">
        <f t="shared" si="4"/>
        <v>1.9264960310431332</v>
      </c>
      <c r="AG19" s="89">
        <f t="shared" si="5"/>
        <v>2.097423280933985</v>
      </c>
      <c r="AH19" s="89">
        <f t="shared" si="6"/>
        <v>3.2908703167987676</v>
      </c>
      <c r="AI19" s="89">
        <f t="shared" si="7"/>
        <v>2.2812430437528244</v>
      </c>
      <c r="AJ19" s="89">
        <f t="shared" si="8"/>
        <v>2.2167182572072539</v>
      </c>
      <c r="AK19" s="89">
        <f t="shared" si="9"/>
        <v>2.3244147929521128</v>
      </c>
      <c r="AL19" s="89">
        <f t="shared" si="10"/>
        <v>2.3608667939795445</v>
      </c>
      <c r="AM19" s="19">
        <f t="shared" si="11"/>
        <v>2.3930675985988659</v>
      </c>
      <c r="AN19" s="54">
        <f t="shared" si="12"/>
        <v>1.3639399182298974E-2</v>
      </c>
    </row>
    <row r="20" spans="1:40" ht="20.100000000000001" customHeight="1" x14ac:dyDescent="0.25">
      <c r="A20" s="5" t="s">
        <v>106</v>
      </c>
      <c r="B20" s="97">
        <v>5288.68</v>
      </c>
      <c r="C20" s="75">
        <v>5233.22</v>
      </c>
      <c r="D20" s="75">
        <v>4801.6499999999996</v>
      </c>
      <c r="E20" s="75">
        <v>5564.86</v>
      </c>
      <c r="F20" s="75">
        <v>4113.05</v>
      </c>
      <c r="G20" s="75">
        <v>5870.84</v>
      </c>
      <c r="H20" s="75">
        <v>7975.64</v>
      </c>
      <c r="I20" s="75">
        <v>8345.42</v>
      </c>
      <c r="J20" s="75">
        <v>8545.85</v>
      </c>
      <c r="K20" s="98">
        <v>7340.4</v>
      </c>
      <c r="L20" s="54">
        <f t="shared" si="0"/>
        <v>-0.14105677024520683</v>
      </c>
      <c r="N20" s="392">
        <f t="shared" si="13"/>
        <v>1.8391430801903363E-2</v>
      </c>
      <c r="P20" s="97">
        <v>1167.1659999999999</v>
      </c>
      <c r="Q20" s="75">
        <v>1258.9939999999999</v>
      </c>
      <c r="R20" s="75">
        <v>1159.8989999999999</v>
      </c>
      <c r="S20" s="75">
        <v>1462.126</v>
      </c>
      <c r="T20" s="75">
        <v>1102.1320000000001</v>
      </c>
      <c r="U20" s="75">
        <v>1595.768</v>
      </c>
      <c r="V20" s="75">
        <v>2054.0819999999999</v>
      </c>
      <c r="W20" s="75">
        <v>2222.9940000000001</v>
      </c>
      <c r="X20" s="75">
        <v>2250.0079999999998</v>
      </c>
      <c r="Y20" s="98">
        <v>1945.2159999999999</v>
      </c>
      <c r="Z20" s="54">
        <f t="shared" si="1"/>
        <v>-0.13546262946620632</v>
      </c>
      <c r="AB20" s="392">
        <f t="shared" si="14"/>
        <v>1.8343141030549393E-2</v>
      </c>
      <c r="AD20" s="64">
        <f t="shared" si="2"/>
        <v>2.2069136344040476</v>
      </c>
      <c r="AE20" s="89">
        <f t="shared" si="3"/>
        <v>2.4057731186535247</v>
      </c>
      <c r="AF20" s="89">
        <f t="shared" si="4"/>
        <v>2.4156258786042297</v>
      </c>
      <c r="AG20" s="89">
        <f t="shared" si="5"/>
        <v>2.6274263862882448</v>
      </c>
      <c r="AH20" s="89">
        <f t="shared" si="6"/>
        <v>2.6795978653310804</v>
      </c>
      <c r="AI20" s="89">
        <f t="shared" si="7"/>
        <v>2.718125515258464</v>
      </c>
      <c r="AJ20" s="89">
        <f t="shared" si="8"/>
        <v>2.5754447292004152</v>
      </c>
      <c r="AK20" s="89">
        <f t="shared" si="9"/>
        <v>2.663729326984142</v>
      </c>
      <c r="AL20" s="89">
        <f t="shared" si="10"/>
        <v>2.6328662450195122</v>
      </c>
      <c r="AM20" s="19">
        <f t="shared" si="11"/>
        <v>2.6500136232357905</v>
      </c>
      <c r="AN20" s="54">
        <f t="shared" si="12"/>
        <v>6.5128178268513753E-3</v>
      </c>
    </row>
    <row r="21" spans="1:40" ht="20.100000000000001" customHeight="1" x14ac:dyDescent="0.25">
      <c r="A21" s="5" t="s">
        <v>117</v>
      </c>
      <c r="B21" s="97">
        <v>1375.99</v>
      </c>
      <c r="C21" s="75">
        <v>1321.86</v>
      </c>
      <c r="D21" s="75">
        <v>1807.96</v>
      </c>
      <c r="E21" s="75">
        <v>1655.05</v>
      </c>
      <c r="F21" s="75">
        <v>951.03</v>
      </c>
      <c r="G21" s="75">
        <v>1657.67</v>
      </c>
      <c r="H21" s="75">
        <v>1928.28</v>
      </c>
      <c r="I21" s="75">
        <v>2430.6999999999998</v>
      </c>
      <c r="J21" s="75">
        <v>4045.58</v>
      </c>
      <c r="K21" s="98">
        <v>7319.47</v>
      </c>
      <c r="L21" s="54">
        <f t="shared" si="0"/>
        <v>0.80925108389897127</v>
      </c>
      <c r="N21" s="392">
        <f t="shared" si="13"/>
        <v>1.8338990519809223E-2</v>
      </c>
      <c r="P21" s="97">
        <v>274.79899999999998</v>
      </c>
      <c r="Q21" s="75">
        <v>318.25799999999998</v>
      </c>
      <c r="R21" s="75">
        <v>428.99299999999999</v>
      </c>
      <c r="S21" s="75">
        <v>414.68099999999998</v>
      </c>
      <c r="T21" s="75">
        <v>251.11600000000001</v>
      </c>
      <c r="U21" s="75">
        <v>386.875</v>
      </c>
      <c r="V21" s="75">
        <v>475.46100000000001</v>
      </c>
      <c r="W21" s="75">
        <v>562.97500000000002</v>
      </c>
      <c r="X21" s="75">
        <v>935.23900000000003</v>
      </c>
      <c r="Y21" s="98">
        <v>1678.248</v>
      </c>
      <c r="Z21" s="54">
        <f t="shared" si="1"/>
        <v>0.79445895648064291</v>
      </c>
      <c r="AB21" s="392">
        <f t="shared" si="14"/>
        <v>1.5825666531756606E-2</v>
      </c>
      <c r="AD21" s="64">
        <f t="shared" si="2"/>
        <v>1.9971002696240523</v>
      </c>
      <c r="AE21" s="89">
        <f t="shared" si="3"/>
        <v>2.4076528527983294</v>
      </c>
      <c r="AF21" s="89">
        <f t="shared" si="4"/>
        <v>2.3728013894112703</v>
      </c>
      <c r="AG21" s="89">
        <f t="shared" si="5"/>
        <v>2.5055496812785112</v>
      </c>
      <c r="AH21" s="89">
        <f t="shared" si="6"/>
        <v>2.6404634974711634</v>
      </c>
      <c r="AI21" s="89">
        <f t="shared" si="7"/>
        <v>2.3338481121091652</v>
      </c>
      <c r="AJ21" s="89">
        <f t="shared" si="8"/>
        <v>2.4657259319186013</v>
      </c>
      <c r="AK21" s="89">
        <f t="shared" si="9"/>
        <v>2.3161023573456205</v>
      </c>
      <c r="AL21" s="89">
        <f t="shared" si="10"/>
        <v>2.3117550511916711</v>
      </c>
      <c r="AM21" s="19">
        <f t="shared" si="11"/>
        <v>2.292854537282071</v>
      </c>
      <c r="AN21" s="54">
        <f t="shared" si="12"/>
        <v>-8.1758289659007027E-3</v>
      </c>
    </row>
    <row r="22" spans="1:40" ht="20.100000000000001" customHeight="1" x14ac:dyDescent="0.25">
      <c r="A22" s="5" t="s">
        <v>109</v>
      </c>
      <c r="B22" s="97">
        <v>3012.22</v>
      </c>
      <c r="C22" s="75">
        <v>4120.4399999999996</v>
      </c>
      <c r="D22" s="75">
        <v>3927.12</v>
      </c>
      <c r="E22" s="75">
        <v>2377.5500000000002</v>
      </c>
      <c r="F22" s="75">
        <v>3953.02</v>
      </c>
      <c r="G22" s="75">
        <v>3041.6</v>
      </c>
      <c r="H22" s="75">
        <v>3321.73</v>
      </c>
      <c r="I22" s="75">
        <v>3468.42</v>
      </c>
      <c r="J22" s="75">
        <v>3163.16</v>
      </c>
      <c r="K22" s="98">
        <v>3242.22</v>
      </c>
      <c r="L22" s="54">
        <f t="shared" si="0"/>
        <v>2.4993993348423713E-2</v>
      </c>
      <c r="N22" s="392">
        <f t="shared" si="13"/>
        <v>8.1234080941838486E-3</v>
      </c>
      <c r="P22" s="97">
        <v>1038.309</v>
      </c>
      <c r="Q22" s="75">
        <v>1489.578</v>
      </c>
      <c r="R22" s="75">
        <v>1810.183</v>
      </c>
      <c r="S22" s="75">
        <v>1109.2</v>
      </c>
      <c r="T22" s="75">
        <v>1420.241</v>
      </c>
      <c r="U22" s="75">
        <v>1238.616</v>
      </c>
      <c r="V22" s="75">
        <v>1295.9369999999999</v>
      </c>
      <c r="W22" s="75">
        <v>1563.808</v>
      </c>
      <c r="X22" s="75">
        <v>1284.558</v>
      </c>
      <c r="Y22" s="98">
        <v>1499.6969999999999</v>
      </c>
      <c r="Z22" s="54">
        <f t="shared" si="1"/>
        <v>0.16748095453844816</v>
      </c>
      <c r="AB22" s="392">
        <f t="shared" si="14"/>
        <v>1.4141953168230074E-2</v>
      </c>
      <c r="AD22" s="64">
        <f t="shared" si="2"/>
        <v>3.4469892637323967</v>
      </c>
      <c r="AE22" s="89">
        <f t="shared" si="3"/>
        <v>3.615094504470397</v>
      </c>
      <c r="AF22" s="89">
        <f t="shared" si="4"/>
        <v>4.6094415245778073</v>
      </c>
      <c r="AG22" s="89">
        <f t="shared" si="5"/>
        <v>4.665306723307606</v>
      </c>
      <c r="AH22" s="89">
        <f t="shared" si="6"/>
        <v>3.5927999352393862</v>
      </c>
      <c r="AI22" s="89">
        <f t="shared" si="7"/>
        <v>4.0722514466070496</v>
      </c>
      <c r="AJ22" s="89">
        <f t="shared" si="8"/>
        <v>3.9013917446631723</v>
      </c>
      <c r="AK22" s="89">
        <f t="shared" si="9"/>
        <v>4.5087042515035662</v>
      </c>
      <c r="AL22" s="89">
        <f t="shared" si="10"/>
        <v>4.0609959660592576</v>
      </c>
      <c r="AM22" s="19">
        <f t="shared" si="11"/>
        <v>4.6255251031700499</v>
      </c>
      <c r="AN22" s="54">
        <f t="shared" si="12"/>
        <v>0.13901248408739611</v>
      </c>
    </row>
    <row r="23" spans="1:40" ht="20.100000000000001" customHeight="1" x14ac:dyDescent="0.25">
      <c r="A23" s="5" t="s">
        <v>108</v>
      </c>
      <c r="B23" s="97">
        <v>1146.24</v>
      </c>
      <c r="C23" s="75">
        <v>1172.82</v>
      </c>
      <c r="D23" s="75">
        <v>1372.96</v>
      </c>
      <c r="E23" s="75">
        <v>1591.6</v>
      </c>
      <c r="F23" s="75">
        <v>1660.95</v>
      </c>
      <c r="G23" s="75">
        <v>1682.83</v>
      </c>
      <c r="H23" s="75">
        <v>3812.89</v>
      </c>
      <c r="I23" s="75">
        <v>3210.63</v>
      </c>
      <c r="J23" s="75">
        <v>4573.72</v>
      </c>
      <c r="K23" s="98">
        <v>4767.18</v>
      </c>
      <c r="L23" s="54">
        <f t="shared" si="0"/>
        <v>4.2298173040763325E-2</v>
      </c>
      <c r="N23" s="392">
        <f t="shared" si="13"/>
        <v>1.1944207548664609E-2</v>
      </c>
      <c r="P23" s="97">
        <v>220.50899999999999</v>
      </c>
      <c r="Q23" s="75">
        <v>279.33800000000002</v>
      </c>
      <c r="R23" s="75">
        <v>368.06099999999998</v>
      </c>
      <c r="S23" s="75">
        <v>388.90300000000002</v>
      </c>
      <c r="T23" s="75">
        <v>400.553</v>
      </c>
      <c r="U23" s="75">
        <v>476.464</v>
      </c>
      <c r="V23" s="75">
        <v>988.83299999999997</v>
      </c>
      <c r="W23" s="75">
        <v>910.19200000000001</v>
      </c>
      <c r="X23" s="75">
        <v>1374.97</v>
      </c>
      <c r="Y23" s="98">
        <v>1468.1120000000001</v>
      </c>
      <c r="Z23" s="54">
        <f t="shared" si="1"/>
        <v>6.774111435158589E-2</v>
      </c>
      <c r="AB23" s="392">
        <f t="shared" si="14"/>
        <v>1.3844110610154314E-2</v>
      </c>
      <c r="AD23" s="64">
        <f t="shared" si="2"/>
        <v>1.9237594221105525</v>
      </c>
      <c r="AE23" s="89">
        <f t="shared" si="3"/>
        <v>2.3817636124895554</v>
      </c>
      <c r="AF23" s="89">
        <f t="shared" si="4"/>
        <v>2.6807845822165244</v>
      </c>
      <c r="AG23" s="89">
        <f t="shared" si="5"/>
        <v>2.4434719778838905</v>
      </c>
      <c r="AH23" s="89">
        <f t="shared" si="6"/>
        <v>2.4115897528522834</v>
      </c>
      <c r="AI23" s="89">
        <f t="shared" si="7"/>
        <v>2.8313258023686294</v>
      </c>
      <c r="AJ23" s="89">
        <f t="shared" si="8"/>
        <v>2.5933950363110396</v>
      </c>
      <c r="AK23" s="89">
        <f t="shared" si="9"/>
        <v>2.8349327079109083</v>
      </c>
      <c r="AL23" s="89">
        <f t="shared" si="10"/>
        <v>3.0062399972014027</v>
      </c>
      <c r="AM23" s="19">
        <f t="shared" si="11"/>
        <v>3.0796235929836921</v>
      </c>
      <c r="AN23" s="54">
        <f t="shared" si="12"/>
        <v>2.4410424933007487E-2</v>
      </c>
    </row>
    <row r="24" spans="1:40" ht="20.100000000000001" customHeight="1" x14ac:dyDescent="0.25">
      <c r="A24" s="5" t="s">
        <v>94</v>
      </c>
      <c r="B24" s="97">
        <v>7288.35</v>
      </c>
      <c r="C24" s="75">
        <v>5952.84</v>
      </c>
      <c r="D24" s="75">
        <v>5391.58</v>
      </c>
      <c r="E24" s="75">
        <v>7503.95</v>
      </c>
      <c r="F24" s="75">
        <v>4713.6499999999996</v>
      </c>
      <c r="G24" s="75">
        <v>4973.08</v>
      </c>
      <c r="H24" s="75">
        <v>6819.02</v>
      </c>
      <c r="I24" s="75">
        <v>7019.32</v>
      </c>
      <c r="J24" s="75">
        <v>5897.5</v>
      </c>
      <c r="K24" s="98">
        <v>5923.73</v>
      </c>
      <c r="L24" s="54">
        <f t="shared" si="0"/>
        <v>4.4476473081813588E-3</v>
      </c>
      <c r="N24" s="392">
        <f t="shared" si="13"/>
        <v>1.4841952806953166E-2</v>
      </c>
      <c r="P24" s="97">
        <v>1520.971</v>
      </c>
      <c r="Q24" s="75">
        <v>1262.8510000000001</v>
      </c>
      <c r="R24" s="75">
        <v>1366.806</v>
      </c>
      <c r="S24" s="75">
        <v>1752.2360000000001</v>
      </c>
      <c r="T24" s="75">
        <v>1067.8820000000001</v>
      </c>
      <c r="U24" s="75">
        <v>1198.799</v>
      </c>
      <c r="V24" s="75">
        <v>1660.7539999999999</v>
      </c>
      <c r="W24" s="75">
        <v>1645.7339999999999</v>
      </c>
      <c r="X24" s="75">
        <v>1358.8409999999999</v>
      </c>
      <c r="Y24" s="98">
        <v>1376.376</v>
      </c>
      <c r="Z24" s="54">
        <f t="shared" si="1"/>
        <v>1.2904379541094272E-2</v>
      </c>
      <c r="AB24" s="392">
        <f t="shared" si="14"/>
        <v>1.2979051724365547E-2</v>
      </c>
      <c r="AD24" s="64">
        <f t="shared" si="2"/>
        <v>2.0868523053914809</v>
      </c>
      <c r="AE24" s="89">
        <f t="shared" si="3"/>
        <v>2.1214260756210481</v>
      </c>
      <c r="AF24" s="89">
        <f t="shared" si="4"/>
        <v>2.5350750614847595</v>
      </c>
      <c r="AG24" s="89">
        <f t="shared" si="5"/>
        <v>2.3350848553095371</v>
      </c>
      <c r="AH24" s="89">
        <f t="shared" si="6"/>
        <v>2.2655097429804933</v>
      </c>
      <c r="AI24" s="89">
        <f t="shared" si="7"/>
        <v>2.410576544113507</v>
      </c>
      <c r="AJ24" s="89">
        <f t="shared" si="8"/>
        <v>2.4354731325029109</v>
      </c>
      <c r="AK24" s="89">
        <f t="shared" si="9"/>
        <v>2.3445775374252777</v>
      </c>
      <c r="AL24" s="89">
        <f t="shared" si="10"/>
        <v>2.3040966511233569</v>
      </c>
      <c r="AM24" s="19">
        <f t="shared" si="11"/>
        <v>2.3234955003013305</v>
      </c>
      <c r="AN24" s="54">
        <f t="shared" si="12"/>
        <v>8.4192862172321019E-3</v>
      </c>
    </row>
    <row r="25" spans="1:40" ht="20.100000000000001" customHeight="1" x14ac:dyDescent="0.25">
      <c r="A25" s="5" t="s">
        <v>114</v>
      </c>
      <c r="B25" s="97">
        <v>291.24</v>
      </c>
      <c r="C25" s="75">
        <v>1250.8399999999999</v>
      </c>
      <c r="D25" s="75">
        <v>726.2</v>
      </c>
      <c r="E25" s="75">
        <v>843.66</v>
      </c>
      <c r="F25" s="75">
        <v>1565.03</v>
      </c>
      <c r="G25" s="75">
        <v>2342.52</v>
      </c>
      <c r="H25" s="75">
        <v>4102.1499999999996</v>
      </c>
      <c r="I25" s="75">
        <v>4618.26</v>
      </c>
      <c r="J25" s="75">
        <v>3468.29</v>
      </c>
      <c r="K25" s="98">
        <v>5562.7</v>
      </c>
      <c r="L25" s="54">
        <f t="shared" si="0"/>
        <v>0.60387395517675857</v>
      </c>
      <c r="N25" s="392">
        <f t="shared" si="13"/>
        <v>1.3937389259679016E-2</v>
      </c>
      <c r="P25" s="97">
        <v>44.039000000000001</v>
      </c>
      <c r="Q25" s="75">
        <v>291.85199999999998</v>
      </c>
      <c r="R25" s="75">
        <v>154.57400000000001</v>
      </c>
      <c r="S25" s="75">
        <v>141.21899999999999</v>
      </c>
      <c r="T25" s="75">
        <v>265.66399999999999</v>
      </c>
      <c r="U25" s="75">
        <v>347.12700000000001</v>
      </c>
      <c r="V25" s="75">
        <v>650.94100000000003</v>
      </c>
      <c r="W25" s="75">
        <v>742.178</v>
      </c>
      <c r="X25" s="75">
        <v>644.93200000000002</v>
      </c>
      <c r="Y25" s="98">
        <v>1060.664</v>
      </c>
      <c r="Z25" s="54">
        <f t="shared" si="1"/>
        <v>0.64461369570745441</v>
      </c>
      <c r="AB25" s="392">
        <f t="shared" si="14"/>
        <v>1.0001927466166556E-2</v>
      </c>
      <c r="AD25" s="64">
        <f t="shared" si="2"/>
        <v>1.5121205878313417</v>
      </c>
      <c r="AE25" s="89">
        <f t="shared" si="3"/>
        <v>2.3332480573054908</v>
      </c>
      <c r="AF25" s="89">
        <f t="shared" si="4"/>
        <v>2.128532084825117</v>
      </c>
      <c r="AG25" s="89">
        <f t="shared" si="5"/>
        <v>1.6738852144228717</v>
      </c>
      <c r="AH25" s="89">
        <f t="shared" si="6"/>
        <v>1.697501006370485</v>
      </c>
      <c r="AI25" s="89">
        <f t="shared" si="7"/>
        <v>1.4818528763895291</v>
      </c>
      <c r="AJ25" s="89">
        <f t="shared" si="8"/>
        <v>1.5868288580378584</v>
      </c>
      <c r="AK25" s="89">
        <f t="shared" si="9"/>
        <v>1.6070511404728185</v>
      </c>
      <c r="AL25" s="89">
        <f t="shared" si="10"/>
        <v>1.8595100179050772</v>
      </c>
      <c r="AM25" s="19">
        <f t="shared" si="11"/>
        <v>1.9067431283369587</v>
      </c>
      <c r="AN25" s="54">
        <f t="shared" si="12"/>
        <v>2.5400836767254575E-2</v>
      </c>
    </row>
    <row r="26" spans="1:40" ht="20.100000000000001" customHeight="1" x14ac:dyDescent="0.25">
      <c r="A26" s="5" t="s">
        <v>111</v>
      </c>
      <c r="B26" s="97">
        <v>164.5</v>
      </c>
      <c r="C26" s="75">
        <v>177.18</v>
      </c>
      <c r="D26" s="75">
        <v>146.32</v>
      </c>
      <c r="E26" s="75">
        <v>227.49</v>
      </c>
      <c r="F26" s="75">
        <v>232.95</v>
      </c>
      <c r="G26" s="75">
        <v>254.82</v>
      </c>
      <c r="H26" s="75">
        <v>293.73</v>
      </c>
      <c r="I26" s="75">
        <v>342.5</v>
      </c>
      <c r="J26" s="75">
        <v>413.01</v>
      </c>
      <c r="K26" s="98">
        <v>530.58000000000004</v>
      </c>
      <c r="L26" s="54">
        <f t="shared" si="0"/>
        <v>0.28466623084186837</v>
      </c>
      <c r="N26" s="392">
        <f t="shared" si="13"/>
        <v>1.3293724258724169E-3</v>
      </c>
      <c r="P26" s="97">
        <v>331.608</v>
      </c>
      <c r="Q26" s="75">
        <v>347.52600000000001</v>
      </c>
      <c r="R26" s="75">
        <v>245.67400000000001</v>
      </c>
      <c r="S26" s="75">
        <v>360.45299999999997</v>
      </c>
      <c r="T26" s="75">
        <v>382.76100000000002</v>
      </c>
      <c r="U26" s="75">
        <v>419.00200000000001</v>
      </c>
      <c r="V26" s="75">
        <v>475.72</v>
      </c>
      <c r="W26" s="75">
        <v>602.73699999999997</v>
      </c>
      <c r="X26" s="75">
        <v>730.27200000000005</v>
      </c>
      <c r="Y26" s="98">
        <v>1020.9349999999999</v>
      </c>
      <c r="Z26" s="54">
        <f t="shared" si="1"/>
        <v>0.39802018973752229</v>
      </c>
      <c r="AB26" s="392">
        <f t="shared" si="14"/>
        <v>9.6272880173841596E-3</v>
      </c>
      <c r="AD26" s="64">
        <f t="shared" si="2"/>
        <v>20.158541033434648</v>
      </c>
      <c r="AE26" s="89">
        <f t="shared" si="3"/>
        <v>19.614290551981036</v>
      </c>
      <c r="AF26" s="89">
        <f t="shared" si="4"/>
        <v>16.79018589393111</v>
      </c>
      <c r="AG26" s="89">
        <f t="shared" si="5"/>
        <v>15.844784386126861</v>
      </c>
      <c r="AH26" s="89">
        <f t="shared" si="6"/>
        <v>16.431036703155186</v>
      </c>
      <c r="AI26" s="89">
        <f t="shared" si="7"/>
        <v>16.443057844753159</v>
      </c>
      <c r="AJ26" s="89">
        <f t="shared" si="8"/>
        <v>16.195826098798214</v>
      </c>
      <c r="AK26" s="89">
        <f t="shared" si="9"/>
        <v>17.598160583941606</v>
      </c>
      <c r="AL26" s="89">
        <f t="shared" si="10"/>
        <v>17.681702622212537</v>
      </c>
      <c r="AM26" s="19">
        <f t="shared" si="11"/>
        <v>19.241867390402952</v>
      </c>
      <c r="AN26" s="54">
        <f t="shared" si="12"/>
        <v>8.8236116256726699E-2</v>
      </c>
    </row>
    <row r="27" spans="1:40" ht="20.100000000000001" customHeight="1" x14ac:dyDescent="0.25">
      <c r="A27" s="5" t="s">
        <v>101</v>
      </c>
      <c r="B27" s="97">
        <v>1290.8900000000001</v>
      </c>
      <c r="C27" s="75">
        <v>1360.01</v>
      </c>
      <c r="D27" s="75">
        <v>1063.44</v>
      </c>
      <c r="E27" s="75">
        <v>1419.09</v>
      </c>
      <c r="F27" s="75">
        <v>3272.64</v>
      </c>
      <c r="G27" s="75">
        <v>3655.29</v>
      </c>
      <c r="H27" s="75">
        <v>2793.52</v>
      </c>
      <c r="I27" s="75">
        <v>5705</v>
      </c>
      <c r="J27" s="75">
        <v>2588.83</v>
      </c>
      <c r="K27" s="98">
        <v>2772.35</v>
      </c>
      <c r="L27" s="54">
        <f t="shared" si="0"/>
        <v>7.0889166148414534E-2</v>
      </c>
      <c r="N27" s="392">
        <f t="shared" si="13"/>
        <v>6.9461450579882287E-3</v>
      </c>
      <c r="P27" s="97">
        <v>280.03800000000001</v>
      </c>
      <c r="Q27" s="75">
        <v>294.20800000000003</v>
      </c>
      <c r="R27" s="75">
        <v>210.84899999999999</v>
      </c>
      <c r="S27" s="75">
        <v>562.66399999999999</v>
      </c>
      <c r="T27" s="75">
        <v>774.55100000000004</v>
      </c>
      <c r="U27" s="75">
        <v>858.96</v>
      </c>
      <c r="V27" s="75">
        <v>764.14400000000001</v>
      </c>
      <c r="W27" s="75">
        <v>1322.7360000000001</v>
      </c>
      <c r="X27" s="75">
        <v>595.58299999999997</v>
      </c>
      <c r="Y27" s="98">
        <v>970.77</v>
      </c>
      <c r="Z27" s="54">
        <f t="shared" si="1"/>
        <v>0.62994914226900367</v>
      </c>
      <c r="AB27" s="392">
        <f t="shared" si="14"/>
        <v>9.1542384075734701E-3</v>
      </c>
      <c r="AD27" s="64">
        <f t="shared" si="2"/>
        <v>2.1693405325008328</v>
      </c>
      <c r="AE27" s="89">
        <f t="shared" si="3"/>
        <v>2.1632782111896236</v>
      </c>
      <c r="AF27" s="89">
        <f t="shared" si="4"/>
        <v>1.9827070638682012</v>
      </c>
      <c r="AG27" s="89">
        <f t="shared" si="5"/>
        <v>3.9649634625006169</v>
      </c>
      <c r="AH27" s="89">
        <f t="shared" si="6"/>
        <v>2.3667467243570943</v>
      </c>
      <c r="AI27" s="89">
        <f t="shared" si="7"/>
        <v>2.3499093095212693</v>
      </c>
      <c r="AJ27" s="89">
        <f t="shared" si="8"/>
        <v>2.7354162490334777</v>
      </c>
      <c r="AK27" s="89">
        <f t="shared" si="9"/>
        <v>2.3185556529360212</v>
      </c>
      <c r="AL27" s="89">
        <f t="shared" si="10"/>
        <v>2.3005875240938956</v>
      </c>
      <c r="AM27" s="19">
        <f t="shared" si="11"/>
        <v>3.5016141540570271</v>
      </c>
      <c r="AN27" s="54">
        <f t="shared" si="12"/>
        <v>0.52205213554575169</v>
      </c>
    </row>
    <row r="28" spans="1:40" ht="20.100000000000001" customHeight="1" x14ac:dyDescent="0.25">
      <c r="A28" s="5" t="s">
        <v>227</v>
      </c>
      <c r="B28" s="97">
        <v>65.14</v>
      </c>
      <c r="C28" s="75">
        <v>118.73</v>
      </c>
      <c r="D28" s="75">
        <v>27.18</v>
      </c>
      <c r="E28" s="75">
        <v>10.24</v>
      </c>
      <c r="F28" s="75">
        <v>24.7</v>
      </c>
      <c r="G28" s="75">
        <v>146.97</v>
      </c>
      <c r="H28" s="75">
        <v>1497.34</v>
      </c>
      <c r="I28" s="75">
        <v>2745.24</v>
      </c>
      <c r="J28" s="75">
        <v>2034.06</v>
      </c>
      <c r="K28" s="98">
        <v>4452.6499999999996</v>
      </c>
      <c r="L28" s="54">
        <f t="shared" si="0"/>
        <v>1.1890455542117733</v>
      </c>
      <c r="N28" s="392">
        <f t="shared" si="13"/>
        <v>1.1156150122622065E-2</v>
      </c>
      <c r="P28" s="97">
        <v>16.303999999999998</v>
      </c>
      <c r="Q28" s="75">
        <v>28.975000000000001</v>
      </c>
      <c r="R28" s="75">
        <v>7.0350000000000001</v>
      </c>
      <c r="S28" s="75">
        <v>2.5720000000000001</v>
      </c>
      <c r="T28" s="75">
        <v>8.7210000000000001</v>
      </c>
      <c r="U28" s="75">
        <v>40.341999999999999</v>
      </c>
      <c r="V28" s="75">
        <v>300.18400000000003</v>
      </c>
      <c r="W28" s="75">
        <v>558.94200000000001</v>
      </c>
      <c r="X28" s="75">
        <v>414.33800000000002</v>
      </c>
      <c r="Y28" s="98">
        <v>918.23</v>
      </c>
      <c r="Z28" s="54">
        <f t="shared" si="1"/>
        <v>1.2161375495368514</v>
      </c>
      <c r="AB28" s="392">
        <f t="shared" si="14"/>
        <v>8.6587928479312168E-3</v>
      </c>
      <c r="AD28" s="64">
        <f t="shared" si="2"/>
        <v>2.5029167945962536</v>
      </c>
      <c r="AE28" s="89">
        <f t="shared" si="3"/>
        <v>2.4404110165922681</v>
      </c>
      <c r="AF28" s="89">
        <f t="shared" si="4"/>
        <v>2.5883002207505519</v>
      </c>
      <c r="AG28" s="89">
        <f t="shared" si="5"/>
        <v>2.51171875</v>
      </c>
      <c r="AH28" s="89">
        <f t="shared" si="6"/>
        <v>3.5307692307692307</v>
      </c>
      <c r="AI28" s="89">
        <f t="shared" si="7"/>
        <v>2.7449139280125197</v>
      </c>
      <c r="AJ28" s="89">
        <f t="shared" si="8"/>
        <v>2.0047818130818653</v>
      </c>
      <c r="AK28" s="89">
        <f t="shared" si="9"/>
        <v>2.0360405647593653</v>
      </c>
      <c r="AL28" s="89">
        <f t="shared" si="10"/>
        <v>2.0369998918419321</v>
      </c>
      <c r="AM28" s="19">
        <f t="shared" si="11"/>
        <v>2.0622101445206789</v>
      </c>
      <c r="AN28" s="54">
        <f t="shared" si="12"/>
        <v>1.2376167902468914E-2</v>
      </c>
    </row>
    <row r="29" spans="1:40" ht="20.100000000000001" customHeight="1" x14ac:dyDescent="0.25">
      <c r="A29" s="5" t="s">
        <v>103</v>
      </c>
      <c r="B29" s="97">
        <v>7440.36</v>
      </c>
      <c r="C29" s="75">
        <v>8384.11</v>
      </c>
      <c r="D29" s="75">
        <v>4549.0200000000004</v>
      </c>
      <c r="E29" s="75">
        <v>3320.77</v>
      </c>
      <c r="F29" s="75">
        <v>3957.81</v>
      </c>
      <c r="G29" s="75">
        <v>4653.2700000000004</v>
      </c>
      <c r="H29" s="75">
        <v>4747.6499999999996</v>
      </c>
      <c r="I29" s="75">
        <v>4536.78</v>
      </c>
      <c r="J29" s="75">
        <v>2308.85</v>
      </c>
      <c r="K29" s="98">
        <v>2161.25</v>
      </c>
      <c r="L29" s="54">
        <f t="shared" si="0"/>
        <v>-6.3927929488706459E-2</v>
      </c>
      <c r="N29" s="392">
        <f t="shared" si="13"/>
        <v>5.4150291292863672E-3</v>
      </c>
      <c r="P29" s="97">
        <v>1258.4079999999999</v>
      </c>
      <c r="Q29" s="75">
        <v>1606.845</v>
      </c>
      <c r="R29" s="75">
        <v>814.93</v>
      </c>
      <c r="S29" s="75">
        <v>874.76400000000001</v>
      </c>
      <c r="T29" s="75">
        <v>1114.8820000000001</v>
      </c>
      <c r="U29" s="75">
        <v>1207.2729999999999</v>
      </c>
      <c r="V29" s="75">
        <v>1375.5519999999999</v>
      </c>
      <c r="W29" s="75">
        <v>1323.57</v>
      </c>
      <c r="X29" s="75">
        <v>663.56100000000004</v>
      </c>
      <c r="Y29" s="98">
        <v>660.33600000000001</v>
      </c>
      <c r="Z29" s="54">
        <f t="shared" si="1"/>
        <v>-4.8601409666933753E-3</v>
      </c>
      <c r="AB29" s="392">
        <f t="shared" si="14"/>
        <v>6.2268850223054228E-3</v>
      </c>
      <c r="AD29" s="64">
        <f t="shared" si="2"/>
        <v>1.6913267637587428</v>
      </c>
      <c r="AE29" s="89">
        <f t="shared" si="3"/>
        <v>1.9165361618585632</v>
      </c>
      <c r="AF29" s="89">
        <f t="shared" si="4"/>
        <v>1.7914407938413106</v>
      </c>
      <c r="AG29" s="89">
        <f t="shared" si="5"/>
        <v>2.6342203765994032</v>
      </c>
      <c r="AH29" s="89">
        <f t="shared" si="6"/>
        <v>2.81691642600327</v>
      </c>
      <c r="AI29" s="89">
        <f t="shared" si="7"/>
        <v>2.5944615292041933</v>
      </c>
      <c r="AJ29" s="89">
        <f t="shared" si="8"/>
        <v>2.8973323644329301</v>
      </c>
      <c r="AK29" s="89">
        <f t="shared" si="9"/>
        <v>2.9174216073955539</v>
      </c>
      <c r="AL29" s="89">
        <f t="shared" si="10"/>
        <v>2.8739892154102691</v>
      </c>
      <c r="AM29" s="19">
        <f t="shared" si="11"/>
        <v>3.055342972816657</v>
      </c>
      <c r="AN29" s="54">
        <f t="shared" si="12"/>
        <v>6.3101752934204808E-2</v>
      </c>
    </row>
    <row r="30" spans="1:40" ht="20.100000000000001" customHeight="1" x14ac:dyDescent="0.25">
      <c r="A30" s="5" t="s">
        <v>115</v>
      </c>
      <c r="B30" s="97">
        <v>3278.52</v>
      </c>
      <c r="C30" s="75">
        <v>2131.9899999999998</v>
      </c>
      <c r="D30" s="75">
        <v>2468.38</v>
      </c>
      <c r="E30" s="75">
        <v>2429.59</v>
      </c>
      <c r="F30" s="75">
        <v>2870.47</v>
      </c>
      <c r="G30" s="75">
        <v>3168.8</v>
      </c>
      <c r="H30" s="75">
        <v>3221.45</v>
      </c>
      <c r="I30" s="75">
        <v>2739.8</v>
      </c>
      <c r="J30" s="75">
        <v>2972.09</v>
      </c>
      <c r="K30" s="98">
        <v>2757.38</v>
      </c>
      <c r="L30" s="54">
        <f t="shared" si="0"/>
        <v>-7.2242092265039096E-2</v>
      </c>
      <c r="N30" s="392">
        <f t="shared" si="13"/>
        <v>6.9086376034756015E-3</v>
      </c>
      <c r="P30" s="97">
        <v>409.14100000000002</v>
      </c>
      <c r="Q30" s="75">
        <v>371.84800000000001</v>
      </c>
      <c r="R30" s="75">
        <v>434.20600000000002</v>
      </c>
      <c r="S30" s="75">
        <v>466.286</v>
      </c>
      <c r="T30" s="75">
        <v>553.45100000000002</v>
      </c>
      <c r="U30" s="75">
        <v>646.31799999999998</v>
      </c>
      <c r="V30" s="75">
        <v>627.08699999999999</v>
      </c>
      <c r="W30" s="75">
        <v>586.38499999999999</v>
      </c>
      <c r="X30" s="75">
        <v>638.29700000000003</v>
      </c>
      <c r="Y30" s="98">
        <v>595.78300000000002</v>
      </c>
      <c r="Z30" s="54">
        <f t="shared" si="1"/>
        <v>-6.6605357693988856E-2</v>
      </c>
      <c r="AB30" s="392">
        <f t="shared" si="14"/>
        <v>5.6181583909467175E-3</v>
      </c>
      <c r="AD30" s="64">
        <f t="shared" si="2"/>
        <v>1.2479441943315888</v>
      </c>
      <c r="AE30" s="89">
        <f t="shared" si="3"/>
        <v>1.7441357604866816</v>
      </c>
      <c r="AF30" s="89">
        <f t="shared" si="4"/>
        <v>1.7590727521694391</v>
      </c>
      <c r="AG30" s="89">
        <f t="shared" si="5"/>
        <v>1.9191962429874998</v>
      </c>
      <c r="AH30" s="89">
        <f t="shared" si="6"/>
        <v>1.9280849477611683</v>
      </c>
      <c r="AI30" s="89">
        <f t="shared" si="7"/>
        <v>2.0396301439030546</v>
      </c>
      <c r="AJ30" s="89">
        <f t="shared" si="8"/>
        <v>1.9465985813841593</v>
      </c>
      <c r="AK30" s="89">
        <f t="shared" si="9"/>
        <v>2.1402474633184903</v>
      </c>
      <c r="AL30" s="89">
        <f t="shared" si="10"/>
        <v>2.1476368481438985</v>
      </c>
      <c r="AM30" s="19">
        <f t="shared" si="11"/>
        <v>2.1606851431431289</v>
      </c>
      <c r="AN30" s="54">
        <f t="shared" si="12"/>
        <v>6.0756524132594171E-3</v>
      </c>
    </row>
    <row r="31" spans="1:40" ht="20.100000000000001" customHeight="1" x14ac:dyDescent="0.25">
      <c r="A31" s="5" t="s">
        <v>116</v>
      </c>
      <c r="B31" s="97">
        <v>3665.84</v>
      </c>
      <c r="C31" s="75">
        <v>2715.78</v>
      </c>
      <c r="D31" s="75">
        <v>2629.57</v>
      </c>
      <c r="E31" s="75">
        <v>1893.74</v>
      </c>
      <c r="F31" s="75">
        <v>3433.26</v>
      </c>
      <c r="G31" s="75">
        <v>2856.24</v>
      </c>
      <c r="H31" s="75">
        <v>2283.42</v>
      </c>
      <c r="I31" s="75">
        <v>2332.73</v>
      </c>
      <c r="J31" s="75">
        <v>2144.4299999999998</v>
      </c>
      <c r="K31" s="98">
        <v>2690.13</v>
      </c>
      <c r="L31" s="54">
        <f t="shared" si="0"/>
        <v>0.25447321665897243</v>
      </c>
      <c r="N31" s="392">
        <f t="shared" si="13"/>
        <v>6.7401421915868759E-3</v>
      </c>
      <c r="P31" s="97">
        <v>636.86800000000005</v>
      </c>
      <c r="Q31" s="75">
        <v>540.88199999999995</v>
      </c>
      <c r="R31" s="75">
        <v>562.17399999999998</v>
      </c>
      <c r="S31" s="75">
        <v>406.08199999999999</v>
      </c>
      <c r="T31" s="75">
        <v>526.06299999999999</v>
      </c>
      <c r="U31" s="75">
        <v>499.90499999999997</v>
      </c>
      <c r="V31" s="75">
        <v>407.62299999999999</v>
      </c>
      <c r="W31" s="75">
        <v>410.35700000000003</v>
      </c>
      <c r="X31" s="75">
        <v>438.55700000000002</v>
      </c>
      <c r="Y31" s="98">
        <v>541.32299999999998</v>
      </c>
      <c r="Z31" s="54">
        <f t="shared" si="1"/>
        <v>0.23432757885520003</v>
      </c>
      <c r="AB31" s="392">
        <f t="shared" si="14"/>
        <v>5.104607473966947E-3</v>
      </c>
      <c r="AD31" s="64">
        <f t="shared" si="2"/>
        <v>1.7373044104489013</v>
      </c>
      <c r="AE31" s="89">
        <f t="shared" si="3"/>
        <v>1.9916267149769125</v>
      </c>
      <c r="AF31" s="89">
        <f t="shared" si="4"/>
        <v>2.1378932677205778</v>
      </c>
      <c r="AG31" s="89">
        <f t="shared" si="5"/>
        <v>2.1443387159800182</v>
      </c>
      <c r="AH31" s="89">
        <f t="shared" si="6"/>
        <v>1.5322550578750225</v>
      </c>
      <c r="AI31" s="89">
        <f t="shared" si="7"/>
        <v>1.7502205697000253</v>
      </c>
      <c r="AJ31" s="89">
        <f t="shared" si="8"/>
        <v>1.7851424617459775</v>
      </c>
      <c r="AK31" s="89">
        <f t="shared" si="9"/>
        <v>1.7591277173097617</v>
      </c>
      <c r="AL31" s="89">
        <f t="shared" si="10"/>
        <v>2.0450982312316097</v>
      </c>
      <c r="AM31" s="19">
        <f t="shared" si="11"/>
        <v>2.0122559132830009</v>
      </c>
      <c r="AN31" s="54">
        <f t="shared" si="12"/>
        <v>-1.6059041784428293E-2</v>
      </c>
    </row>
    <row r="32" spans="1:40" ht="20.100000000000001" customHeight="1" thickBot="1" x14ac:dyDescent="0.3">
      <c r="A32" s="5" t="s">
        <v>33</v>
      </c>
      <c r="B32" s="148">
        <f>B33-SUM(B7:B31)</f>
        <v>34068.870000000024</v>
      </c>
      <c r="C32" s="81">
        <f>C33-SUM(C7:C31)</f>
        <v>22463.52999999997</v>
      </c>
      <c r="D32" s="81">
        <f>D33-SUM(D7:D31)</f>
        <v>17834.659999999974</v>
      </c>
      <c r="E32" s="81">
        <f t="shared" ref="E32:K32" si="15">E33-SUM(E7:E31)</f>
        <v>18499.430000000051</v>
      </c>
      <c r="F32" s="81">
        <f t="shared" si="15"/>
        <v>19966.989999999991</v>
      </c>
      <c r="G32" s="81">
        <f t="shared" si="15"/>
        <v>22773.109999999986</v>
      </c>
      <c r="H32" s="81">
        <f t="shared" si="15"/>
        <v>27550.839999999909</v>
      </c>
      <c r="I32" s="81">
        <f t="shared" si="15"/>
        <v>22166.369999999995</v>
      </c>
      <c r="J32" s="81">
        <f t="shared" si="15"/>
        <v>19102.640000000072</v>
      </c>
      <c r="K32" s="123">
        <f t="shared" si="15"/>
        <v>22155.009999999951</v>
      </c>
      <c r="L32" s="54">
        <f t="shared" si="0"/>
        <v>0.15978786178244825</v>
      </c>
      <c r="N32" s="392">
        <f t="shared" si="13"/>
        <v>5.5509554428978827E-2</v>
      </c>
      <c r="P32" s="148">
        <f>P33-SUM(P7:P31)</f>
        <v>4162.4930000000022</v>
      </c>
      <c r="Q32" s="81">
        <f>Q33-SUM(Q7:Q31)</f>
        <v>4682.6529999999912</v>
      </c>
      <c r="R32" s="81">
        <f>R33-SUM(R7:R31)</f>
        <v>4551.1650000000081</v>
      </c>
      <c r="S32" s="81">
        <f t="shared" ref="S32:Y32" si="16">S33-SUM(S7:S31)</f>
        <v>4748.3709999999992</v>
      </c>
      <c r="T32" s="81">
        <f t="shared" si="16"/>
        <v>5191.8099999999977</v>
      </c>
      <c r="U32" s="81">
        <f t="shared" si="16"/>
        <v>5708.5690000000031</v>
      </c>
      <c r="V32" s="81">
        <f t="shared" si="16"/>
        <v>6649.7829999999958</v>
      </c>
      <c r="W32" s="81">
        <f t="shared" si="16"/>
        <v>5694.6259999999893</v>
      </c>
      <c r="X32" s="81">
        <f t="shared" si="16"/>
        <v>4919.5629999999801</v>
      </c>
      <c r="Y32" s="123">
        <f t="shared" si="16"/>
        <v>5528.096000000005</v>
      </c>
      <c r="Z32" s="54">
        <f t="shared" si="1"/>
        <v>0.12369655597459112</v>
      </c>
      <c r="AB32" s="392">
        <f t="shared" si="14"/>
        <v>5.2129246602133687E-2</v>
      </c>
      <c r="AD32" s="64">
        <f t="shared" si="2"/>
        <v>1.2217878080488138</v>
      </c>
      <c r="AE32" s="91">
        <f t="shared" si="3"/>
        <v>2.0845579479271499</v>
      </c>
      <c r="AF32" s="91">
        <f t="shared" si="4"/>
        <v>2.5518653004879344</v>
      </c>
      <c r="AG32" s="91">
        <f t="shared" si="5"/>
        <v>2.5667661111720665</v>
      </c>
      <c r="AH32" s="91">
        <f t="shared" si="6"/>
        <v>2.6001966245287851</v>
      </c>
      <c r="AI32" s="91">
        <f t="shared" si="7"/>
        <v>2.506714717489182</v>
      </c>
      <c r="AJ32" s="91">
        <f t="shared" si="8"/>
        <v>2.4136407456179261</v>
      </c>
      <c r="AK32" s="91">
        <f t="shared" si="9"/>
        <v>2.5690385931480848</v>
      </c>
      <c r="AL32" s="91">
        <f t="shared" si="10"/>
        <v>2.5753314725084921</v>
      </c>
      <c r="AM32" s="19">
        <f t="shared" si="11"/>
        <v>2.4951900269961591</v>
      </c>
      <c r="AN32" s="54">
        <f t="shared" si="12"/>
        <v>-3.1118885614468711E-2</v>
      </c>
    </row>
    <row r="33" spans="1:40" s="7" customFormat="1" ht="26.25" customHeight="1" thickBot="1" x14ac:dyDescent="0.3">
      <c r="A33" s="69" t="s">
        <v>34</v>
      </c>
      <c r="B33" s="100">
        <v>262954.59000000003</v>
      </c>
      <c r="C33" s="83">
        <v>305366.40000000002</v>
      </c>
      <c r="D33" s="83">
        <v>296134.84999999998</v>
      </c>
      <c r="E33" s="83">
        <v>308794.09000000003</v>
      </c>
      <c r="F33" s="83">
        <v>305657.46000000002</v>
      </c>
      <c r="G33" s="83">
        <v>320244.78000000003</v>
      </c>
      <c r="H33" s="83">
        <v>324373.53000000003</v>
      </c>
      <c r="I33" s="83">
        <v>380164.62</v>
      </c>
      <c r="J33" s="83">
        <v>368202.25</v>
      </c>
      <c r="K33" s="101">
        <v>399120.66</v>
      </c>
      <c r="L33" s="102">
        <f t="shared" si="0"/>
        <v>8.3971268508000629E-2</v>
      </c>
      <c r="M33"/>
      <c r="N33" s="395">
        <f>SUM(N7:N32)</f>
        <v>1</v>
      </c>
      <c r="P33" s="115">
        <v>57999.387999999999</v>
      </c>
      <c r="Q33" s="83">
        <v>71923.737999999998</v>
      </c>
      <c r="R33" s="83">
        <v>76749.152000000002</v>
      </c>
      <c r="S33" s="83">
        <v>82644.032999999996</v>
      </c>
      <c r="T33" s="83">
        <v>83309.171000000002</v>
      </c>
      <c r="U33" s="83">
        <v>85095.861999999994</v>
      </c>
      <c r="V33" s="83">
        <v>84228.415999999997</v>
      </c>
      <c r="W33" s="83">
        <v>100945.315</v>
      </c>
      <c r="X33" s="83">
        <v>100295.166</v>
      </c>
      <c r="Y33" s="101">
        <v>106045.96</v>
      </c>
      <c r="Z33" s="425">
        <f t="shared" si="1"/>
        <v>5.7338695665551907E-2</v>
      </c>
      <c r="AA33"/>
      <c r="AB33" s="395">
        <f>SUM(AB7:AB32)</f>
        <v>0.99999999999999989</v>
      </c>
      <c r="AD33" s="87">
        <f t="shared" si="2"/>
        <v>2.2056807603168287</v>
      </c>
      <c r="AE33" s="92">
        <f t="shared" si="3"/>
        <v>2.355325864273214</v>
      </c>
      <c r="AF33" s="92">
        <f t="shared" si="4"/>
        <v>2.5916960465814816</v>
      </c>
      <c r="AG33" s="92">
        <f t="shared" si="5"/>
        <v>2.6763476269898816</v>
      </c>
      <c r="AH33" s="92">
        <f t="shared" si="6"/>
        <v>2.7255729665488944</v>
      </c>
      <c r="AI33" s="92">
        <f t="shared" si="7"/>
        <v>2.6572130855653597</v>
      </c>
      <c r="AJ33" s="92">
        <f t="shared" si="8"/>
        <v>2.5966488695917938</v>
      </c>
      <c r="AK33" s="92">
        <f t="shared" si="9"/>
        <v>2.6553053516658127</v>
      </c>
      <c r="AL33" s="92">
        <f t="shared" si="10"/>
        <v>2.7239150765645781</v>
      </c>
      <c r="AM33" s="103">
        <f t="shared" si="11"/>
        <v>2.6569899939532071</v>
      </c>
      <c r="AN33" s="102">
        <f t="shared" si="12"/>
        <v>-2.4569445349881241E-2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422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102</v>
      </c>
      <c r="B39" s="105">
        <v>7336.67</v>
      </c>
      <c r="C39" s="73">
        <v>10271.09</v>
      </c>
      <c r="D39" s="73">
        <v>10427.48</v>
      </c>
      <c r="E39" s="73">
        <v>12895.85</v>
      </c>
      <c r="F39" s="73">
        <v>14491.57</v>
      </c>
      <c r="G39" s="73">
        <v>17648.64</v>
      </c>
      <c r="H39" s="73">
        <v>22189.41</v>
      </c>
      <c r="I39" s="73">
        <v>22688.76</v>
      </c>
      <c r="J39" s="73">
        <v>25764.77</v>
      </c>
      <c r="K39" s="96">
        <v>28755.65</v>
      </c>
      <c r="L39" s="54">
        <f t="shared" ref="L39:L62" si="17">(K39-J39)/J39</f>
        <v>0.11608409467656808</v>
      </c>
      <c r="N39" s="392">
        <f>K39/K62</f>
        <v>0.22814316133819701</v>
      </c>
      <c r="P39" s="105">
        <v>1163.875</v>
      </c>
      <c r="Q39" s="73">
        <v>1689.413</v>
      </c>
      <c r="R39" s="73">
        <v>1996.7670000000001</v>
      </c>
      <c r="S39" s="73">
        <v>2383.922</v>
      </c>
      <c r="T39" s="73">
        <v>2695.1010000000001</v>
      </c>
      <c r="U39" s="73">
        <v>3529.6</v>
      </c>
      <c r="V39" s="73">
        <v>4647.6620000000003</v>
      </c>
      <c r="W39" s="73">
        <v>5611.5649999999996</v>
      </c>
      <c r="X39" s="73">
        <v>6109.625</v>
      </c>
      <c r="Y39" s="96">
        <v>6720.1379999999999</v>
      </c>
      <c r="Z39" s="54">
        <f t="shared" ref="Z39:Z62" si="18">(Y39-X39)/X39</f>
        <v>9.9926427563066467E-2</v>
      </c>
      <c r="AB39" s="392">
        <f>Y39/Y62</f>
        <v>0.20974896934843945</v>
      </c>
      <c r="AD39" s="116">
        <f t="shared" ref="AD39:AD56" si="19">(P39/B39)*10</f>
        <v>1.5863804696135986</v>
      </c>
      <c r="AE39" s="88">
        <f t="shared" ref="AE39:AE54" si="20">(Q39/C39)*10</f>
        <v>1.644823480273272</v>
      </c>
      <c r="AF39" s="88">
        <f t="shared" ref="AF39:AF54" si="21">(R39/D39)*10</f>
        <v>1.9149084917928398</v>
      </c>
      <c r="AG39" s="88">
        <f t="shared" ref="AG39:AG62" si="22">(S39/E39)*10</f>
        <v>1.8485962538335976</v>
      </c>
      <c r="AH39" s="88">
        <f t="shared" ref="AH39:AH59" si="23">(T39/F39)*10</f>
        <v>1.8597715775447381</v>
      </c>
      <c r="AI39" s="88">
        <f t="shared" ref="AI39:AI58" si="24">(U39/G39)*10</f>
        <v>1.9999274731650709</v>
      </c>
      <c r="AJ39" s="88">
        <f t="shared" ref="AJ39:AJ58" si="25">(V39/H39)*10</f>
        <v>2.0945405939139441</v>
      </c>
      <c r="AK39" s="88">
        <f t="shared" ref="AK39:AL54" si="26">(W39/I39)*10</f>
        <v>2.4732797208838209</v>
      </c>
      <c r="AL39" s="88">
        <f t="shared" si="26"/>
        <v>2.3713097380648072</v>
      </c>
      <c r="AM39" s="117">
        <f t="shared" ref="AM39:AM62" si="27">(Y39/K39)*10</f>
        <v>2.336980036966648</v>
      </c>
      <c r="AN39" s="54">
        <f>(AM39-AL39)/AL39</f>
        <v>-1.4477105435486099E-2</v>
      </c>
    </row>
    <row r="40" spans="1:40" ht="20.100000000000001" customHeight="1" x14ac:dyDescent="0.25">
      <c r="A40" s="104" t="s">
        <v>92</v>
      </c>
      <c r="B40" s="106">
        <v>15944.7</v>
      </c>
      <c r="C40" s="75">
        <v>19206.509999999998</v>
      </c>
      <c r="D40" s="75">
        <v>20085.68</v>
      </c>
      <c r="E40" s="75">
        <v>15475.52</v>
      </c>
      <c r="F40" s="75">
        <v>17820.009999999998</v>
      </c>
      <c r="G40" s="75">
        <v>16675.32</v>
      </c>
      <c r="H40" s="75">
        <v>20995.66</v>
      </c>
      <c r="I40" s="75">
        <v>23542.48</v>
      </c>
      <c r="J40" s="75">
        <v>24957.38</v>
      </c>
      <c r="K40" s="98">
        <v>27113.31</v>
      </c>
      <c r="L40" s="54">
        <f t="shared" si="17"/>
        <v>8.638446824145804E-2</v>
      </c>
      <c r="N40" s="392">
        <f>K40/$K$62</f>
        <v>0.21511307370003982</v>
      </c>
      <c r="P40" s="106">
        <v>3156.7570000000001</v>
      </c>
      <c r="Q40" s="75">
        <v>4323.616</v>
      </c>
      <c r="R40" s="75">
        <v>4304.3220000000001</v>
      </c>
      <c r="S40" s="75">
        <v>3709.0160000000001</v>
      </c>
      <c r="T40" s="75">
        <v>4183.7870000000003</v>
      </c>
      <c r="U40" s="75">
        <v>4042.5639999999999</v>
      </c>
      <c r="V40" s="75">
        <v>5062.5029999999997</v>
      </c>
      <c r="W40" s="75">
        <v>5760.6959999999999</v>
      </c>
      <c r="X40" s="75">
        <v>6051.8289999999997</v>
      </c>
      <c r="Y40" s="98">
        <v>6575.1080000000002</v>
      </c>
      <c r="Z40" s="54">
        <f t="shared" si="18"/>
        <v>8.6466256729990296E-2</v>
      </c>
      <c r="AB40" s="392">
        <f>Y40/$Y$62</f>
        <v>0.20522229251165364</v>
      </c>
      <c r="AD40" s="118">
        <f t="shared" si="19"/>
        <v>1.9798158635784933</v>
      </c>
      <c r="AE40" s="89">
        <f t="shared" si="20"/>
        <v>2.2511200629369941</v>
      </c>
      <c r="AF40" s="89">
        <f t="shared" si="21"/>
        <v>2.1429804716594112</v>
      </c>
      <c r="AG40" s="89">
        <f t="shared" si="22"/>
        <v>2.3966987862120304</v>
      </c>
      <c r="AH40" s="89">
        <f t="shared" si="23"/>
        <v>2.347802835127478</v>
      </c>
      <c r="AI40" s="89">
        <f t="shared" si="24"/>
        <v>2.4242797139725054</v>
      </c>
      <c r="AJ40" s="89">
        <f t="shared" si="25"/>
        <v>2.411214031852297</v>
      </c>
      <c r="AK40" s="89">
        <f t="shared" si="26"/>
        <v>2.4469367713172105</v>
      </c>
      <c r="AL40" s="89">
        <f t="shared" si="26"/>
        <v>2.4248655107226798</v>
      </c>
      <c r="AM40" s="119">
        <f t="shared" si="27"/>
        <v>2.4250480667981886</v>
      </c>
      <c r="AN40" s="54">
        <f t="shared" ref="AN40:AN62" si="28">(AM40-AL40)/AL40</f>
        <v>7.5285031149818424E-5</v>
      </c>
    </row>
    <row r="41" spans="1:40" ht="20.100000000000001" customHeight="1" x14ac:dyDescent="0.25">
      <c r="A41" s="104" t="s">
        <v>91</v>
      </c>
      <c r="B41" s="106">
        <v>14432</v>
      </c>
      <c r="C41" s="75">
        <v>12908.81</v>
      </c>
      <c r="D41" s="75">
        <v>13913.47</v>
      </c>
      <c r="E41" s="75">
        <v>12789.31</v>
      </c>
      <c r="F41" s="75">
        <v>16654.169999999998</v>
      </c>
      <c r="G41" s="75">
        <v>15242.06</v>
      </c>
      <c r="H41" s="75">
        <v>17176.09</v>
      </c>
      <c r="I41" s="75">
        <v>15268.9</v>
      </c>
      <c r="J41" s="75">
        <v>13835.3</v>
      </c>
      <c r="K41" s="98">
        <v>14507.66</v>
      </c>
      <c r="L41" s="54">
        <f t="shared" si="17"/>
        <v>4.8597428317419977E-2</v>
      </c>
      <c r="N41" s="392">
        <f t="shared" ref="N41:N61" si="29">K41/$K$62</f>
        <v>0.11510167275021455</v>
      </c>
      <c r="P41" s="106">
        <v>3046.92</v>
      </c>
      <c r="Q41" s="75">
        <v>2659.279</v>
      </c>
      <c r="R41" s="75">
        <v>2820.1709999999998</v>
      </c>
      <c r="S41" s="75">
        <v>2691.6950000000002</v>
      </c>
      <c r="T41" s="75">
        <v>3638.3710000000001</v>
      </c>
      <c r="U41" s="75">
        <v>3403.1260000000002</v>
      </c>
      <c r="V41" s="75">
        <v>4065.9580000000001</v>
      </c>
      <c r="W41" s="75">
        <v>3685.1819999999998</v>
      </c>
      <c r="X41" s="75">
        <v>3319.846</v>
      </c>
      <c r="Y41" s="98">
        <v>3319.84</v>
      </c>
      <c r="Z41" s="54">
        <f t="shared" si="18"/>
        <v>-1.8073127488016368E-6</v>
      </c>
      <c r="AB41" s="392">
        <f t="shared" ref="AB41:AB61" si="30">Y41/$Y$62</f>
        <v>0.10361885699396697</v>
      </c>
      <c r="AD41" s="118">
        <f t="shared" si="19"/>
        <v>2.1112250554323726</v>
      </c>
      <c r="AE41" s="89">
        <f t="shared" si="20"/>
        <v>2.06004968699671</v>
      </c>
      <c r="AF41" s="89">
        <f t="shared" si="21"/>
        <v>2.0269357680003623</v>
      </c>
      <c r="AG41" s="89">
        <f t="shared" si="22"/>
        <v>2.1046444256961481</v>
      </c>
      <c r="AH41" s="89">
        <f t="shared" si="23"/>
        <v>2.18466065856179</v>
      </c>
      <c r="AI41" s="89">
        <f t="shared" si="24"/>
        <v>2.2327205115319062</v>
      </c>
      <c r="AJ41" s="89">
        <f t="shared" si="25"/>
        <v>2.3672197805204793</v>
      </c>
      <c r="AK41" s="89">
        <f t="shared" si="26"/>
        <v>2.4135216027349711</v>
      </c>
      <c r="AL41" s="89">
        <f t="shared" si="26"/>
        <v>2.3995475342059804</v>
      </c>
      <c r="AM41" s="119">
        <f t="shared" si="27"/>
        <v>2.2883359549369091</v>
      </c>
      <c r="AN41" s="54">
        <f t="shared" si="28"/>
        <v>-4.6346895689179032E-2</v>
      </c>
    </row>
    <row r="42" spans="1:40" ht="20.100000000000001" customHeight="1" x14ac:dyDescent="0.25">
      <c r="A42" s="104" t="s">
        <v>105</v>
      </c>
      <c r="B42" s="106">
        <v>11570.2</v>
      </c>
      <c r="C42" s="75">
        <v>9791.32</v>
      </c>
      <c r="D42" s="75">
        <v>7531.88</v>
      </c>
      <c r="E42" s="75">
        <v>7418.26</v>
      </c>
      <c r="F42" s="75">
        <v>5756.86</v>
      </c>
      <c r="G42" s="75">
        <v>5872.38</v>
      </c>
      <c r="H42" s="75">
        <v>4301.29</v>
      </c>
      <c r="I42" s="75">
        <v>5621.63</v>
      </c>
      <c r="J42" s="75">
        <v>8010.23</v>
      </c>
      <c r="K42" s="98">
        <v>10937.51</v>
      </c>
      <c r="L42" s="54">
        <f t="shared" si="17"/>
        <v>0.36544269015995806</v>
      </c>
      <c r="N42" s="392">
        <f t="shared" si="29"/>
        <v>8.6776619849251987E-2</v>
      </c>
      <c r="P42" s="106">
        <v>3294.3</v>
      </c>
      <c r="Q42" s="75">
        <v>2819.5549999999998</v>
      </c>
      <c r="R42" s="75">
        <v>2322.973</v>
      </c>
      <c r="S42" s="75">
        <v>2126.2429999999999</v>
      </c>
      <c r="T42" s="75">
        <v>1851.4280000000001</v>
      </c>
      <c r="U42" s="75">
        <v>1746.9849999999999</v>
      </c>
      <c r="V42" s="75">
        <v>1298.963</v>
      </c>
      <c r="W42" s="75">
        <v>1559.982</v>
      </c>
      <c r="X42" s="75">
        <v>2335.625</v>
      </c>
      <c r="Y42" s="98">
        <v>3104.8420000000001</v>
      </c>
      <c r="Z42" s="54">
        <f t="shared" si="18"/>
        <v>0.32934096869146379</v>
      </c>
      <c r="AB42" s="392">
        <f t="shared" si="30"/>
        <v>9.6908338711161501E-2</v>
      </c>
      <c r="AD42" s="118">
        <f t="shared" si="19"/>
        <v>2.8472282242312148</v>
      </c>
      <c r="AE42" s="89">
        <f t="shared" si="20"/>
        <v>2.8796474836896353</v>
      </c>
      <c r="AF42" s="89">
        <f t="shared" si="21"/>
        <v>3.0841874804165759</v>
      </c>
      <c r="AG42" s="89">
        <f t="shared" si="22"/>
        <v>2.8662287382755522</v>
      </c>
      <c r="AH42" s="89">
        <f t="shared" si="23"/>
        <v>3.2160379095548617</v>
      </c>
      <c r="AI42" s="89">
        <f t="shared" si="24"/>
        <v>2.9749181762760584</v>
      </c>
      <c r="AJ42" s="89">
        <f t="shared" si="25"/>
        <v>3.0199382045851357</v>
      </c>
      <c r="AK42" s="89">
        <f t="shared" si="26"/>
        <v>2.7749638450058081</v>
      </c>
      <c r="AL42" s="89">
        <f t="shared" si="26"/>
        <v>2.9158026673391402</v>
      </c>
      <c r="AM42" s="119">
        <f t="shared" si="27"/>
        <v>2.8387100903222029</v>
      </c>
      <c r="AN42" s="54">
        <f t="shared" si="28"/>
        <v>-2.6439572842317644E-2</v>
      </c>
    </row>
    <row r="43" spans="1:40" ht="20.100000000000001" customHeight="1" x14ac:dyDescent="0.25">
      <c r="A43" s="104" t="s">
        <v>95</v>
      </c>
      <c r="B43" s="106">
        <v>3704.78</v>
      </c>
      <c r="C43" s="75">
        <v>7161.73</v>
      </c>
      <c r="D43" s="75">
        <v>6354.31</v>
      </c>
      <c r="E43" s="75">
        <v>10638.33</v>
      </c>
      <c r="F43" s="75">
        <v>8632.92</v>
      </c>
      <c r="G43" s="75">
        <v>9033.23</v>
      </c>
      <c r="H43" s="75">
        <v>9781.91</v>
      </c>
      <c r="I43" s="75">
        <v>8807.06</v>
      </c>
      <c r="J43" s="75">
        <v>8779.11</v>
      </c>
      <c r="K43" s="98">
        <v>8450.4599999999991</v>
      </c>
      <c r="L43" s="54">
        <f t="shared" si="17"/>
        <v>-3.7435457580552181E-2</v>
      </c>
      <c r="N43" s="392">
        <f t="shared" si="29"/>
        <v>6.704472544219936E-2</v>
      </c>
      <c r="P43" s="106">
        <v>918.49199999999996</v>
      </c>
      <c r="Q43" s="75">
        <v>1675.96</v>
      </c>
      <c r="R43" s="75">
        <v>1591.0809999999999</v>
      </c>
      <c r="S43" s="75">
        <v>2528.9659999999999</v>
      </c>
      <c r="T43" s="75">
        <v>2121.9299999999998</v>
      </c>
      <c r="U43" s="75">
        <v>2253.2600000000002</v>
      </c>
      <c r="V43" s="75">
        <v>2515.306</v>
      </c>
      <c r="W43" s="75">
        <v>2399.2530000000002</v>
      </c>
      <c r="X43" s="75">
        <v>2558.5410000000002</v>
      </c>
      <c r="Y43" s="98">
        <v>2608.42</v>
      </c>
      <c r="Z43" s="54">
        <f t="shared" si="18"/>
        <v>1.9495095056127652E-2</v>
      </c>
      <c r="AB43" s="392">
        <f t="shared" si="30"/>
        <v>8.1414013615175237E-2</v>
      </c>
      <c r="AD43" s="118">
        <f t="shared" si="19"/>
        <v>2.4792079421720046</v>
      </c>
      <c r="AE43" s="89">
        <f t="shared" si="20"/>
        <v>2.3401608270627348</v>
      </c>
      <c r="AF43" s="89">
        <f t="shared" si="21"/>
        <v>2.5039398455536475</v>
      </c>
      <c r="AG43" s="89">
        <f t="shared" si="22"/>
        <v>2.3772208607930003</v>
      </c>
      <c r="AH43" s="89">
        <f t="shared" si="23"/>
        <v>2.4579516548282618</v>
      </c>
      <c r="AI43" s="89">
        <f t="shared" si="24"/>
        <v>2.4944122977052507</v>
      </c>
      <c r="AJ43" s="89">
        <f t="shared" si="25"/>
        <v>2.5713853429442719</v>
      </c>
      <c r="AK43" s="89">
        <f t="shared" si="26"/>
        <v>2.7242382815604755</v>
      </c>
      <c r="AL43" s="89">
        <f t="shared" si="26"/>
        <v>2.9143512269466947</v>
      </c>
      <c r="AM43" s="119">
        <f t="shared" si="27"/>
        <v>3.0867195395280262</v>
      </c>
      <c r="AN43" s="54">
        <f t="shared" si="28"/>
        <v>5.914466004906288E-2</v>
      </c>
    </row>
    <row r="44" spans="1:40" ht="20.100000000000001" customHeight="1" x14ac:dyDescent="0.25">
      <c r="A44" s="104" t="s">
        <v>96</v>
      </c>
      <c r="B44" s="106">
        <v>7641.46</v>
      </c>
      <c r="C44" s="75">
        <v>9712.81</v>
      </c>
      <c r="D44" s="75">
        <v>10009.959999999999</v>
      </c>
      <c r="E44" s="75">
        <v>13538.83</v>
      </c>
      <c r="F44" s="75">
        <v>10130.51</v>
      </c>
      <c r="G44" s="75">
        <v>9272.17</v>
      </c>
      <c r="H44" s="75">
        <v>8864.2000000000007</v>
      </c>
      <c r="I44" s="75">
        <v>10539.89</v>
      </c>
      <c r="J44" s="75">
        <v>7931.81</v>
      </c>
      <c r="K44" s="98">
        <v>8694.77</v>
      </c>
      <c r="L44" s="54">
        <f t="shared" si="17"/>
        <v>9.6189898648606054E-2</v>
      </c>
      <c r="N44" s="392">
        <f t="shared" si="29"/>
        <v>6.8983045589597697E-2</v>
      </c>
      <c r="P44" s="106">
        <v>1910.9929999999999</v>
      </c>
      <c r="Q44" s="75">
        <v>2211.2579999999998</v>
      </c>
      <c r="R44" s="75">
        <v>2436.3069999999998</v>
      </c>
      <c r="S44" s="75">
        <v>3302.7370000000001</v>
      </c>
      <c r="T44" s="75">
        <v>2947.1849999999999</v>
      </c>
      <c r="U44" s="75">
        <v>2675.4670000000001</v>
      </c>
      <c r="V44" s="75">
        <v>2476.2689999999998</v>
      </c>
      <c r="W44" s="75">
        <v>2806.8919999999998</v>
      </c>
      <c r="X44" s="75">
        <v>2541.6210000000001</v>
      </c>
      <c r="Y44" s="98">
        <v>2546.1329999999998</v>
      </c>
      <c r="Z44" s="54">
        <f t="shared" si="18"/>
        <v>1.7752450109594295E-3</v>
      </c>
      <c r="AB44" s="392">
        <f t="shared" si="30"/>
        <v>7.9469911566406842E-2</v>
      </c>
      <c r="AD44" s="118">
        <f t="shared" si="19"/>
        <v>2.5008218324770399</v>
      </c>
      <c r="AE44" s="89">
        <f t="shared" si="20"/>
        <v>2.2766408485289014</v>
      </c>
      <c r="AF44" s="89">
        <f t="shared" si="21"/>
        <v>2.4338828526787322</v>
      </c>
      <c r="AG44" s="89">
        <f t="shared" si="22"/>
        <v>2.4394552557348015</v>
      </c>
      <c r="AH44" s="89">
        <f t="shared" si="23"/>
        <v>2.9092168113944905</v>
      </c>
      <c r="AI44" s="89">
        <f t="shared" si="24"/>
        <v>2.885480960767544</v>
      </c>
      <c r="AJ44" s="89">
        <f t="shared" si="25"/>
        <v>2.7935617427404615</v>
      </c>
      <c r="AK44" s="89">
        <f t="shared" si="26"/>
        <v>2.6631131823956418</v>
      </c>
      <c r="AL44" s="89">
        <f t="shared" si="26"/>
        <v>3.2043392365676935</v>
      </c>
      <c r="AM44" s="119">
        <f t="shared" si="27"/>
        <v>2.9283500311106558</v>
      </c>
      <c r="AN44" s="54">
        <f t="shared" si="28"/>
        <v>-8.6129833666631891E-2</v>
      </c>
    </row>
    <row r="45" spans="1:40" ht="20.100000000000001" customHeight="1" x14ac:dyDescent="0.25">
      <c r="A45" s="104" t="s">
        <v>106</v>
      </c>
      <c r="B45" s="106">
        <v>5288.68</v>
      </c>
      <c r="C45" s="75">
        <v>5233.22</v>
      </c>
      <c r="D45" s="75">
        <v>4801.6499999999996</v>
      </c>
      <c r="E45" s="75">
        <v>5564.86</v>
      </c>
      <c r="F45" s="75">
        <v>4113.05</v>
      </c>
      <c r="G45" s="75">
        <v>5870.84</v>
      </c>
      <c r="H45" s="75">
        <v>7975.64</v>
      </c>
      <c r="I45" s="75">
        <v>8345.42</v>
      </c>
      <c r="J45" s="75">
        <v>8545.85</v>
      </c>
      <c r="K45" s="98">
        <v>7340.4</v>
      </c>
      <c r="L45" s="54">
        <f t="shared" si="17"/>
        <v>-0.14105677024520683</v>
      </c>
      <c r="N45" s="392">
        <f t="shared" si="29"/>
        <v>5.8237670213919734E-2</v>
      </c>
      <c r="P45" s="106">
        <v>1167.1659999999999</v>
      </c>
      <c r="Q45" s="75">
        <v>1258.9939999999999</v>
      </c>
      <c r="R45" s="75">
        <v>1159.8989999999999</v>
      </c>
      <c r="S45" s="75">
        <v>1462.126</v>
      </c>
      <c r="T45" s="75">
        <v>1102.1320000000001</v>
      </c>
      <c r="U45" s="75">
        <v>1595.768</v>
      </c>
      <c r="V45" s="75">
        <v>2054.0819999999999</v>
      </c>
      <c r="W45" s="75">
        <v>2222.9940000000001</v>
      </c>
      <c r="X45" s="75">
        <v>2250.0079999999998</v>
      </c>
      <c r="Y45" s="98">
        <v>1945.2159999999999</v>
      </c>
      <c r="Z45" s="54">
        <f t="shared" si="18"/>
        <v>-0.13546262946620632</v>
      </c>
      <c r="AB45" s="392">
        <f t="shared" si="30"/>
        <v>6.0714088186893479E-2</v>
      </c>
      <c r="AD45" s="118">
        <f t="shared" si="19"/>
        <v>2.2069136344040476</v>
      </c>
      <c r="AE45" s="89">
        <f t="shared" si="20"/>
        <v>2.4057731186535247</v>
      </c>
      <c r="AF45" s="89">
        <f t="shared" si="21"/>
        <v>2.4156258786042297</v>
      </c>
      <c r="AG45" s="89">
        <f t="shared" si="22"/>
        <v>2.6274263862882448</v>
      </c>
      <c r="AH45" s="89">
        <f t="shared" si="23"/>
        <v>2.6795978653310804</v>
      </c>
      <c r="AI45" s="89">
        <f t="shared" si="24"/>
        <v>2.718125515258464</v>
      </c>
      <c r="AJ45" s="89">
        <f t="shared" si="25"/>
        <v>2.5754447292004152</v>
      </c>
      <c r="AK45" s="89">
        <f t="shared" si="26"/>
        <v>2.663729326984142</v>
      </c>
      <c r="AL45" s="89">
        <f t="shared" si="26"/>
        <v>2.6328662450195122</v>
      </c>
      <c r="AM45" s="119">
        <f t="shared" si="27"/>
        <v>2.6500136232357905</v>
      </c>
      <c r="AN45" s="54">
        <f t="shared" si="28"/>
        <v>6.5128178268513753E-3</v>
      </c>
    </row>
    <row r="46" spans="1:40" ht="20.100000000000001" customHeight="1" x14ac:dyDescent="0.25">
      <c r="A46" s="104" t="s">
        <v>94</v>
      </c>
      <c r="B46" s="106">
        <v>7288.35</v>
      </c>
      <c r="C46" s="75">
        <v>5952.84</v>
      </c>
      <c r="D46" s="75">
        <v>5391.58</v>
      </c>
      <c r="E46" s="75">
        <v>7503.95</v>
      </c>
      <c r="F46" s="75">
        <v>4713.6499999999996</v>
      </c>
      <c r="G46" s="75">
        <v>4973.08</v>
      </c>
      <c r="H46" s="75">
        <v>6819.02</v>
      </c>
      <c r="I46" s="75">
        <v>7019.32</v>
      </c>
      <c r="J46" s="75">
        <v>5897.5</v>
      </c>
      <c r="K46" s="98">
        <v>5923.73</v>
      </c>
      <c r="L46" s="54">
        <f t="shared" si="17"/>
        <v>4.4476473081813588E-3</v>
      </c>
      <c r="N46" s="392">
        <f t="shared" si="29"/>
        <v>4.6998015663492827E-2</v>
      </c>
      <c r="P46" s="106">
        <v>1520.971</v>
      </c>
      <c r="Q46" s="75">
        <v>1262.8510000000001</v>
      </c>
      <c r="R46" s="75">
        <v>1366.806</v>
      </c>
      <c r="S46" s="75">
        <v>1752.2360000000001</v>
      </c>
      <c r="T46" s="75">
        <v>1067.8820000000001</v>
      </c>
      <c r="U46" s="75">
        <v>1198.799</v>
      </c>
      <c r="V46" s="75">
        <v>1660.7539999999999</v>
      </c>
      <c r="W46" s="75">
        <v>1645.7339999999999</v>
      </c>
      <c r="X46" s="75">
        <v>1358.8409999999999</v>
      </c>
      <c r="Y46" s="98">
        <v>1376.376</v>
      </c>
      <c r="Z46" s="54">
        <f t="shared" si="18"/>
        <v>1.2904379541094272E-2</v>
      </c>
      <c r="AB46" s="392">
        <f t="shared" si="30"/>
        <v>4.2959452236833187E-2</v>
      </c>
      <c r="AD46" s="118">
        <f t="shared" si="19"/>
        <v>2.0868523053914809</v>
      </c>
      <c r="AE46" s="89">
        <f t="shared" si="20"/>
        <v>2.1214260756210481</v>
      </c>
      <c r="AF46" s="89">
        <f t="shared" si="21"/>
        <v>2.5350750614847595</v>
      </c>
      <c r="AG46" s="89">
        <f t="shared" si="22"/>
        <v>2.3350848553095371</v>
      </c>
      <c r="AH46" s="89">
        <f t="shared" si="23"/>
        <v>2.2655097429804933</v>
      </c>
      <c r="AI46" s="89">
        <f t="shared" si="24"/>
        <v>2.410576544113507</v>
      </c>
      <c r="AJ46" s="89">
        <f t="shared" si="25"/>
        <v>2.4354731325029109</v>
      </c>
      <c r="AK46" s="89">
        <f t="shared" si="26"/>
        <v>2.3445775374252777</v>
      </c>
      <c r="AL46" s="89">
        <f t="shared" si="26"/>
        <v>2.3040966511233569</v>
      </c>
      <c r="AM46" s="119">
        <f t="shared" si="27"/>
        <v>2.3234955003013305</v>
      </c>
      <c r="AN46" s="54">
        <f t="shared" si="28"/>
        <v>8.4192862172321019E-3</v>
      </c>
    </row>
    <row r="47" spans="1:40" ht="20.100000000000001" customHeight="1" x14ac:dyDescent="0.25">
      <c r="A47" s="104" t="s">
        <v>101</v>
      </c>
      <c r="B47" s="106">
        <v>1290.8900000000001</v>
      </c>
      <c r="C47" s="75">
        <v>1360.01</v>
      </c>
      <c r="D47" s="75">
        <v>1063.44</v>
      </c>
      <c r="E47" s="75">
        <v>1419.09</v>
      </c>
      <c r="F47" s="75">
        <v>3272.64</v>
      </c>
      <c r="G47" s="75">
        <v>3655.29</v>
      </c>
      <c r="H47" s="75">
        <v>2793.52</v>
      </c>
      <c r="I47" s="75">
        <v>5705</v>
      </c>
      <c r="J47" s="75">
        <v>2588.83</v>
      </c>
      <c r="K47" s="98">
        <v>2772.35</v>
      </c>
      <c r="L47" s="54">
        <f t="shared" si="17"/>
        <v>7.0889166148414534E-2</v>
      </c>
      <c r="N47" s="392">
        <f t="shared" si="29"/>
        <v>2.1995423276328318E-2</v>
      </c>
      <c r="P47" s="106">
        <v>280.03800000000001</v>
      </c>
      <c r="Q47" s="75">
        <v>294.20800000000003</v>
      </c>
      <c r="R47" s="75">
        <v>210.84899999999999</v>
      </c>
      <c r="S47" s="75">
        <v>562.66399999999999</v>
      </c>
      <c r="T47" s="75">
        <v>774.55100000000004</v>
      </c>
      <c r="U47" s="75">
        <v>858.96</v>
      </c>
      <c r="V47" s="75">
        <v>764.14400000000001</v>
      </c>
      <c r="W47" s="75">
        <v>1322.7360000000001</v>
      </c>
      <c r="X47" s="75">
        <v>595.58299999999997</v>
      </c>
      <c r="Y47" s="98">
        <v>970.77</v>
      </c>
      <c r="Z47" s="54">
        <f t="shared" si="18"/>
        <v>0.62994914226900367</v>
      </c>
      <c r="AB47" s="392">
        <f t="shared" si="30"/>
        <v>3.029967643140432E-2</v>
      </c>
      <c r="AD47" s="118">
        <f t="shared" si="19"/>
        <v>2.1693405325008328</v>
      </c>
      <c r="AE47" s="89">
        <f t="shared" si="20"/>
        <v>2.1632782111896236</v>
      </c>
      <c r="AF47" s="89">
        <f t="shared" si="21"/>
        <v>1.9827070638682012</v>
      </c>
      <c r="AG47" s="89">
        <f t="shared" si="22"/>
        <v>3.9649634625006169</v>
      </c>
      <c r="AH47" s="89">
        <f t="shared" si="23"/>
        <v>2.3667467243570943</v>
      </c>
      <c r="AI47" s="89">
        <f t="shared" si="24"/>
        <v>2.3499093095212693</v>
      </c>
      <c r="AJ47" s="89">
        <f t="shared" si="25"/>
        <v>2.7354162490334777</v>
      </c>
      <c r="AK47" s="89">
        <f t="shared" si="26"/>
        <v>2.3185556529360212</v>
      </c>
      <c r="AL47" s="89">
        <f t="shared" si="26"/>
        <v>2.3005875240938956</v>
      </c>
      <c r="AM47" s="119">
        <f t="shared" si="27"/>
        <v>3.5016141540570271</v>
      </c>
      <c r="AN47" s="54">
        <f t="shared" si="28"/>
        <v>0.52205213554575169</v>
      </c>
    </row>
    <row r="48" spans="1:40" ht="20.100000000000001" customHeight="1" x14ac:dyDescent="0.25">
      <c r="A48" s="104" t="s">
        <v>227</v>
      </c>
      <c r="B48" s="106">
        <v>65.14</v>
      </c>
      <c r="C48" s="75">
        <v>118.73</v>
      </c>
      <c r="D48" s="75">
        <v>27.18</v>
      </c>
      <c r="E48" s="75">
        <v>10.24</v>
      </c>
      <c r="F48" s="75">
        <v>24.7</v>
      </c>
      <c r="G48" s="75">
        <v>146.97</v>
      </c>
      <c r="H48" s="75">
        <v>1497.34</v>
      </c>
      <c r="I48" s="75">
        <v>2745.24</v>
      </c>
      <c r="J48" s="75">
        <v>2034.06</v>
      </c>
      <c r="K48" s="98">
        <v>4452.6499999999996</v>
      </c>
      <c r="L48" s="54">
        <f t="shared" si="17"/>
        <v>1.1890455542117733</v>
      </c>
      <c r="N48" s="392">
        <f t="shared" si="29"/>
        <v>3.5326680055311657E-2</v>
      </c>
      <c r="P48" s="106">
        <v>16.303999999999998</v>
      </c>
      <c r="Q48" s="75">
        <v>28.975000000000001</v>
      </c>
      <c r="R48" s="75">
        <v>7.0350000000000001</v>
      </c>
      <c r="S48" s="75">
        <v>2.5720000000000001</v>
      </c>
      <c r="T48" s="75">
        <v>8.7210000000000001</v>
      </c>
      <c r="U48" s="75">
        <v>40.341999999999999</v>
      </c>
      <c r="V48" s="75">
        <v>300.18400000000003</v>
      </c>
      <c r="W48" s="75">
        <v>558.94200000000001</v>
      </c>
      <c r="X48" s="75">
        <v>414.33800000000002</v>
      </c>
      <c r="Y48" s="98">
        <v>918.23</v>
      </c>
      <c r="Z48" s="54">
        <f t="shared" si="18"/>
        <v>1.2161375495368514</v>
      </c>
      <c r="AB48" s="392">
        <f t="shared" si="30"/>
        <v>2.8659797778679181E-2</v>
      </c>
      <c r="AD48" s="118">
        <f t="shared" si="19"/>
        <v>2.5029167945962536</v>
      </c>
      <c r="AE48" s="89">
        <f t="shared" si="20"/>
        <v>2.4404110165922681</v>
      </c>
      <c r="AF48" s="89">
        <f t="shared" si="21"/>
        <v>2.5883002207505519</v>
      </c>
      <c r="AG48" s="89">
        <f t="shared" si="22"/>
        <v>2.51171875</v>
      </c>
      <c r="AH48" s="89">
        <f t="shared" si="23"/>
        <v>3.5307692307692307</v>
      </c>
      <c r="AI48" s="89">
        <f t="shared" si="24"/>
        <v>2.7449139280125197</v>
      </c>
      <c r="AJ48" s="89">
        <f t="shared" si="25"/>
        <v>2.0047818130818653</v>
      </c>
      <c r="AK48" s="89">
        <f t="shared" si="26"/>
        <v>2.0360405647593653</v>
      </c>
      <c r="AL48" s="89">
        <f t="shared" si="26"/>
        <v>2.0369998918419321</v>
      </c>
      <c r="AM48" s="119">
        <f t="shared" si="27"/>
        <v>2.0622101445206789</v>
      </c>
      <c r="AN48" s="54">
        <f t="shared" si="28"/>
        <v>1.2376167902468914E-2</v>
      </c>
    </row>
    <row r="49" spans="1:40" ht="20.100000000000001" customHeight="1" x14ac:dyDescent="0.25">
      <c r="A49" s="104" t="s">
        <v>103</v>
      </c>
      <c r="B49" s="106">
        <v>7440.36</v>
      </c>
      <c r="C49" s="75">
        <v>8384.11</v>
      </c>
      <c r="D49" s="75">
        <v>4549.0200000000004</v>
      </c>
      <c r="E49" s="75">
        <v>3320.77</v>
      </c>
      <c r="F49" s="75">
        <v>3957.81</v>
      </c>
      <c r="G49" s="75">
        <v>4653.2700000000004</v>
      </c>
      <c r="H49" s="75">
        <v>4747.6499999999996</v>
      </c>
      <c r="I49" s="75">
        <v>4536.78</v>
      </c>
      <c r="J49" s="75">
        <v>2308.85</v>
      </c>
      <c r="K49" s="98">
        <v>2161.25</v>
      </c>
      <c r="L49" s="54">
        <f t="shared" si="17"/>
        <v>-6.3927929488706459E-2</v>
      </c>
      <c r="N49" s="392">
        <f t="shared" si="29"/>
        <v>1.7147044404914453E-2</v>
      </c>
      <c r="P49" s="106">
        <v>1258.4079999999999</v>
      </c>
      <c r="Q49" s="75">
        <v>1606.845</v>
      </c>
      <c r="R49" s="75">
        <v>814.93</v>
      </c>
      <c r="S49" s="75">
        <v>874.76400000000001</v>
      </c>
      <c r="T49" s="75">
        <v>1114.8820000000001</v>
      </c>
      <c r="U49" s="75">
        <v>1207.2729999999999</v>
      </c>
      <c r="V49" s="75">
        <v>1375.5519999999999</v>
      </c>
      <c r="W49" s="75">
        <v>1323.57</v>
      </c>
      <c r="X49" s="75">
        <v>663.56100000000004</v>
      </c>
      <c r="Y49" s="98">
        <v>660.33600000000001</v>
      </c>
      <c r="Z49" s="54">
        <f t="shared" si="18"/>
        <v>-4.8601409666933753E-3</v>
      </c>
      <c r="AB49" s="392">
        <f t="shared" si="30"/>
        <v>2.0610409402853202E-2</v>
      </c>
      <c r="AD49" s="118">
        <f t="shared" si="19"/>
        <v>1.6913267637587428</v>
      </c>
      <c r="AE49" s="89">
        <f t="shared" si="20"/>
        <v>1.9165361618585632</v>
      </c>
      <c r="AF49" s="89">
        <f t="shared" si="21"/>
        <v>1.7914407938413106</v>
      </c>
      <c r="AG49" s="89">
        <f t="shared" si="22"/>
        <v>2.6342203765994032</v>
      </c>
      <c r="AH49" s="89">
        <f t="shared" si="23"/>
        <v>2.81691642600327</v>
      </c>
      <c r="AI49" s="89">
        <f t="shared" si="24"/>
        <v>2.5944615292041933</v>
      </c>
      <c r="AJ49" s="89">
        <f t="shared" si="25"/>
        <v>2.8973323644329301</v>
      </c>
      <c r="AK49" s="89">
        <f t="shared" si="26"/>
        <v>2.9174216073955539</v>
      </c>
      <c r="AL49" s="89">
        <f t="shared" si="26"/>
        <v>2.8739892154102691</v>
      </c>
      <c r="AM49" s="119">
        <f t="shared" si="27"/>
        <v>3.055342972816657</v>
      </c>
      <c r="AN49" s="54">
        <f t="shared" si="28"/>
        <v>6.3101752934204808E-2</v>
      </c>
    </row>
    <row r="50" spans="1:40" ht="20.100000000000001" customHeight="1" x14ac:dyDescent="0.25">
      <c r="A50" s="104" t="s">
        <v>226</v>
      </c>
      <c r="B50" s="106">
        <v>427.71</v>
      </c>
      <c r="C50" s="75">
        <v>472.79</v>
      </c>
      <c r="D50" s="75">
        <v>407.93</v>
      </c>
      <c r="E50" s="75">
        <v>502.35</v>
      </c>
      <c r="F50" s="75">
        <v>853.99</v>
      </c>
      <c r="G50" s="75">
        <v>1726.29</v>
      </c>
      <c r="H50" s="75">
        <v>2626.79</v>
      </c>
      <c r="I50" s="75">
        <v>2289.38</v>
      </c>
      <c r="J50" s="75">
        <v>1649.61</v>
      </c>
      <c r="K50" s="98">
        <v>1639.21</v>
      </c>
      <c r="L50" s="54">
        <f t="shared" si="17"/>
        <v>-6.3045204624122457E-3</v>
      </c>
      <c r="N50" s="392">
        <f t="shared" si="29"/>
        <v>1.3005254671592744E-2</v>
      </c>
      <c r="P50" s="106">
        <v>110.38</v>
      </c>
      <c r="Q50" s="75">
        <v>127.998</v>
      </c>
      <c r="R50" s="75">
        <v>109.10599999999999</v>
      </c>
      <c r="S50" s="75">
        <v>116.541</v>
      </c>
      <c r="T50" s="75">
        <v>213.27099999999999</v>
      </c>
      <c r="U50" s="75">
        <v>411.91</v>
      </c>
      <c r="V50" s="75">
        <v>591.84299999999996</v>
      </c>
      <c r="W50" s="75">
        <v>601.428</v>
      </c>
      <c r="X50" s="75">
        <v>439.13299999999998</v>
      </c>
      <c r="Y50" s="98">
        <v>418.048</v>
      </c>
      <c r="Z50" s="54">
        <f t="shared" si="18"/>
        <v>-4.8015066050604217E-2</v>
      </c>
      <c r="AB50" s="392">
        <f t="shared" si="30"/>
        <v>1.3048115550331916E-2</v>
      </c>
      <c r="AD50" s="118">
        <f t="shared" si="19"/>
        <v>2.5807205817025554</v>
      </c>
      <c r="AE50" s="89">
        <f t="shared" si="20"/>
        <v>2.7072907633410184</v>
      </c>
      <c r="AF50" s="89">
        <f t="shared" si="21"/>
        <v>2.674625548500968</v>
      </c>
      <c r="AG50" s="89">
        <f t="shared" si="22"/>
        <v>2.3199163929531204</v>
      </c>
      <c r="AH50" s="89">
        <f t="shared" si="23"/>
        <v>2.4973477441187835</v>
      </c>
      <c r="AI50" s="89">
        <f t="shared" si="24"/>
        <v>2.3860996703914177</v>
      </c>
      <c r="AJ50" s="89">
        <f t="shared" si="25"/>
        <v>2.2531035979275083</v>
      </c>
      <c r="AK50" s="89">
        <f t="shared" si="26"/>
        <v>2.6270343935912779</v>
      </c>
      <c r="AL50" s="89">
        <f t="shared" si="26"/>
        <v>2.6620413309812623</v>
      </c>
      <c r="AM50" s="119">
        <f t="shared" si="27"/>
        <v>2.5503016697067489</v>
      </c>
      <c r="AN50" s="54">
        <f t="shared" si="28"/>
        <v>-4.1975178962876863E-2</v>
      </c>
    </row>
    <row r="51" spans="1:40" ht="20.100000000000001" customHeight="1" x14ac:dyDescent="0.25">
      <c r="A51" s="104" t="s">
        <v>148</v>
      </c>
      <c r="B51" s="106">
        <v>1256.6500000000001</v>
      </c>
      <c r="C51" s="75">
        <v>2820.89</v>
      </c>
      <c r="D51" s="75">
        <v>1546.7</v>
      </c>
      <c r="E51" s="75">
        <v>1074.6600000000001</v>
      </c>
      <c r="F51" s="75">
        <v>1444.73</v>
      </c>
      <c r="G51" s="75">
        <v>2431.04</v>
      </c>
      <c r="H51" s="75">
        <v>1453.76</v>
      </c>
      <c r="I51" s="75">
        <v>1687.55</v>
      </c>
      <c r="J51" s="75">
        <v>1771.8</v>
      </c>
      <c r="K51" s="98">
        <v>1589.07</v>
      </c>
      <c r="L51" s="54">
        <f t="shared" si="17"/>
        <v>-0.10313240772096174</v>
      </c>
      <c r="N51" s="392">
        <f t="shared" si="29"/>
        <v>1.260745117525386E-2</v>
      </c>
      <c r="P51" s="106">
        <v>271.42399999999998</v>
      </c>
      <c r="Q51" s="75">
        <v>587.61599999999999</v>
      </c>
      <c r="R51" s="75">
        <v>333.63900000000001</v>
      </c>
      <c r="S51" s="75">
        <v>267.27499999999998</v>
      </c>
      <c r="T51" s="75">
        <v>316.18900000000002</v>
      </c>
      <c r="U51" s="75">
        <v>629.447</v>
      </c>
      <c r="V51" s="75">
        <v>332.76299999999998</v>
      </c>
      <c r="W51" s="75">
        <v>363.11200000000002</v>
      </c>
      <c r="X51" s="75">
        <v>400.09300000000002</v>
      </c>
      <c r="Y51" s="98">
        <v>401.63</v>
      </c>
      <c r="Z51" s="54">
        <f t="shared" si="18"/>
        <v>3.8416068264128032E-3</v>
      </c>
      <c r="AB51" s="392">
        <f t="shared" si="30"/>
        <v>1.2535676880357775E-2</v>
      </c>
      <c r="AD51" s="118">
        <f t="shared" si="19"/>
        <v>2.1599013249512589</v>
      </c>
      <c r="AE51" s="89">
        <f t="shared" si="20"/>
        <v>2.0830872526046744</v>
      </c>
      <c r="AF51" s="89">
        <f t="shared" si="21"/>
        <v>2.1571022176246202</v>
      </c>
      <c r="AG51" s="89">
        <f t="shared" si="22"/>
        <v>2.4870656765860826</v>
      </c>
      <c r="AH51" s="89">
        <f t="shared" si="23"/>
        <v>2.1885681061513225</v>
      </c>
      <c r="AI51" s="89">
        <f t="shared" si="24"/>
        <v>2.5892087337106751</v>
      </c>
      <c r="AJ51" s="89">
        <f t="shared" si="25"/>
        <v>2.2889816751045564</v>
      </c>
      <c r="AK51" s="89">
        <f t="shared" si="26"/>
        <v>2.151711060413025</v>
      </c>
      <c r="AL51" s="89">
        <f t="shared" si="26"/>
        <v>2.2581160401851226</v>
      </c>
      <c r="AM51" s="119">
        <f t="shared" si="27"/>
        <v>2.5274531644295091</v>
      </c>
      <c r="AN51" s="54">
        <f t="shared" si="28"/>
        <v>0.1192751477122079</v>
      </c>
    </row>
    <row r="52" spans="1:40" ht="20.100000000000001" customHeight="1" x14ac:dyDescent="0.25">
      <c r="A52" s="104" t="s">
        <v>228</v>
      </c>
      <c r="B52" s="106">
        <v>223.44</v>
      </c>
      <c r="C52" s="75">
        <v>211.55</v>
      </c>
      <c r="D52" s="75">
        <v>104.78</v>
      </c>
      <c r="E52" s="75">
        <v>152.97</v>
      </c>
      <c r="F52" s="75">
        <v>441.24</v>
      </c>
      <c r="G52" s="75">
        <v>422.9</v>
      </c>
      <c r="H52" s="75">
        <v>747.11</v>
      </c>
      <c r="I52" s="75">
        <v>629.03</v>
      </c>
      <c r="J52" s="75">
        <v>499.21</v>
      </c>
      <c r="K52" s="98">
        <v>755.7</v>
      </c>
      <c r="L52" s="54">
        <f t="shared" si="17"/>
        <v>0.5137917910298273</v>
      </c>
      <c r="N52" s="392">
        <f t="shared" si="29"/>
        <v>5.9956143235599078E-3</v>
      </c>
      <c r="P52" s="106">
        <v>21.245999999999999</v>
      </c>
      <c r="Q52" s="75">
        <v>52.183</v>
      </c>
      <c r="R52" s="75">
        <v>22.260999999999999</v>
      </c>
      <c r="S52" s="75">
        <v>39.655000000000001</v>
      </c>
      <c r="T52" s="75">
        <v>88.495000000000005</v>
      </c>
      <c r="U52" s="75">
        <v>108.40300000000001</v>
      </c>
      <c r="V52" s="75">
        <v>200.024</v>
      </c>
      <c r="W52" s="75">
        <v>161.80500000000001</v>
      </c>
      <c r="X52" s="75">
        <v>129.36600000000001</v>
      </c>
      <c r="Y52" s="98">
        <v>195.71600000000001</v>
      </c>
      <c r="Z52" s="54">
        <f t="shared" si="18"/>
        <v>0.51288592056645477</v>
      </c>
      <c r="AB52" s="392">
        <f t="shared" si="30"/>
        <v>6.1086884354159361E-3</v>
      </c>
      <c r="AD52" s="118">
        <f t="shared" si="19"/>
        <v>0.95085929108485501</v>
      </c>
      <c r="AE52" s="89">
        <f t="shared" si="20"/>
        <v>2.4666981800992671</v>
      </c>
      <c r="AF52" s="89">
        <f t="shared" si="21"/>
        <v>2.1245466692116817</v>
      </c>
      <c r="AG52" s="89">
        <f t="shared" si="22"/>
        <v>2.5923383670000657</v>
      </c>
      <c r="AH52" s="89">
        <f t="shared" si="23"/>
        <v>2.0055978605747442</v>
      </c>
      <c r="AI52" s="89">
        <f t="shared" si="24"/>
        <v>2.5633246630409086</v>
      </c>
      <c r="AJ52" s="89">
        <f t="shared" si="25"/>
        <v>2.6773032083628916</v>
      </c>
      <c r="AK52" s="89">
        <f t="shared" si="26"/>
        <v>2.5722938492599718</v>
      </c>
      <c r="AL52" s="89">
        <f t="shared" si="26"/>
        <v>2.5914144348069956</v>
      </c>
      <c r="AM52" s="119">
        <f t="shared" si="27"/>
        <v>2.5898637025274578</v>
      </c>
      <c r="AN52" s="54">
        <f t="shared" si="28"/>
        <v>-5.984115310576837E-4</v>
      </c>
    </row>
    <row r="53" spans="1:40" ht="20.100000000000001" customHeight="1" x14ac:dyDescent="0.25">
      <c r="A53" s="104" t="s">
        <v>231</v>
      </c>
      <c r="B53" s="106">
        <v>100.46</v>
      </c>
      <c r="C53" s="75">
        <v>230.88</v>
      </c>
      <c r="D53" s="75">
        <v>60.35</v>
      </c>
      <c r="E53" s="75">
        <v>107.8</v>
      </c>
      <c r="F53" s="75">
        <v>111.11</v>
      </c>
      <c r="G53" s="75">
        <v>77.97</v>
      </c>
      <c r="H53" s="75">
        <v>444.89</v>
      </c>
      <c r="I53" s="75">
        <v>986.49</v>
      </c>
      <c r="J53" s="75">
        <v>270.42</v>
      </c>
      <c r="K53" s="98">
        <v>270.39</v>
      </c>
      <c r="L53" s="54">
        <f t="shared" si="17"/>
        <v>-1.1093854004892226E-4</v>
      </c>
      <c r="N53" s="392">
        <f t="shared" si="29"/>
        <v>2.1452350892515065E-3</v>
      </c>
      <c r="P53" s="106">
        <v>23.66</v>
      </c>
      <c r="Q53" s="75">
        <v>54.869</v>
      </c>
      <c r="R53" s="75">
        <v>15.452999999999999</v>
      </c>
      <c r="S53" s="75">
        <v>27.545000000000002</v>
      </c>
      <c r="T53" s="75">
        <v>28.614999999999998</v>
      </c>
      <c r="U53" s="75">
        <v>21.518999999999998</v>
      </c>
      <c r="V53" s="75">
        <v>123.495</v>
      </c>
      <c r="W53" s="75">
        <v>268.48700000000002</v>
      </c>
      <c r="X53" s="75">
        <v>75.103999999999999</v>
      </c>
      <c r="Y53" s="98">
        <v>73.293000000000006</v>
      </c>
      <c r="Z53" s="54">
        <f t="shared" si="18"/>
        <v>-2.4113229654878474E-2</v>
      </c>
      <c r="AB53" s="392">
        <f t="shared" si="30"/>
        <v>2.2876213569505825E-3</v>
      </c>
      <c r="AD53" s="118">
        <f t="shared" si="19"/>
        <v>2.3551662353175393</v>
      </c>
      <c r="AE53" s="89">
        <f t="shared" si="20"/>
        <v>2.3765159390159392</v>
      </c>
      <c r="AF53" s="89">
        <f t="shared" si="21"/>
        <v>2.5605633802816903</v>
      </c>
      <c r="AG53" s="89">
        <f t="shared" si="22"/>
        <v>2.5551948051948052</v>
      </c>
      <c r="AH53" s="89">
        <f t="shared" si="23"/>
        <v>2.5753757537575375</v>
      </c>
      <c r="AI53" s="89">
        <f t="shared" si="24"/>
        <v>2.7599076567910736</v>
      </c>
      <c r="AJ53" s="89">
        <f t="shared" si="25"/>
        <v>2.7758547056575784</v>
      </c>
      <c r="AK53" s="89">
        <f t="shared" si="26"/>
        <v>2.721639347585886</v>
      </c>
      <c r="AL53" s="89">
        <f t="shared" si="26"/>
        <v>2.7773093706086827</v>
      </c>
      <c r="AM53" s="119">
        <f t="shared" si="27"/>
        <v>2.7106401863974261</v>
      </c>
      <c r="AN53" s="54">
        <f t="shared" si="28"/>
        <v>-2.4004954189401365E-2</v>
      </c>
    </row>
    <row r="54" spans="1:40" ht="20.100000000000001" customHeight="1" x14ac:dyDescent="0.25">
      <c r="A54" s="104" t="s">
        <v>110</v>
      </c>
      <c r="B54" s="106">
        <v>4962.58</v>
      </c>
      <c r="C54" s="75">
        <v>4521.74</v>
      </c>
      <c r="D54" s="75">
        <v>4466.1099999999997</v>
      </c>
      <c r="E54" s="75">
        <v>4440.87</v>
      </c>
      <c r="F54" s="75">
        <v>4324.32</v>
      </c>
      <c r="G54" s="75">
        <v>4011.62</v>
      </c>
      <c r="H54" s="75">
        <v>4024.67</v>
      </c>
      <c r="I54" s="75">
        <v>4414.43</v>
      </c>
      <c r="J54" s="75">
        <v>132.30000000000001</v>
      </c>
      <c r="K54" s="98">
        <v>149.62</v>
      </c>
      <c r="L54" s="54">
        <f t="shared" si="17"/>
        <v>0.13091458805744513</v>
      </c>
      <c r="N54" s="392">
        <f t="shared" si="29"/>
        <v>1.1870634049107231E-3</v>
      </c>
      <c r="P54" s="106">
        <v>1339.758</v>
      </c>
      <c r="Q54" s="75">
        <v>1195.202</v>
      </c>
      <c r="R54" s="75">
        <v>1174.8689999999999</v>
      </c>
      <c r="S54" s="75">
        <v>1168.087</v>
      </c>
      <c r="T54" s="75">
        <v>1134.0909999999999</v>
      </c>
      <c r="U54" s="75">
        <v>1061.3430000000001</v>
      </c>
      <c r="V54" s="75">
        <v>1068.8789999999999</v>
      </c>
      <c r="W54" s="75">
        <v>1173.4449999999999</v>
      </c>
      <c r="X54" s="75">
        <v>36.924999999999997</v>
      </c>
      <c r="Y54" s="98">
        <v>45.064999999999998</v>
      </c>
      <c r="Z54" s="54">
        <f t="shared" si="18"/>
        <v>0.2204468517264726</v>
      </c>
      <c r="AB54" s="392">
        <f t="shared" si="30"/>
        <v>1.406568928151092E-3</v>
      </c>
      <c r="AD54" s="118">
        <f t="shared" si="19"/>
        <v>2.6997207097920839</v>
      </c>
      <c r="AE54" s="89">
        <f t="shared" si="20"/>
        <v>2.6432346839933301</v>
      </c>
      <c r="AF54" s="89">
        <f t="shared" si="21"/>
        <v>2.6306315787116752</v>
      </c>
      <c r="AG54" s="89">
        <f t="shared" si="22"/>
        <v>2.6303111777647175</v>
      </c>
      <c r="AH54" s="89">
        <f t="shared" si="23"/>
        <v>2.6225880600880602</v>
      </c>
      <c r="AI54" s="89">
        <f t="shared" si="24"/>
        <v>2.6456718233531595</v>
      </c>
      <c r="AJ54" s="89">
        <f t="shared" si="25"/>
        <v>2.6558177440634885</v>
      </c>
      <c r="AK54" s="89">
        <f t="shared" si="26"/>
        <v>2.6582027577739362</v>
      </c>
      <c r="AL54" s="89">
        <f t="shared" si="26"/>
        <v>2.7910052910052907</v>
      </c>
      <c r="AM54" s="119">
        <f t="shared" si="27"/>
        <v>3.0119636412244351</v>
      </c>
      <c r="AN54" s="54">
        <f t="shared" si="28"/>
        <v>7.9168015528755048E-2</v>
      </c>
    </row>
    <row r="55" spans="1:40" ht="20.100000000000001" customHeight="1" x14ac:dyDescent="0.25">
      <c r="A55" s="104" t="s">
        <v>232</v>
      </c>
      <c r="B55" s="106">
        <v>58.31</v>
      </c>
      <c r="C55" s="75">
        <v>36.799999999999997</v>
      </c>
      <c r="D55" s="75">
        <v>34.99</v>
      </c>
      <c r="E55" s="75">
        <v>114.9</v>
      </c>
      <c r="F55" s="75">
        <v>17.38</v>
      </c>
      <c r="G55" s="75">
        <v>6.14</v>
      </c>
      <c r="H55" s="75">
        <v>116.35</v>
      </c>
      <c r="I55" s="75">
        <v>91.99</v>
      </c>
      <c r="J55" s="75">
        <v>173.43</v>
      </c>
      <c r="K55" s="98">
        <v>104.22</v>
      </c>
      <c r="L55" s="54">
        <f t="shared" si="17"/>
        <v>-0.39906590555267257</v>
      </c>
      <c r="N55" s="392">
        <f t="shared" si="29"/>
        <v>8.2686638189944902E-4</v>
      </c>
      <c r="P55" s="106">
        <v>14.82</v>
      </c>
      <c r="Q55" s="75">
        <v>9.6709999999999994</v>
      </c>
      <c r="R55" s="75">
        <v>8.1270000000000007</v>
      </c>
      <c r="S55" s="75">
        <v>29.826000000000001</v>
      </c>
      <c r="T55" s="75">
        <v>8.01</v>
      </c>
      <c r="U55" s="75">
        <v>4.9219999999999997</v>
      </c>
      <c r="V55" s="75">
        <v>15.451000000000001</v>
      </c>
      <c r="W55" s="75">
        <v>16.666</v>
      </c>
      <c r="X55" s="75">
        <v>31.687999999999999</v>
      </c>
      <c r="Y55" s="98">
        <v>40.433</v>
      </c>
      <c r="Z55" s="54">
        <f t="shared" si="18"/>
        <v>0.27597197677354207</v>
      </c>
      <c r="AB55" s="392">
        <f t="shared" si="30"/>
        <v>1.261994928923402E-3</v>
      </c>
      <c r="AD55" s="118">
        <f t="shared" si="19"/>
        <v>2.5415880637969472</v>
      </c>
      <c r="AE55" s="89">
        <f t="shared" ref="AE55:AF62" si="31">(Q55/C55)*10</f>
        <v>2.6279891304347824</v>
      </c>
      <c r="AF55" s="89">
        <f t="shared" si="31"/>
        <v>2.3226636181766218</v>
      </c>
      <c r="AG55" s="89">
        <f t="shared" si="22"/>
        <v>2.5958224543080939</v>
      </c>
      <c r="AH55" s="89">
        <f t="shared" si="23"/>
        <v>4.6087456846950516</v>
      </c>
      <c r="AI55" s="89">
        <f t="shared" si="24"/>
        <v>8.0162866449511405</v>
      </c>
      <c r="AJ55" s="89">
        <f t="shared" si="25"/>
        <v>1.3279759346798454</v>
      </c>
      <c r="AK55" s="89">
        <f t="shared" ref="AK55:AL62" si="32">(W55/I55)*10</f>
        <v>1.8117186650722905</v>
      </c>
      <c r="AL55" s="89">
        <f t="shared" si="32"/>
        <v>1.8271348670933516</v>
      </c>
      <c r="AM55" s="119">
        <f t="shared" si="27"/>
        <v>3.8795816541930535</v>
      </c>
      <c r="AN55" s="54">
        <f t="shared" si="28"/>
        <v>1.123314334406404</v>
      </c>
    </row>
    <row r="56" spans="1:40" ht="20.100000000000001" customHeight="1" x14ac:dyDescent="0.25">
      <c r="A56" s="104" t="s">
        <v>238</v>
      </c>
      <c r="B56" s="106">
        <v>44.01</v>
      </c>
      <c r="C56" s="75">
        <v>46.05</v>
      </c>
      <c r="D56" s="75">
        <v>35.64</v>
      </c>
      <c r="E56" s="75">
        <v>27.93</v>
      </c>
      <c r="F56" s="75">
        <v>63.5</v>
      </c>
      <c r="G56" s="75">
        <v>38.450000000000003</v>
      </c>
      <c r="H56" s="75">
        <v>120</v>
      </c>
      <c r="I56" s="75">
        <v>2.96</v>
      </c>
      <c r="J56" s="75">
        <v>4.68</v>
      </c>
      <c r="K56" s="98">
        <v>170.68</v>
      </c>
      <c r="L56" s="54">
        <f t="shared" si="17"/>
        <v>35.470085470085472</v>
      </c>
      <c r="N56" s="392">
        <f t="shared" si="29"/>
        <v>1.3541503939992127E-3</v>
      </c>
      <c r="P56" s="106">
        <v>13.21</v>
      </c>
      <c r="Q56" s="75">
        <v>13.097</v>
      </c>
      <c r="R56" s="75">
        <v>8.6920000000000002</v>
      </c>
      <c r="S56" s="75">
        <v>7.9539999999999997</v>
      </c>
      <c r="T56" s="75">
        <v>16.806000000000001</v>
      </c>
      <c r="U56" s="75">
        <v>10.18</v>
      </c>
      <c r="V56" s="75">
        <v>25.515000000000001</v>
      </c>
      <c r="W56" s="75">
        <v>1.1060000000000001</v>
      </c>
      <c r="X56" s="75">
        <v>1.802</v>
      </c>
      <c r="Y56" s="98">
        <v>39.543999999999997</v>
      </c>
      <c r="Z56" s="54">
        <f t="shared" si="18"/>
        <v>20.944506104328521</v>
      </c>
      <c r="AB56" s="392">
        <f t="shared" si="30"/>
        <v>1.2342474580008163E-3</v>
      </c>
      <c r="AD56" s="118">
        <f t="shared" si="19"/>
        <v>3.0015905476028175</v>
      </c>
      <c r="AE56" s="89">
        <f t="shared" si="31"/>
        <v>2.8440825190010859</v>
      </c>
      <c r="AF56" s="89">
        <f t="shared" si="31"/>
        <v>2.4388327721661054</v>
      </c>
      <c r="AG56" s="89">
        <f t="shared" si="22"/>
        <v>2.8478338703902613</v>
      </c>
      <c r="AH56" s="89">
        <f t="shared" si="23"/>
        <v>2.6466141732283468</v>
      </c>
      <c r="AI56" s="89">
        <f t="shared" si="24"/>
        <v>2.6475942782834849</v>
      </c>
      <c r="AJ56" s="89">
        <f t="shared" si="25"/>
        <v>2.1262500000000002</v>
      </c>
      <c r="AK56" s="89">
        <f t="shared" si="32"/>
        <v>3.7364864864864868</v>
      </c>
      <c r="AL56" s="89">
        <f t="shared" si="32"/>
        <v>3.8504273504273505</v>
      </c>
      <c r="AM56" s="119">
        <f t="shared" si="27"/>
        <v>2.3168502460745253</v>
      </c>
      <c r="AN56" s="54">
        <f t="shared" si="28"/>
        <v>-0.39828750545900232</v>
      </c>
    </row>
    <row r="57" spans="1:40" ht="20.100000000000001" customHeight="1" x14ac:dyDescent="0.25">
      <c r="A57" s="104" t="s">
        <v>229</v>
      </c>
      <c r="B57" s="106">
        <v>64.680000000000007</v>
      </c>
      <c r="C57" s="75">
        <v>82.89</v>
      </c>
      <c r="D57" s="75">
        <v>38.130000000000003</v>
      </c>
      <c r="E57" s="75">
        <v>204</v>
      </c>
      <c r="F57" s="75">
        <v>141.54</v>
      </c>
      <c r="G57" s="75">
        <v>65.489999999999995</v>
      </c>
      <c r="H57" s="75">
        <v>898.95</v>
      </c>
      <c r="I57" s="75">
        <v>259.89999999999998</v>
      </c>
      <c r="J57" s="75">
        <v>105.58</v>
      </c>
      <c r="K57" s="98">
        <v>87.27</v>
      </c>
      <c r="L57" s="54">
        <f t="shared" si="17"/>
        <v>-0.17342299677969314</v>
      </c>
      <c r="N57" s="392">
        <f t="shared" si="29"/>
        <v>6.9238753740515167E-4</v>
      </c>
      <c r="P57" s="106">
        <v>25.870999999999999</v>
      </c>
      <c r="Q57" s="75">
        <v>27.606999999999999</v>
      </c>
      <c r="R57" s="75">
        <v>17.222999999999999</v>
      </c>
      <c r="S57" s="75">
        <v>65.548000000000002</v>
      </c>
      <c r="T57" s="75">
        <v>52.414999999999999</v>
      </c>
      <c r="U57" s="75">
        <v>39.756</v>
      </c>
      <c r="V57" s="75">
        <v>294.67200000000003</v>
      </c>
      <c r="W57" s="75">
        <v>94.022999999999996</v>
      </c>
      <c r="X57" s="75">
        <v>57.177</v>
      </c>
      <c r="Y57" s="98">
        <v>33.744</v>
      </c>
      <c r="Z57" s="54">
        <f t="shared" si="18"/>
        <v>-0.40983262500655859</v>
      </c>
      <c r="AB57" s="392">
        <f t="shared" si="30"/>
        <v>1.0532178389333286E-3</v>
      </c>
      <c r="AD57" s="118">
        <f t="shared" ref="AD56:AD62" si="33">(P57/B57)*10</f>
        <v>3.999845392702535</v>
      </c>
      <c r="AE57" s="89">
        <f t="shared" si="31"/>
        <v>3.3305585716009167</v>
      </c>
      <c r="AF57" s="89">
        <f t="shared" si="31"/>
        <v>4.5169158143194323</v>
      </c>
      <c r="AG57" s="89">
        <f t="shared" si="22"/>
        <v>3.213137254901961</v>
      </c>
      <c r="AH57" s="89">
        <f t="shared" si="23"/>
        <v>3.7031934435495266</v>
      </c>
      <c r="AI57" s="89">
        <f t="shared" si="24"/>
        <v>6.0705451213925796</v>
      </c>
      <c r="AJ57" s="89">
        <f t="shared" si="25"/>
        <v>3.2779576172200904</v>
      </c>
      <c r="AK57" s="89">
        <f t="shared" si="32"/>
        <v>3.6176606387071955</v>
      </c>
      <c r="AL57" s="89">
        <f t="shared" si="32"/>
        <v>5.4155143019511272</v>
      </c>
      <c r="AM57" s="119">
        <f t="shared" si="27"/>
        <v>3.8666208319009971</v>
      </c>
      <c r="AN57" s="54">
        <f t="shared" si="28"/>
        <v>-0.28601041077337519</v>
      </c>
    </row>
    <row r="58" spans="1:40" ht="20.100000000000001" customHeight="1" x14ac:dyDescent="0.25">
      <c r="A58" s="104" t="s">
        <v>230</v>
      </c>
      <c r="B58" s="106">
        <v>19.18</v>
      </c>
      <c r="C58" s="75">
        <v>45.05</v>
      </c>
      <c r="D58" s="75">
        <v>33.17</v>
      </c>
      <c r="E58" s="75">
        <v>21.82</v>
      </c>
      <c r="F58" s="75">
        <v>67.89</v>
      </c>
      <c r="G58" s="75">
        <v>147.43</v>
      </c>
      <c r="H58" s="75">
        <v>134.6</v>
      </c>
      <c r="I58" s="75">
        <v>169.64</v>
      </c>
      <c r="J58" s="75">
        <v>219.78</v>
      </c>
      <c r="K58" s="98">
        <v>109.54</v>
      </c>
      <c r="L58" s="54">
        <f t="shared" si="17"/>
        <v>-0.50159250159250157</v>
      </c>
      <c r="N58" s="392">
        <f t="shared" si="29"/>
        <v>8.690744912038538E-4</v>
      </c>
      <c r="P58" s="106">
        <v>4.2889999999999997</v>
      </c>
      <c r="Q58" s="75">
        <v>8.2289999999999992</v>
      </c>
      <c r="R58" s="75">
        <v>11.066000000000001</v>
      </c>
      <c r="S58" s="75">
        <v>6.1050000000000004</v>
      </c>
      <c r="T58" s="75">
        <v>11.904</v>
      </c>
      <c r="U58" s="75">
        <v>34.844000000000001</v>
      </c>
      <c r="V58" s="75">
        <v>31.094000000000001</v>
      </c>
      <c r="W58" s="75">
        <v>42.451000000000001</v>
      </c>
      <c r="X58" s="75">
        <v>65.986000000000004</v>
      </c>
      <c r="Y58" s="98">
        <v>25.172000000000001</v>
      </c>
      <c r="Z58" s="54">
        <f t="shared" si="18"/>
        <v>-0.61852514169672357</v>
      </c>
      <c r="AB58" s="392">
        <f t="shared" si="30"/>
        <v>7.8566854675289676E-4</v>
      </c>
      <c r="AD58" s="118">
        <f t="shared" si="33"/>
        <v>2.2361835245046926</v>
      </c>
      <c r="AE58" s="89">
        <f t="shared" si="31"/>
        <v>1.8266370699223087</v>
      </c>
      <c r="AF58" s="89">
        <f t="shared" si="31"/>
        <v>3.3361471208923725</v>
      </c>
      <c r="AG58" s="89">
        <f t="shared" si="22"/>
        <v>2.7978918423464711</v>
      </c>
      <c r="AH58" s="89">
        <f t="shared" si="23"/>
        <v>1.7534246575342465</v>
      </c>
      <c r="AI58" s="89">
        <f t="shared" si="24"/>
        <v>2.3634267109814826</v>
      </c>
      <c r="AJ58" s="89">
        <f t="shared" si="25"/>
        <v>2.310104011887073</v>
      </c>
      <c r="AK58" s="89">
        <f t="shared" si="32"/>
        <v>2.5024168828106581</v>
      </c>
      <c r="AL58" s="89">
        <f t="shared" si="32"/>
        <v>3.0023660023660028</v>
      </c>
      <c r="AM58" s="119">
        <f t="shared" si="27"/>
        <v>2.2979733430710243</v>
      </c>
      <c r="AN58" s="54">
        <f t="shared" si="28"/>
        <v>-0.23461252183773884</v>
      </c>
    </row>
    <row r="59" spans="1:40" ht="20.100000000000001" customHeight="1" x14ac:dyDescent="0.25">
      <c r="A59" s="104" t="s">
        <v>234</v>
      </c>
      <c r="B59" s="106">
        <v>72.48</v>
      </c>
      <c r="C59" s="75">
        <v>585.82000000000005</v>
      </c>
      <c r="D59" s="75">
        <v>64.849999999999994</v>
      </c>
      <c r="E59" s="75">
        <v>44.74</v>
      </c>
      <c r="F59" s="75">
        <v>62.28</v>
      </c>
      <c r="G59" s="75">
        <v>28.76</v>
      </c>
      <c r="H59" s="75">
        <v>38.659999999999997</v>
      </c>
      <c r="I59" s="75">
        <v>30.74</v>
      </c>
      <c r="J59" s="75">
        <v>20.25</v>
      </c>
      <c r="K59" s="98">
        <v>12.97</v>
      </c>
      <c r="L59" s="54">
        <f t="shared" si="17"/>
        <v>-0.35950617283950614</v>
      </c>
      <c r="N59" s="392">
        <f t="shared" si="29"/>
        <v>1.0290210106731773E-4</v>
      </c>
      <c r="P59" s="106">
        <v>13.047000000000001</v>
      </c>
      <c r="Q59" s="75">
        <v>156.56899999999999</v>
      </c>
      <c r="R59" s="75">
        <v>12.704000000000001</v>
      </c>
      <c r="S59" s="75">
        <v>8.9410000000000007</v>
      </c>
      <c r="T59" s="75">
        <v>10.808999999999999</v>
      </c>
      <c r="U59" s="75">
        <v>5.0179999999999998</v>
      </c>
      <c r="V59" s="75">
        <v>7.1609999999999996</v>
      </c>
      <c r="W59" s="75">
        <v>7.7789999999999999</v>
      </c>
      <c r="X59" s="75">
        <v>9.0839999999999996</v>
      </c>
      <c r="Y59" s="98">
        <v>4.7229999999999999</v>
      </c>
      <c r="Z59" s="54">
        <f t="shared" si="18"/>
        <v>-0.48007485689123736</v>
      </c>
      <c r="AB59" s="392">
        <f t="shared" si="30"/>
        <v>1.474142915268525E-4</v>
      </c>
      <c r="AD59" s="118">
        <f t="shared" si="33"/>
        <v>1.8000827814569536</v>
      </c>
      <c r="AE59" s="89">
        <f t="shared" si="31"/>
        <v>2.6726468881226313</v>
      </c>
      <c r="AF59" s="89">
        <f t="shared" si="31"/>
        <v>1.9589822667694685</v>
      </c>
      <c r="AG59" s="89">
        <f t="shared" si="22"/>
        <v>1.9984354045596784</v>
      </c>
      <c r="AH59" s="89">
        <f t="shared" si="23"/>
        <v>1.7355491329479766</v>
      </c>
      <c r="AI59" s="89">
        <f t="shared" ref="AI59:AJ62" si="34">(U59/G59)*10</f>
        <v>1.7447844228094576</v>
      </c>
      <c r="AJ59" s="89">
        <f t="shared" si="34"/>
        <v>1.8523021210553545</v>
      </c>
      <c r="AK59" s="89">
        <f t="shared" si="32"/>
        <v>2.5305790500975927</v>
      </c>
      <c r="AL59" s="89">
        <f t="shared" si="32"/>
        <v>4.4859259259259261</v>
      </c>
      <c r="AM59" s="119">
        <f t="shared" si="27"/>
        <v>3.6414803392444099</v>
      </c>
      <c r="AN59" s="54">
        <f t="shared" si="28"/>
        <v>-0.18824331935601829</v>
      </c>
    </row>
    <row r="60" spans="1:40" ht="20.100000000000001" customHeight="1" x14ac:dyDescent="0.25">
      <c r="A60" s="104" t="s">
        <v>237</v>
      </c>
      <c r="B60" s="106"/>
      <c r="C60" s="75">
        <v>24.06</v>
      </c>
      <c r="D60" s="75">
        <v>15.98</v>
      </c>
      <c r="E60" s="75">
        <v>14.63</v>
      </c>
      <c r="F60" s="75">
        <v>10.119999999999999</v>
      </c>
      <c r="G60" s="75">
        <v>9</v>
      </c>
      <c r="H60" s="75">
        <v>18.93</v>
      </c>
      <c r="I60" s="75">
        <v>17.32</v>
      </c>
      <c r="J60" s="75">
        <v>163.58000000000001</v>
      </c>
      <c r="K60" s="98">
        <v>7.38</v>
      </c>
      <c r="L60" s="54">
        <f t="shared" si="17"/>
        <v>-0.95488446020295881</v>
      </c>
      <c r="N60" s="392">
        <f t="shared" si="29"/>
        <v>5.8551850877163055E-5</v>
      </c>
      <c r="P60" s="106"/>
      <c r="Q60" s="75">
        <v>5.8540000000000001</v>
      </c>
      <c r="R60" s="75">
        <v>4.9359999999999999</v>
      </c>
      <c r="S60" s="75">
        <v>4.4219999999999997</v>
      </c>
      <c r="T60" s="75">
        <v>3.302</v>
      </c>
      <c r="U60" s="75">
        <v>2.8159999999999998</v>
      </c>
      <c r="V60" s="75">
        <v>6.109</v>
      </c>
      <c r="W60" s="75">
        <v>5.96</v>
      </c>
      <c r="X60" s="75">
        <v>57.731999999999999</v>
      </c>
      <c r="Y60" s="98">
        <v>4.367</v>
      </c>
      <c r="Z60" s="54">
        <f t="shared" si="18"/>
        <v>-0.92435737545901753</v>
      </c>
      <c r="AB60" s="392">
        <f t="shared" si="30"/>
        <v>1.3630281835650326E-4</v>
      </c>
      <c r="AD60" s="118"/>
      <c r="AE60" s="89">
        <f t="shared" si="31"/>
        <v>2.43308395677473</v>
      </c>
      <c r="AF60" s="89">
        <f t="shared" si="31"/>
        <v>3.0888610763454318</v>
      </c>
      <c r="AG60" s="89">
        <f t="shared" si="22"/>
        <v>3.0225563909774431</v>
      </c>
      <c r="AH60" s="89">
        <f>(T60/F60)*10</f>
        <v>3.2628458498023716</v>
      </c>
      <c r="AI60" s="89">
        <f t="shared" si="34"/>
        <v>3.1288888888888886</v>
      </c>
      <c r="AJ60" s="89">
        <f t="shared" si="34"/>
        <v>3.2271526677231908</v>
      </c>
      <c r="AK60" s="89">
        <f t="shared" si="32"/>
        <v>3.4411085450346417</v>
      </c>
      <c r="AL60" s="89">
        <f t="shared" si="32"/>
        <v>3.5292823083506537</v>
      </c>
      <c r="AM60" s="119">
        <f t="shared" si="27"/>
        <v>5.9173441734417338</v>
      </c>
      <c r="AN60" s="54">
        <f t="shared" si="28"/>
        <v>0.67664234721055727</v>
      </c>
    </row>
    <row r="61" spans="1:40" ht="20.100000000000001" customHeight="1" thickBot="1" x14ac:dyDescent="0.3">
      <c r="A61" s="59" t="s">
        <v>33</v>
      </c>
      <c r="B61" s="149">
        <f t="shared" ref="B61:K61" si="35">B62-SUM(B39:B60)</f>
        <v>227.44999999999709</v>
      </c>
      <c r="C61" s="150">
        <f t="shared" si="35"/>
        <v>150.7100000000064</v>
      </c>
      <c r="D61" s="150">
        <f t="shared" si="35"/>
        <v>137.88000000000466</v>
      </c>
      <c r="E61" s="150">
        <f t="shared" si="35"/>
        <v>130.54999999997381</v>
      </c>
      <c r="F61" s="150">
        <f t="shared" si="35"/>
        <v>42.540000000008149</v>
      </c>
      <c r="G61" s="150">
        <f t="shared" si="35"/>
        <v>96.190000000045984</v>
      </c>
      <c r="H61" s="150">
        <f t="shared" si="35"/>
        <v>353.19000000001688</v>
      </c>
      <c r="I61" s="150">
        <f t="shared" si="35"/>
        <v>61.079999999972642</v>
      </c>
      <c r="J61" s="150">
        <f t="shared" si="35"/>
        <v>85.5</v>
      </c>
      <c r="K61" s="151">
        <f t="shared" si="35"/>
        <v>36.340000000011059</v>
      </c>
      <c r="L61" s="54">
        <f t="shared" si="17"/>
        <v>-0.57497076023378879</v>
      </c>
      <c r="N61" s="392">
        <f t="shared" si="29"/>
        <v>2.8831629551175514E-4</v>
      </c>
      <c r="P61" s="153">
        <f t="shared" ref="P61:Y61" si="36">P62-SUM(P39:P60)</f>
        <v>49.190000000002328</v>
      </c>
      <c r="Q61" s="150">
        <f t="shared" si="36"/>
        <v>31.139000000002852</v>
      </c>
      <c r="R61" s="150">
        <f t="shared" si="36"/>
        <v>32.40599999999904</v>
      </c>
      <c r="S61" s="150">
        <f t="shared" si="36"/>
        <v>34.31499999999869</v>
      </c>
      <c r="T61" s="150">
        <f t="shared" si="36"/>
        <v>11.862999999993917</v>
      </c>
      <c r="U61" s="150">
        <f t="shared" si="36"/>
        <v>32.077000000001135</v>
      </c>
      <c r="V61" s="150">
        <f t="shared" si="36"/>
        <v>66.007999999997992</v>
      </c>
      <c r="W61" s="150">
        <f t="shared" si="36"/>
        <v>15.451999999997497</v>
      </c>
      <c r="X61" s="150">
        <f t="shared" si="36"/>
        <v>23.955999999998312</v>
      </c>
      <c r="Y61" s="151">
        <f t="shared" si="36"/>
        <v>11.811999999998079</v>
      </c>
      <c r="Z61" s="54">
        <f t="shared" si="18"/>
        <v>-0.50692937051265186</v>
      </c>
      <c r="AB61" s="392">
        <f t="shared" si="30"/>
        <v>3.6867618283186506E-4</v>
      </c>
      <c r="AD61" s="118">
        <f t="shared" si="33"/>
        <v>2.162673114970453</v>
      </c>
      <c r="AE61" s="89">
        <f t="shared" si="31"/>
        <v>2.066153539911189</v>
      </c>
      <c r="AF61" s="89">
        <f t="shared" si="31"/>
        <v>2.3503046127065526</v>
      </c>
      <c r="AG61" s="89">
        <f t="shared" si="22"/>
        <v>2.6284948295676425</v>
      </c>
      <c r="AH61" s="89">
        <f>(T61/F61)*10</f>
        <v>2.788669487539174</v>
      </c>
      <c r="AI61" s="89">
        <f t="shared" si="34"/>
        <v>3.3347541324447239</v>
      </c>
      <c r="AJ61" s="89">
        <f t="shared" si="34"/>
        <v>1.8689090857610589</v>
      </c>
      <c r="AK61" s="89">
        <f t="shared" si="32"/>
        <v>2.5297969875580248</v>
      </c>
      <c r="AL61" s="89">
        <f t="shared" si="32"/>
        <v>2.801871345029042</v>
      </c>
      <c r="AM61" s="119">
        <f t="shared" si="27"/>
        <v>3.2504127682978767</v>
      </c>
      <c r="AN61" s="54">
        <f t="shared" si="28"/>
        <v>0.16008637372469559</v>
      </c>
    </row>
    <row r="62" spans="1:40" s="7" customFormat="1" ht="26.25" customHeight="1" thickBot="1" x14ac:dyDescent="0.3">
      <c r="A62" s="69" t="s">
        <v>34</v>
      </c>
      <c r="B62" s="100">
        <v>89460.18</v>
      </c>
      <c r="C62" s="83">
        <v>99330.41</v>
      </c>
      <c r="D62" s="83">
        <v>91102.16</v>
      </c>
      <c r="E62" s="83">
        <v>97412.23</v>
      </c>
      <c r="F62" s="83">
        <v>97148.53</v>
      </c>
      <c r="G62" s="83">
        <v>102104.53</v>
      </c>
      <c r="H62" s="83">
        <v>118119.63</v>
      </c>
      <c r="I62" s="83">
        <v>125460.99</v>
      </c>
      <c r="J62" s="83">
        <v>115749.83</v>
      </c>
      <c r="K62" s="101">
        <v>126042.13</v>
      </c>
      <c r="L62" s="102">
        <f t="shared" si="17"/>
        <v>8.8918489124346897E-2</v>
      </c>
      <c r="M62"/>
      <c r="N62" s="395">
        <f>SUM(N39:N61)</f>
        <v>1</v>
      </c>
      <c r="P62" s="152">
        <v>19621.118999999999</v>
      </c>
      <c r="Q62" s="111">
        <v>22100.988000000001</v>
      </c>
      <c r="R62" s="111">
        <v>20781.621999999999</v>
      </c>
      <c r="S62" s="111">
        <v>23173.154999999999</v>
      </c>
      <c r="T62" s="111">
        <v>23401.74</v>
      </c>
      <c r="U62" s="111">
        <v>24914.379000000001</v>
      </c>
      <c r="V62" s="111">
        <v>28984.391</v>
      </c>
      <c r="W62" s="111">
        <v>31649.26</v>
      </c>
      <c r="X62" s="111">
        <v>29527.464</v>
      </c>
      <c r="Y62" s="112">
        <v>32038.955999999998</v>
      </c>
      <c r="Z62" s="425">
        <f t="shared" si="18"/>
        <v>8.5056136212713643E-2</v>
      </c>
      <c r="AA62"/>
      <c r="AB62" s="395">
        <f>SUM(AB39:AB61)</f>
        <v>0.99999999999999989</v>
      </c>
      <c r="AD62" s="87">
        <f t="shared" si="33"/>
        <v>2.1932796245212116</v>
      </c>
      <c r="AE62" s="92">
        <f t="shared" si="31"/>
        <v>2.2249971584734221</v>
      </c>
      <c r="AF62" s="92">
        <f t="shared" si="31"/>
        <v>2.2811338391976657</v>
      </c>
      <c r="AG62" s="92">
        <f t="shared" si="22"/>
        <v>2.3788753219179974</v>
      </c>
      <c r="AH62" s="92">
        <f>(T62/F62)*10</f>
        <v>2.4088619766042783</v>
      </c>
      <c r="AI62" s="92">
        <f t="shared" si="34"/>
        <v>2.4400855672123463</v>
      </c>
      <c r="AJ62" s="92">
        <f t="shared" si="34"/>
        <v>2.4538166094831144</v>
      </c>
      <c r="AK62" s="92">
        <f t="shared" si="32"/>
        <v>2.5226375146569464</v>
      </c>
      <c r="AL62" s="92">
        <f t="shared" si="32"/>
        <v>2.5509725586638012</v>
      </c>
      <c r="AM62" s="103">
        <f t="shared" si="27"/>
        <v>2.5419243549755937</v>
      </c>
      <c r="AN62" s="102">
        <f t="shared" si="28"/>
        <v>-3.5469623761641032E-3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422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93</v>
      </c>
      <c r="B68" s="105">
        <v>16825.099999999999</v>
      </c>
      <c r="C68" s="73">
        <v>17990.490000000002</v>
      </c>
      <c r="D68" s="73">
        <v>19934.05</v>
      </c>
      <c r="E68" s="73">
        <v>20921.7</v>
      </c>
      <c r="F68" s="73">
        <v>23863.77</v>
      </c>
      <c r="G68" s="73">
        <v>29580.69</v>
      </c>
      <c r="H68" s="73">
        <v>33186.01</v>
      </c>
      <c r="I68" s="73">
        <v>45734.57</v>
      </c>
      <c r="J68" s="73">
        <v>53140.69</v>
      </c>
      <c r="K68" s="96">
        <v>66797.05</v>
      </c>
      <c r="L68" s="159">
        <f t="shared" ref="L68:L96" si="37">(K68-J68)/J68</f>
        <v>0.25698499586663254</v>
      </c>
      <c r="N68" s="391">
        <f>K68/K96</f>
        <v>0.24460747609854205</v>
      </c>
      <c r="P68" s="105">
        <v>4360.3</v>
      </c>
      <c r="Q68" s="73">
        <v>4338.8760000000002</v>
      </c>
      <c r="R68" s="73">
        <v>5249.4189999999999</v>
      </c>
      <c r="S68" s="73">
        <v>5531.5860000000002</v>
      </c>
      <c r="T68" s="73">
        <v>6130.5450000000001</v>
      </c>
      <c r="U68" s="73">
        <v>8189.4849999999997</v>
      </c>
      <c r="V68" s="73">
        <v>9024.9529999999995</v>
      </c>
      <c r="W68" s="73">
        <v>12065.492</v>
      </c>
      <c r="X68" s="73">
        <v>14519.073</v>
      </c>
      <c r="Y68" s="96">
        <v>16962.370999999999</v>
      </c>
      <c r="Z68" s="159">
        <f t="shared" ref="Z68:Z96" si="38">(Y68-X68)/X68</f>
        <v>0.16828195574194019</v>
      </c>
      <c r="AB68" s="391">
        <f>Y68/Y96</f>
        <v>0.22919953630334772</v>
      </c>
      <c r="AD68" s="118">
        <f t="shared" ref="AD68:AD96" si="39">(P68/B68)*10</f>
        <v>2.5915447753653771</v>
      </c>
      <c r="AE68" s="89">
        <f t="shared" ref="AE68:AE96" si="40">(Q68/C68)*10</f>
        <v>2.4117608803317752</v>
      </c>
      <c r="AF68" s="89">
        <f t="shared" ref="AF68:AF96" si="41">(R68/D68)*10</f>
        <v>2.6333931137927316</v>
      </c>
      <c r="AG68" s="89">
        <f t="shared" ref="AG68:AG96" si="42">(S68/E68)*10</f>
        <v>2.6439467156110643</v>
      </c>
      <c r="AH68" s="89">
        <f t="shared" ref="AH68:AH96" si="43">(T68/F68)*10</f>
        <v>2.5689758994492489</v>
      </c>
      <c r="AI68" s="89">
        <f t="shared" ref="AI68:AI96" si="44">(U68/G68)*10</f>
        <v>2.7685239931860957</v>
      </c>
      <c r="AJ68" s="89">
        <f t="shared" ref="AJ68:AJ96" si="45">(V68/H68)*10</f>
        <v>2.719505297563642</v>
      </c>
      <c r="AK68" s="89">
        <f t="shared" ref="AK68:AK96" si="46">(W68/I68)*10</f>
        <v>2.6381557758168492</v>
      </c>
      <c r="AL68" s="89">
        <f t="shared" ref="AL68:AL96" si="47">(X68/J68)*10</f>
        <v>2.7321950467711273</v>
      </c>
      <c r="AM68" s="119">
        <f t="shared" ref="AM68:AM96" si="48">(Y68/K68)*10</f>
        <v>2.5393892394948576</v>
      </c>
      <c r="AN68" s="159">
        <f>(AM68-AL68)/AL68</f>
        <v>-7.0568097802580068E-2</v>
      </c>
    </row>
    <row r="69" spans="1:40" ht="20.100000000000001" customHeight="1" x14ac:dyDescent="0.25">
      <c r="A69" s="104" t="s">
        <v>99</v>
      </c>
      <c r="B69" s="106">
        <v>26299.99</v>
      </c>
      <c r="C69" s="75">
        <v>32326.25</v>
      </c>
      <c r="D69" s="75">
        <v>32159.05</v>
      </c>
      <c r="E69" s="75">
        <v>29980.720000000001</v>
      </c>
      <c r="F69" s="75">
        <v>32094.21</v>
      </c>
      <c r="G69" s="75">
        <v>32976.17</v>
      </c>
      <c r="H69" s="75">
        <v>35454.07</v>
      </c>
      <c r="I69" s="75">
        <v>55092.639999999999</v>
      </c>
      <c r="J69" s="75">
        <v>58308.08</v>
      </c>
      <c r="K69" s="158">
        <v>63961.81</v>
      </c>
      <c r="L69" s="54">
        <f t="shared" si="37"/>
        <v>9.6963062409189185E-2</v>
      </c>
      <c r="N69" s="392">
        <f>K69/$K$96</f>
        <v>0.23422496818039848</v>
      </c>
      <c r="P69" s="106">
        <v>7152.6850000000004</v>
      </c>
      <c r="Q69" s="75">
        <v>9159.2929999999997</v>
      </c>
      <c r="R69" s="75">
        <v>9243.8860000000004</v>
      </c>
      <c r="S69" s="75">
        <v>8828.0030000000006</v>
      </c>
      <c r="T69" s="75">
        <v>9006.4339999999993</v>
      </c>
      <c r="U69" s="75">
        <v>9047.2849999999999</v>
      </c>
      <c r="V69" s="75">
        <v>8326.4089999999997</v>
      </c>
      <c r="W69" s="75">
        <v>13340.767</v>
      </c>
      <c r="X69" s="75">
        <v>15145.873</v>
      </c>
      <c r="Y69" s="98">
        <v>15888.880999999999</v>
      </c>
      <c r="Z69" s="54">
        <f t="shared" si="38"/>
        <v>4.9056795867758816E-2</v>
      </c>
      <c r="AB69" s="392">
        <f>Y69/$Y$96</f>
        <v>0.2146942875839157</v>
      </c>
      <c r="AD69" s="118">
        <f t="shared" si="39"/>
        <v>2.7196531253433935</v>
      </c>
      <c r="AE69" s="89">
        <f t="shared" si="40"/>
        <v>2.8333917481922581</v>
      </c>
      <c r="AF69" s="89">
        <f t="shared" si="41"/>
        <v>2.8744275717099854</v>
      </c>
      <c r="AG69" s="89">
        <f t="shared" si="42"/>
        <v>2.9445600372506062</v>
      </c>
      <c r="AH69" s="89">
        <f t="shared" si="43"/>
        <v>2.806248852986255</v>
      </c>
      <c r="AI69" s="89">
        <f t="shared" si="44"/>
        <v>2.7435827144268119</v>
      </c>
      <c r="AJ69" s="89">
        <f t="shared" si="45"/>
        <v>2.3485058273986597</v>
      </c>
      <c r="AK69" s="89">
        <f t="shared" si="46"/>
        <v>2.4215152877044916</v>
      </c>
      <c r="AL69" s="89">
        <f t="shared" si="47"/>
        <v>2.5975598922139094</v>
      </c>
      <c r="AM69" s="119">
        <f t="shared" si="48"/>
        <v>2.4841199772176554</v>
      </c>
      <c r="AN69" s="54">
        <f t="shared" ref="AN69:AN96" si="49">(AM69-AL69)/AL69</f>
        <v>-4.3671722579443087E-2</v>
      </c>
    </row>
    <row r="70" spans="1:40" ht="20.100000000000001" customHeight="1" x14ac:dyDescent="0.25">
      <c r="A70" s="104" t="s">
        <v>100</v>
      </c>
      <c r="B70" s="106">
        <v>7383.42</v>
      </c>
      <c r="C70" s="75">
        <v>6928.97</v>
      </c>
      <c r="D70" s="75">
        <v>7326.85</v>
      </c>
      <c r="E70" s="75">
        <v>9180.66</v>
      </c>
      <c r="F70" s="75">
        <v>10026.620000000001</v>
      </c>
      <c r="G70" s="75">
        <v>10320.85</v>
      </c>
      <c r="H70" s="75">
        <v>13907.32</v>
      </c>
      <c r="I70" s="75">
        <v>17966.939999999999</v>
      </c>
      <c r="J70" s="75">
        <v>20761.29</v>
      </c>
      <c r="K70" s="158">
        <v>22085.39</v>
      </c>
      <c r="L70" s="54">
        <f t="shared" si="37"/>
        <v>6.3777347168697054E-2</v>
      </c>
      <c r="N70" s="392">
        <f t="shared" ref="N70:N95" si="50">K70/$K$96</f>
        <v>8.0875600143299434E-2</v>
      </c>
      <c r="P70" s="106">
        <v>2503.527</v>
      </c>
      <c r="Q70" s="75">
        <v>2642.328</v>
      </c>
      <c r="R70" s="75">
        <v>2937.7849999999999</v>
      </c>
      <c r="S70" s="75">
        <v>3812.0990000000002</v>
      </c>
      <c r="T70" s="75">
        <v>3787.194</v>
      </c>
      <c r="U70" s="75">
        <v>4064.0479999999998</v>
      </c>
      <c r="V70" s="75">
        <v>5589.1210000000001</v>
      </c>
      <c r="W70" s="75">
        <v>6674.0460000000003</v>
      </c>
      <c r="X70" s="75">
        <v>7548.982</v>
      </c>
      <c r="Y70" s="98">
        <v>7887.7370000000001</v>
      </c>
      <c r="Z70" s="54">
        <f t="shared" si="38"/>
        <v>4.4874262516455876E-2</v>
      </c>
      <c r="AB70" s="392">
        <f t="shared" ref="AB70:AB95" si="51">Y70/$Y$96</f>
        <v>0.10658095279738658</v>
      </c>
      <c r="AD70" s="118">
        <f t="shared" si="39"/>
        <v>3.3907416888108761</v>
      </c>
      <c r="AE70" s="89">
        <f t="shared" si="40"/>
        <v>3.8134499066960887</v>
      </c>
      <c r="AF70" s="89">
        <f t="shared" si="41"/>
        <v>4.0096153189979313</v>
      </c>
      <c r="AG70" s="89">
        <f t="shared" si="42"/>
        <v>4.1523147573268151</v>
      </c>
      <c r="AH70" s="89">
        <f t="shared" si="43"/>
        <v>3.7771392553023846</v>
      </c>
      <c r="AI70" s="89">
        <f t="shared" si="44"/>
        <v>3.9377066811357588</v>
      </c>
      <c r="AJ70" s="89">
        <f t="shared" si="45"/>
        <v>4.0188339665729984</v>
      </c>
      <c r="AK70" s="89">
        <f t="shared" si="46"/>
        <v>3.7146258628347399</v>
      </c>
      <c r="AL70" s="89">
        <f t="shared" si="47"/>
        <v>3.6360852336246929</v>
      </c>
      <c r="AM70" s="119">
        <f t="shared" si="48"/>
        <v>3.5714728152864863</v>
      </c>
      <c r="AN70" s="54">
        <f t="shared" si="49"/>
        <v>-1.7769775510404262E-2</v>
      </c>
    </row>
    <row r="71" spans="1:40" ht="20.100000000000001" customHeight="1" x14ac:dyDescent="0.25">
      <c r="A71" s="104" t="s">
        <v>97</v>
      </c>
      <c r="B71" s="106">
        <v>14836.85</v>
      </c>
      <c r="C71" s="75">
        <v>15626.12</v>
      </c>
      <c r="D71" s="75">
        <v>17890.14</v>
      </c>
      <c r="E71" s="75">
        <v>19961.34</v>
      </c>
      <c r="F71" s="75">
        <v>17036.07</v>
      </c>
      <c r="G71" s="75">
        <v>22013.55</v>
      </c>
      <c r="H71" s="75">
        <v>21574.63</v>
      </c>
      <c r="I71" s="75">
        <v>24727.03</v>
      </c>
      <c r="J71" s="75">
        <v>26227.17</v>
      </c>
      <c r="K71" s="158">
        <v>25857.48</v>
      </c>
      <c r="L71" s="54">
        <f t="shared" si="37"/>
        <v>-1.40956877924686E-2</v>
      </c>
      <c r="N71" s="392">
        <f t="shared" si="50"/>
        <v>9.4688806183334875E-2</v>
      </c>
      <c r="P71" s="106">
        <v>4408.8959999999997</v>
      </c>
      <c r="Q71" s="75">
        <v>4853.4539999999997</v>
      </c>
      <c r="R71" s="75">
        <v>5442.9070000000002</v>
      </c>
      <c r="S71" s="75">
        <v>5996.2730000000001</v>
      </c>
      <c r="T71" s="75">
        <v>5177.2340000000004</v>
      </c>
      <c r="U71" s="75">
        <v>6254.0439999999999</v>
      </c>
      <c r="V71" s="75">
        <v>6210.6260000000002</v>
      </c>
      <c r="W71" s="75">
        <v>7292.2650000000003</v>
      </c>
      <c r="X71" s="75">
        <v>7465.05</v>
      </c>
      <c r="Y71" s="98">
        <v>7657.04</v>
      </c>
      <c r="Z71" s="54">
        <f t="shared" si="38"/>
        <v>2.5718514946316471E-2</v>
      </c>
      <c r="AB71" s="392">
        <f t="shared" si="51"/>
        <v>0.10346372081215448</v>
      </c>
      <c r="AD71" s="118">
        <f t="shared" si="39"/>
        <v>2.9715849388515752</v>
      </c>
      <c r="AE71" s="89">
        <f t="shared" si="40"/>
        <v>3.1059879227856948</v>
      </c>
      <c r="AF71" s="89">
        <f t="shared" si="41"/>
        <v>3.0424060404222661</v>
      </c>
      <c r="AG71" s="89">
        <f t="shared" si="42"/>
        <v>3.0039431220549324</v>
      </c>
      <c r="AH71" s="89">
        <f t="shared" si="43"/>
        <v>3.0389837562301638</v>
      </c>
      <c r="AI71" s="89">
        <f t="shared" si="44"/>
        <v>2.8409974765542136</v>
      </c>
      <c r="AJ71" s="89">
        <f t="shared" si="45"/>
        <v>2.8786709204282994</v>
      </c>
      <c r="AK71" s="89">
        <f t="shared" si="46"/>
        <v>2.9491067063048009</v>
      </c>
      <c r="AL71" s="89">
        <f t="shared" si="47"/>
        <v>2.846304042716008</v>
      </c>
      <c r="AM71" s="119">
        <f t="shared" si="48"/>
        <v>2.9612475771034146</v>
      </c>
      <c r="AN71" s="54">
        <f t="shared" si="49"/>
        <v>4.0383435030969084E-2</v>
      </c>
    </row>
    <row r="72" spans="1:40" ht="20.100000000000001" customHeight="1" x14ac:dyDescent="0.25">
      <c r="A72" s="104" t="s">
        <v>104</v>
      </c>
      <c r="B72" s="106">
        <v>4921.74</v>
      </c>
      <c r="C72" s="75">
        <v>8425.2999999999993</v>
      </c>
      <c r="D72" s="75">
        <v>10996.74</v>
      </c>
      <c r="E72" s="75">
        <v>12755.08</v>
      </c>
      <c r="F72" s="75">
        <v>11833.2</v>
      </c>
      <c r="G72" s="75">
        <v>19681.29</v>
      </c>
      <c r="H72" s="75">
        <v>25330.74</v>
      </c>
      <c r="I72" s="75">
        <v>28157.95</v>
      </c>
      <c r="J72" s="75">
        <v>27570.880000000001</v>
      </c>
      <c r="K72" s="158">
        <v>21153.39</v>
      </c>
      <c r="L72" s="54">
        <f t="shared" si="37"/>
        <v>-0.23276333580937575</v>
      </c>
      <c r="N72" s="392">
        <f t="shared" si="50"/>
        <v>7.7462662480276265E-2</v>
      </c>
      <c r="P72" s="106">
        <v>1179.925</v>
      </c>
      <c r="Q72" s="75">
        <v>2375.873</v>
      </c>
      <c r="R72" s="75">
        <v>3110.91</v>
      </c>
      <c r="S72" s="75">
        <v>3181.4949999999999</v>
      </c>
      <c r="T72" s="75">
        <v>2931.2849999999999</v>
      </c>
      <c r="U72" s="75">
        <v>5220.6660000000002</v>
      </c>
      <c r="V72" s="75">
        <v>6504.366</v>
      </c>
      <c r="W72" s="75">
        <v>7264.2359999999999</v>
      </c>
      <c r="X72" s="75">
        <v>7687.9390000000003</v>
      </c>
      <c r="Y72" s="98">
        <v>6147.11</v>
      </c>
      <c r="Z72" s="54">
        <f t="shared" si="38"/>
        <v>-0.20042159543669644</v>
      </c>
      <c r="AB72" s="392">
        <f t="shared" si="51"/>
        <v>8.3061192424435937E-2</v>
      </c>
      <c r="AD72" s="118">
        <f t="shared" si="39"/>
        <v>2.3973736930435172</v>
      </c>
      <c r="AE72" s="89">
        <f t="shared" si="40"/>
        <v>2.819926886876432</v>
      </c>
      <c r="AF72" s="89">
        <f t="shared" si="41"/>
        <v>2.8289383944696338</v>
      </c>
      <c r="AG72" s="89">
        <f t="shared" si="42"/>
        <v>2.4942963901441622</v>
      </c>
      <c r="AH72" s="89">
        <f t="shared" si="43"/>
        <v>2.477170165297637</v>
      </c>
      <c r="AI72" s="89">
        <f t="shared" si="44"/>
        <v>2.6526035640956462</v>
      </c>
      <c r="AJ72" s="89">
        <f t="shared" si="45"/>
        <v>2.5677757538863846</v>
      </c>
      <c r="AK72" s="89">
        <f t="shared" si="46"/>
        <v>2.579817067648746</v>
      </c>
      <c r="AL72" s="89">
        <f t="shared" si="47"/>
        <v>2.7884271376176608</v>
      </c>
      <c r="AM72" s="119">
        <f t="shared" si="48"/>
        <v>2.9059692087178464</v>
      </c>
      <c r="AN72" s="54">
        <f t="shared" si="49"/>
        <v>4.2153538643512692E-2</v>
      </c>
    </row>
    <row r="73" spans="1:40" ht="20.100000000000001" customHeight="1" x14ac:dyDescent="0.25">
      <c r="A73" s="104" t="s">
        <v>98</v>
      </c>
      <c r="B73" s="106">
        <v>54176.92</v>
      </c>
      <c r="C73" s="75">
        <v>89010.96</v>
      </c>
      <c r="D73" s="75">
        <v>83048.84</v>
      </c>
      <c r="E73" s="75">
        <v>86991.69</v>
      </c>
      <c r="F73" s="75">
        <v>77565.98</v>
      </c>
      <c r="G73" s="75">
        <v>64384.18</v>
      </c>
      <c r="H73" s="75">
        <v>30997.8</v>
      </c>
      <c r="I73" s="75">
        <v>43261.81</v>
      </c>
      <c r="J73" s="75">
        <v>23530.57</v>
      </c>
      <c r="K73" s="158">
        <v>20478.14</v>
      </c>
      <c r="L73" s="54">
        <f t="shared" si="37"/>
        <v>-0.12972188943999233</v>
      </c>
      <c r="N73" s="392">
        <f t="shared" si="50"/>
        <v>7.4989930552211467E-2</v>
      </c>
      <c r="P73" s="106">
        <v>11674.035</v>
      </c>
      <c r="Q73" s="75">
        <v>18561.294999999998</v>
      </c>
      <c r="R73" s="75">
        <v>21307.378000000001</v>
      </c>
      <c r="S73" s="75">
        <v>23993.683000000001</v>
      </c>
      <c r="T73" s="75">
        <v>22805.213</v>
      </c>
      <c r="U73" s="75">
        <v>17657.489000000001</v>
      </c>
      <c r="V73" s="75">
        <v>8504.3320000000003</v>
      </c>
      <c r="W73" s="75">
        <v>12223.931</v>
      </c>
      <c r="X73" s="75">
        <v>6843.7759999999998</v>
      </c>
      <c r="Y73" s="98">
        <v>5293.835</v>
      </c>
      <c r="Z73" s="54">
        <f t="shared" si="38"/>
        <v>-0.22647453686385993</v>
      </c>
      <c r="AB73" s="392">
        <f t="shared" si="51"/>
        <v>7.1531540447171735E-2</v>
      </c>
      <c r="AD73" s="118">
        <f t="shared" si="39"/>
        <v>2.1547985747436362</v>
      </c>
      <c r="AE73" s="89">
        <f t="shared" si="40"/>
        <v>2.0852819697709131</v>
      </c>
      <c r="AF73" s="89">
        <f t="shared" si="41"/>
        <v>2.5656442642666653</v>
      </c>
      <c r="AG73" s="89">
        <f t="shared" si="42"/>
        <v>2.7581580493493112</v>
      </c>
      <c r="AH73" s="89">
        <f t="shared" si="43"/>
        <v>2.9401050563662063</v>
      </c>
      <c r="AI73" s="89">
        <f t="shared" si="44"/>
        <v>2.7425198239691801</v>
      </c>
      <c r="AJ73" s="89">
        <f t="shared" si="45"/>
        <v>2.7435276051848847</v>
      </c>
      <c r="AK73" s="89">
        <f t="shared" si="46"/>
        <v>2.8255708672383335</v>
      </c>
      <c r="AL73" s="89">
        <f t="shared" si="47"/>
        <v>2.9084616309762152</v>
      </c>
      <c r="AM73" s="119">
        <f t="shared" si="48"/>
        <v>2.5851151520597089</v>
      </c>
      <c r="AN73" s="54">
        <f t="shared" si="49"/>
        <v>-0.1111744007459972</v>
      </c>
    </row>
    <row r="74" spans="1:40" ht="20.100000000000001" customHeight="1" x14ac:dyDescent="0.25">
      <c r="A74" s="104" t="s">
        <v>107</v>
      </c>
      <c r="B74" s="106">
        <v>9503.92</v>
      </c>
      <c r="C74" s="75">
        <v>9602.69</v>
      </c>
      <c r="D74" s="75">
        <v>9710.36</v>
      </c>
      <c r="E74" s="75">
        <v>8909.7800000000007</v>
      </c>
      <c r="F74" s="75">
        <v>9036.02</v>
      </c>
      <c r="G74" s="75">
        <v>10467.209999999999</v>
      </c>
      <c r="H74" s="75">
        <v>10266.74</v>
      </c>
      <c r="I74" s="75">
        <v>9093.7900000000009</v>
      </c>
      <c r="J74" s="75">
        <v>8126.96</v>
      </c>
      <c r="K74" s="158">
        <v>8652.99</v>
      </c>
      <c r="L74" s="54">
        <f t="shared" si="37"/>
        <v>6.4726539813165035E-2</v>
      </c>
      <c r="N74" s="392">
        <f t="shared" si="50"/>
        <v>3.1686819172492248E-2</v>
      </c>
      <c r="P74" s="106">
        <v>1868.03</v>
      </c>
      <c r="Q74" s="75">
        <v>1839.73</v>
      </c>
      <c r="R74" s="75">
        <v>1870.6969999999999</v>
      </c>
      <c r="S74" s="75">
        <v>1868.758</v>
      </c>
      <c r="T74" s="75">
        <v>2973.6370000000002</v>
      </c>
      <c r="U74" s="75">
        <v>2387.8249999999998</v>
      </c>
      <c r="V74" s="75">
        <v>2275.8470000000002</v>
      </c>
      <c r="W74" s="75">
        <v>2113.7739999999999</v>
      </c>
      <c r="X74" s="75">
        <v>1918.6669999999999</v>
      </c>
      <c r="Y74" s="98">
        <v>2070.7190000000001</v>
      </c>
      <c r="Z74" s="54">
        <f t="shared" si="38"/>
        <v>7.9248770109664746E-2</v>
      </c>
      <c r="AB74" s="392">
        <f t="shared" si="51"/>
        <v>2.7980040916127345E-2</v>
      </c>
      <c r="AD74" s="118">
        <f t="shared" si="39"/>
        <v>1.9655363260633507</v>
      </c>
      <c r="AE74" s="89">
        <f t="shared" si="40"/>
        <v>1.9158485799291656</v>
      </c>
      <c r="AF74" s="89">
        <f t="shared" si="41"/>
        <v>1.9264960310431332</v>
      </c>
      <c r="AG74" s="89">
        <f t="shared" si="42"/>
        <v>2.097423280933985</v>
      </c>
      <c r="AH74" s="89">
        <f t="shared" si="43"/>
        <v>3.2908703167987676</v>
      </c>
      <c r="AI74" s="89">
        <f t="shared" si="44"/>
        <v>2.2812430437528244</v>
      </c>
      <c r="AJ74" s="89">
        <f t="shared" si="45"/>
        <v>2.2167182572072539</v>
      </c>
      <c r="AK74" s="89">
        <f t="shared" si="46"/>
        <v>2.3244147929521128</v>
      </c>
      <c r="AL74" s="89">
        <f t="shared" si="47"/>
        <v>2.3608667939795445</v>
      </c>
      <c r="AM74" s="119">
        <f t="shared" si="48"/>
        <v>2.3930675985988659</v>
      </c>
      <c r="AN74" s="54">
        <f t="shared" si="49"/>
        <v>1.3639399182298974E-2</v>
      </c>
    </row>
    <row r="75" spans="1:40" ht="20.100000000000001" customHeight="1" x14ac:dyDescent="0.25">
      <c r="A75" s="104" t="s">
        <v>117</v>
      </c>
      <c r="B75" s="106">
        <v>1375.99</v>
      </c>
      <c r="C75" s="75">
        <v>1321.86</v>
      </c>
      <c r="D75" s="75">
        <v>1807.96</v>
      </c>
      <c r="E75" s="75">
        <v>1655.05</v>
      </c>
      <c r="F75" s="75">
        <v>951.03</v>
      </c>
      <c r="G75" s="75">
        <v>1657.67</v>
      </c>
      <c r="H75" s="75">
        <v>1928.28</v>
      </c>
      <c r="I75" s="75">
        <v>2430.6999999999998</v>
      </c>
      <c r="J75" s="75">
        <v>4045.58</v>
      </c>
      <c r="K75" s="158">
        <v>7319.47</v>
      </c>
      <c r="L75" s="54">
        <f t="shared" si="37"/>
        <v>0.80925108389897127</v>
      </c>
      <c r="N75" s="392">
        <f t="shared" si="50"/>
        <v>2.6803535232154646E-2</v>
      </c>
      <c r="P75" s="106">
        <v>274.79899999999998</v>
      </c>
      <c r="Q75" s="75">
        <v>318.25799999999998</v>
      </c>
      <c r="R75" s="75">
        <v>428.99299999999999</v>
      </c>
      <c r="S75" s="75">
        <v>414.68099999999998</v>
      </c>
      <c r="T75" s="75">
        <v>251.11600000000001</v>
      </c>
      <c r="U75" s="75">
        <v>386.875</v>
      </c>
      <c r="V75" s="75">
        <v>475.46100000000001</v>
      </c>
      <c r="W75" s="75">
        <v>562.97500000000002</v>
      </c>
      <c r="X75" s="75">
        <v>935.23900000000003</v>
      </c>
      <c r="Y75" s="98">
        <v>1678.248</v>
      </c>
      <c r="Z75" s="54">
        <f t="shared" si="38"/>
        <v>0.79445895648064291</v>
      </c>
      <c r="AB75" s="392">
        <f t="shared" si="51"/>
        <v>2.2676880690914065E-2</v>
      </c>
      <c r="AD75" s="118">
        <f t="shared" si="39"/>
        <v>1.9971002696240523</v>
      </c>
      <c r="AE75" s="89">
        <f t="shared" si="40"/>
        <v>2.4076528527983294</v>
      </c>
      <c r="AF75" s="89">
        <f t="shared" si="41"/>
        <v>2.3728013894112703</v>
      </c>
      <c r="AG75" s="89">
        <f t="shared" si="42"/>
        <v>2.5055496812785112</v>
      </c>
      <c r="AH75" s="89">
        <f t="shared" si="43"/>
        <v>2.6404634974711634</v>
      </c>
      <c r="AI75" s="89">
        <f t="shared" si="44"/>
        <v>2.3338481121091652</v>
      </c>
      <c r="AJ75" s="89">
        <f t="shared" si="45"/>
        <v>2.4657259319186013</v>
      </c>
      <c r="AK75" s="89">
        <f t="shared" si="46"/>
        <v>2.3161023573456205</v>
      </c>
      <c r="AL75" s="89">
        <f t="shared" si="47"/>
        <v>2.3117550511916711</v>
      </c>
      <c r="AM75" s="119">
        <f t="shared" si="48"/>
        <v>2.292854537282071</v>
      </c>
      <c r="AN75" s="54">
        <f t="shared" si="49"/>
        <v>-8.1758289659007027E-3</v>
      </c>
    </row>
    <row r="76" spans="1:40" ht="20.100000000000001" customHeight="1" x14ac:dyDescent="0.25">
      <c r="A76" s="104" t="s">
        <v>109</v>
      </c>
      <c r="B76" s="106">
        <v>3012.22</v>
      </c>
      <c r="C76" s="75">
        <v>4120.4399999999996</v>
      </c>
      <c r="D76" s="75">
        <v>3927.12</v>
      </c>
      <c r="E76" s="75">
        <v>2377.5500000000002</v>
      </c>
      <c r="F76" s="75">
        <v>3953.02</v>
      </c>
      <c r="G76" s="75">
        <v>3041.6</v>
      </c>
      <c r="H76" s="75">
        <v>3321.73</v>
      </c>
      <c r="I76" s="75">
        <v>3468.42</v>
      </c>
      <c r="J76" s="75">
        <v>3163.16</v>
      </c>
      <c r="K76" s="158">
        <v>3242.22</v>
      </c>
      <c r="L76" s="54">
        <f t="shared" si="37"/>
        <v>2.4993993348423713E-2</v>
      </c>
      <c r="N76" s="392">
        <f t="shared" si="50"/>
        <v>1.1872848443998872E-2</v>
      </c>
      <c r="P76" s="106">
        <v>1038.309</v>
      </c>
      <c r="Q76" s="75">
        <v>1489.578</v>
      </c>
      <c r="R76" s="75">
        <v>1810.183</v>
      </c>
      <c r="S76" s="75">
        <v>1109.2</v>
      </c>
      <c r="T76" s="75">
        <v>1420.241</v>
      </c>
      <c r="U76" s="75">
        <v>1238.616</v>
      </c>
      <c r="V76" s="75">
        <v>1295.9369999999999</v>
      </c>
      <c r="W76" s="75">
        <v>1563.808</v>
      </c>
      <c r="X76" s="75">
        <v>1284.558</v>
      </c>
      <c r="Y76" s="98">
        <v>1499.6969999999999</v>
      </c>
      <c r="Z76" s="54">
        <f t="shared" si="38"/>
        <v>0.16748095453844816</v>
      </c>
      <c r="AB76" s="392">
        <f t="shared" si="51"/>
        <v>2.0264257691069345E-2</v>
      </c>
      <c r="AD76" s="118">
        <f t="shared" si="39"/>
        <v>3.4469892637323967</v>
      </c>
      <c r="AE76" s="89">
        <f t="shared" si="40"/>
        <v>3.615094504470397</v>
      </c>
      <c r="AF76" s="89">
        <f t="shared" si="41"/>
        <v>4.6094415245778073</v>
      </c>
      <c r="AG76" s="89">
        <f t="shared" si="42"/>
        <v>4.665306723307606</v>
      </c>
      <c r="AH76" s="89">
        <f t="shared" si="43"/>
        <v>3.5927999352393862</v>
      </c>
      <c r="AI76" s="89">
        <f t="shared" si="44"/>
        <v>4.0722514466070496</v>
      </c>
      <c r="AJ76" s="89">
        <f t="shared" si="45"/>
        <v>3.9013917446631723</v>
      </c>
      <c r="AK76" s="89">
        <f t="shared" si="46"/>
        <v>4.5087042515035662</v>
      </c>
      <c r="AL76" s="89">
        <f t="shared" si="47"/>
        <v>4.0609959660592576</v>
      </c>
      <c r="AM76" s="119">
        <f t="shared" si="48"/>
        <v>4.6255251031700499</v>
      </c>
      <c r="AN76" s="54">
        <f t="shared" si="49"/>
        <v>0.13901248408739611</v>
      </c>
    </row>
    <row r="77" spans="1:40" ht="20.100000000000001" customHeight="1" x14ac:dyDescent="0.25">
      <c r="A77" s="104" t="s">
        <v>108</v>
      </c>
      <c r="B77" s="106">
        <v>1146.24</v>
      </c>
      <c r="C77" s="75">
        <v>1172.82</v>
      </c>
      <c r="D77" s="75">
        <v>1372.96</v>
      </c>
      <c r="E77" s="75">
        <v>1591.6</v>
      </c>
      <c r="F77" s="75">
        <v>1660.95</v>
      </c>
      <c r="G77" s="75">
        <v>1682.83</v>
      </c>
      <c r="H77" s="75">
        <v>3812.89</v>
      </c>
      <c r="I77" s="75">
        <v>3210.63</v>
      </c>
      <c r="J77" s="75">
        <v>4573.72</v>
      </c>
      <c r="K77" s="158">
        <v>4767.18</v>
      </c>
      <c r="L77" s="54">
        <f t="shared" si="37"/>
        <v>4.2298173040763325E-2</v>
      </c>
      <c r="N77" s="392">
        <f t="shared" si="50"/>
        <v>1.7457176146363464E-2</v>
      </c>
      <c r="P77" s="106">
        <v>220.50899999999999</v>
      </c>
      <c r="Q77" s="75">
        <v>279.33800000000002</v>
      </c>
      <c r="R77" s="75">
        <v>368.06099999999998</v>
      </c>
      <c r="S77" s="75">
        <v>388.90300000000002</v>
      </c>
      <c r="T77" s="75">
        <v>400.553</v>
      </c>
      <c r="U77" s="75">
        <v>476.464</v>
      </c>
      <c r="V77" s="75">
        <v>988.83299999999997</v>
      </c>
      <c r="W77" s="75">
        <v>910.19200000000001</v>
      </c>
      <c r="X77" s="75">
        <v>1374.97</v>
      </c>
      <c r="Y77" s="98">
        <v>1468.1120000000001</v>
      </c>
      <c r="Z77" s="54">
        <f t="shared" si="38"/>
        <v>6.774111435158589E-2</v>
      </c>
      <c r="AB77" s="392">
        <f t="shared" si="51"/>
        <v>1.9837473761267245E-2</v>
      </c>
      <c r="AD77" s="118">
        <f t="shared" si="39"/>
        <v>1.9237594221105525</v>
      </c>
      <c r="AE77" s="89">
        <f t="shared" si="40"/>
        <v>2.3817636124895554</v>
      </c>
      <c r="AF77" s="89">
        <f t="shared" si="41"/>
        <v>2.6807845822165244</v>
      </c>
      <c r="AG77" s="89">
        <f t="shared" si="42"/>
        <v>2.4434719778838905</v>
      </c>
      <c r="AH77" s="89">
        <f t="shared" si="43"/>
        <v>2.4115897528522834</v>
      </c>
      <c r="AI77" s="89">
        <f t="shared" si="44"/>
        <v>2.8313258023686294</v>
      </c>
      <c r="AJ77" s="89">
        <f t="shared" si="45"/>
        <v>2.5933950363110396</v>
      </c>
      <c r="AK77" s="89">
        <f t="shared" si="46"/>
        <v>2.8349327079109083</v>
      </c>
      <c r="AL77" s="89">
        <f t="shared" si="47"/>
        <v>3.0062399972014027</v>
      </c>
      <c r="AM77" s="119">
        <f t="shared" si="48"/>
        <v>3.0796235929836921</v>
      </c>
      <c r="AN77" s="54">
        <f t="shared" si="49"/>
        <v>2.4410424933007487E-2</v>
      </c>
    </row>
    <row r="78" spans="1:40" ht="20.100000000000001" customHeight="1" x14ac:dyDescent="0.25">
      <c r="A78" s="104" t="s">
        <v>114</v>
      </c>
      <c r="B78" s="106">
        <v>291.24</v>
      </c>
      <c r="C78" s="75">
        <v>1250.8399999999999</v>
      </c>
      <c r="D78" s="75">
        <v>726.2</v>
      </c>
      <c r="E78" s="75">
        <v>843.66</v>
      </c>
      <c r="F78" s="75">
        <v>1565.03</v>
      </c>
      <c r="G78" s="75">
        <v>2342.52</v>
      </c>
      <c r="H78" s="75">
        <v>4102.1499999999996</v>
      </c>
      <c r="I78" s="75">
        <v>4618.26</v>
      </c>
      <c r="J78" s="75">
        <v>3468.29</v>
      </c>
      <c r="K78" s="158">
        <v>5562.7</v>
      </c>
      <c r="L78" s="54">
        <f t="shared" si="37"/>
        <v>0.60387395517675857</v>
      </c>
      <c r="N78" s="392">
        <f t="shared" si="50"/>
        <v>2.0370330834870099E-2</v>
      </c>
      <c r="P78" s="106">
        <v>44.039000000000001</v>
      </c>
      <c r="Q78" s="75">
        <v>291.85199999999998</v>
      </c>
      <c r="R78" s="75">
        <v>154.57400000000001</v>
      </c>
      <c r="S78" s="75">
        <v>141.21899999999999</v>
      </c>
      <c r="T78" s="75">
        <v>265.66399999999999</v>
      </c>
      <c r="U78" s="75">
        <v>347.12700000000001</v>
      </c>
      <c r="V78" s="75">
        <v>650.94100000000003</v>
      </c>
      <c r="W78" s="75">
        <v>742.178</v>
      </c>
      <c r="X78" s="75">
        <v>644.93200000000002</v>
      </c>
      <c r="Y78" s="98">
        <v>1060.664</v>
      </c>
      <c r="Z78" s="54">
        <f t="shared" si="38"/>
        <v>0.64461369570745441</v>
      </c>
      <c r="AB78" s="392">
        <f t="shared" si="51"/>
        <v>1.433194079846821E-2</v>
      </c>
      <c r="AD78" s="118">
        <f t="shared" si="39"/>
        <v>1.5121205878313417</v>
      </c>
      <c r="AE78" s="89">
        <f t="shared" si="40"/>
        <v>2.3332480573054908</v>
      </c>
      <c r="AF78" s="89">
        <f t="shared" si="41"/>
        <v>2.128532084825117</v>
      </c>
      <c r="AG78" s="89">
        <f t="shared" si="42"/>
        <v>1.6738852144228717</v>
      </c>
      <c r="AH78" s="89">
        <f t="shared" si="43"/>
        <v>1.697501006370485</v>
      </c>
      <c r="AI78" s="89">
        <f t="shared" si="44"/>
        <v>1.4818528763895291</v>
      </c>
      <c r="AJ78" s="89">
        <f t="shared" si="45"/>
        <v>1.5868288580378584</v>
      </c>
      <c r="AK78" s="89">
        <f t="shared" si="46"/>
        <v>1.6070511404728185</v>
      </c>
      <c r="AL78" s="89">
        <f t="shared" si="47"/>
        <v>1.8595100179050772</v>
      </c>
      <c r="AM78" s="119">
        <f t="shared" si="48"/>
        <v>1.9067431283369587</v>
      </c>
      <c r="AN78" s="54">
        <f t="shared" si="49"/>
        <v>2.5400836767254575E-2</v>
      </c>
    </row>
    <row r="79" spans="1:40" ht="20.100000000000001" customHeight="1" x14ac:dyDescent="0.25">
      <c r="A79" s="104" t="s">
        <v>111</v>
      </c>
      <c r="B79" s="106">
        <v>164.5</v>
      </c>
      <c r="C79" s="75">
        <v>177.18</v>
      </c>
      <c r="D79" s="75">
        <v>146.32</v>
      </c>
      <c r="E79" s="75">
        <v>227.49</v>
      </c>
      <c r="F79" s="75">
        <v>232.95</v>
      </c>
      <c r="G79" s="75">
        <v>254.82</v>
      </c>
      <c r="H79" s="75">
        <v>293.73</v>
      </c>
      <c r="I79" s="75">
        <v>342.5</v>
      </c>
      <c r="J79" s="75">
        <v>413.01</v>
      </c>
      <c r="K79" s="158">
        <v>530.58000000000004</v>
      </c>
      <c r="L79" s="54">
        <f t="shared" si="37"/>
        <v>0.28466623084186837</v>
      </c>
      <c r="N79" s="392">
        <f t="shared" si="50"/>
        <v>1.9429575807369405E-3</v>
      </c>
      <c r="P79" s="106">
        <v>331.608</v>
      </c>
      <c r="Q79" s="75">
        <v>347.52600000000001</v>
      </c>
      <c r="R79" s="75">
        <v>245.67400000000001</v>
      </c>
      <c r="S79" s="75">
        <v>360.45299999999997</v>
      </c>
      <c r="T79" s="75">
        <v>382.76100000000002</v>
      </c>
      <c r="U79" s="75">
        <v>419.00200000000001</v>
      </c>
      <c r="V79" s="75">
        <v>475.72</v>
      </c>
      <c r="W79" s="75">
        <v>602.73699999999997</v>
      </c>
      <c r="X79" s="75">
        <v>730.27200000000005</v>
      </c>
      <c r="Y79" s="98">
        <v>1020.9349999999999</v>
      </c>
      <c r="Z79" s="54">
        <f t="shared" si="38"/>
        <v>0.39802018973752229</v>
      </c>
      <c r="AB79" s="392">
        <f t="shared" si="51"/>
        <v>1.3795113230093735E-2</v>
      </c>
      <c r="AD79" s="118">
        <f t="shared" si="39"/>
        <v>20.158541033434648</v>
      </c>
      <c r="AE79" s="89">
        <f t="shared" si="40"/>
        <v>19.614290551981036</v>
      </c>
      <c r="AF79" s="89">
        <f t="shared" si="41"/>
        <v>16.79018589393111</v>
      </c>
      <c r="AG79" s="89">
        <f t="shared" si="42"/>
        <v>15.844784386126861</v>
      </c>
      <c r="AH79" s="89">
        <f t="shared" si="43"/>
        <v>16.431036703155186</v>
      </c>
      <c r="AI79" s="89">
        <f t="shared" si="44"/>
        <v>16.443057844753159</v>
      </c>
      <c r="AJ79" s="89">
        <f t="shared" si="45"/>
        <v>16.195826098798214</v>
      </c>
      <c r="AK79" s="89">
        <f t="shared" si="46"/>
        <v>17.598160583941606</v>
      </c>
      <c r="AL79" s="89">
        <f t="shared" si="47"/>
        <v>17.681702622212537</v>
      </c>
      <c r="AM79" s="119">
        <f t="shared" si="48"/>
        <v>19.241867390402952</v>
      </c>
      <c r="AN79" s="54">
        <f t="shared" si="49"/>
        <v>8.8236116256726699E-2</v>
      </c>
    </row>
    <row r="80" spans="1:40" ht="20.100000000000001" customHeight="1" x14ac:dyDescent="0.25">
      <c r="A80" s="104" t="s">
        <v>115</v>
      </c>
      <c r="B80" s="106">
        <v>3278.52</v>
      </c>
      <c r="C80" s="75">
        <v>2131.9899999999998</v>
      </c>
      <c r="D80" s="75">
        <v>2468.38</v>
      </c>
      <c r="E80" s="75">
        <v>2429.59</v>
      </c>
      <c r="F80" s="75">
        <v>2870.47</v>
      </c>
      <c r="G80" s="75">
        <v>3168.8</v>
      </c>
      <c r="H80" s="75">
        <v>3221.45</v>
      </c>
      <c r="I80" s="75">
        <v>2739.8</v>
      </c>
      <c r="J80" s="75">
        <v>2972.09</v>
      </c>
      <c r="K80" s="158">
        <v>2757.38</v>
      </c>
      <c r="L80" s="54">
        <f t="shared" si="37"/>
        <v>-7.2242092265039096E-2</v>
      </c>
      <c r="N80" s="392">
        <f t="shared" si="50"/>
        <v>1.0097388469170387E-2</v>
      </c>
      <c r="P80" s="106">
        <v>409.14100000000002</v>
      </c>
      <c r="Q80" s="75">
        <v>371.84800000000001</v>
      </c>
      <c r="R80" s="75">
        <v>434.20600000000002</v>
      </c>
      <c r="S80" s="75">
        <v>466.286</v>
      </c>
      <c r="T80" s="75">
        <v>553.45100000000002</v>
      </c>
      <c r="U80" s="75">
        <v>646.31799999999998</v>
      </c>
      <c r="V80" s="75">
        <v>627.08699999999999</v>
      </c>
      <c r="W80" s="75">
        <v>586.38499999999999</v>
      </c>
      <c r="X80" s="75">
        <v>638.29700000000003</v>
      </c>
      <c r="Y80" s="98">
        <v>595.78300000000002</v>
      </c>
      <c r="Z80" s="54">
        <f t="shared" si="38"/>
        <v>-6.6605357693988856E-2</v>
      </c>
      <c r="AB80" s="392">
        <f t="shared" si="51"/>
        <v>8.0503596659581029E-3</v>
      </c>
      <c r="AD80" s="118">
        <f t="shared" si="39"/>
        <v>1.2479441943315888</v>
      </c>
      <c r="AE80" s="89">
        <f t="shared" si="40"/>
        <v>1.7441357604866816</v>
      </c>
      <c r="AF80" s="89">
        <f t="shared" si="41"/>
        <v>1.7590727521694391</v>
      </c>
      <c r="AG80" s="89">
        <f t="shared" si="42"/>
        <v>1.9191962429874998</v>
      </c>
      <c r="AH80" s="89">
        <f t="shared" si="43"/>
        <v>1.9280849477611683</v>
      </c>
      <c r="AI80" s="89">
        <f t="shared" si="44"/>
        <v>2.0396301439030546</v>
      </c>
      <c r="AJ80" s="89">
        <f t="shared" si="45"/>
        <v>1.9465985813841593</v>
      </c>
      <c r="AK80" s="89">
        <f t="shared" si="46"/>
        <v>2.1402474633184903</v>
      </c>
      <c r="AL80" s="89">
        <f t="shared" si="47"/>
        <v>2.1476368481438985</v>
      </c>
      <c r="AM80" s="119">
        <f t="shared" si="48"/>
        <v>2.1606851431431289</v>
      </c>
      <c r="AN80" s="54">
        <f t="shared" si="49"/>
        <v>6.0756524132594171E-3</v>
      </c>
    </row>
    <row r="81" spans="1:40" ht="20.100000000000001" customHeight="1" x14ac:dyDescent="0.25">
      <c r="A81" s="104" t="s">
        <v>116</v>
      </c>
      <c r="B81" s="106">
        <v>3665.84</v>
      </c>
      <c r="C81" s="75">
        <v>2715.78</v>
      </c>
      <c r="D81" s="75">
        <v>2629.57</v>
      </c>
      <c r="E81" s="75">
        <v>1893.74</v>
      </c>
      <c r="F81" s="75">
        <v>3433.26</v>
      </c>
      <c r="G81" s="75">
        <v>2856.24</v>
      </c>
      <c r="H81" s="75">
        <v>2283.42</v>
      </c>
      <c r="I81" s="75">
        <v>2332.73</v>
      </c>
      <c r="J81" s="75">
        <v>2144.4299999999998</v>
      </c>
      <c r="K81" s="158">
        <v>2690.13</v>
      </c>
      <c r="L81" s="54">
        <f t="shared" si="37"/>
        <v>0.25447321665897243</v>
      </c>
      <c r="N81" s="392">
        <f t="shared" si="50"/>
        <v>9.8511223126915171E-3</v>
      </c>
      <c r="P81" s="106">
        <v>636.86800000000005</v>
      </c>
      <c r="Q81" s="75">
        <v>540.88199999999995</v>
      </c>
      <c r="R81" s="75">
        <v>562.17399999999998</v>
      </c>
      <c r="S81" s="75">
        <v>406.08199999999999</v>
      </c>
      <c r="T81" s="75">
        <v>526.06299999999999</v>
      </c>
      <c r="U81" s="75">
        <v>499.90499999999997</v>
      </c>
      <c r="V81" s="75">
        <v>407.62299999999999</v>
      </c>
      <c r="W81" s="75">
        <v>410.35700000000003</v>
      </c>
      <c r="X81" s="75">
        <v>438.55700000000002</v>
      </c>
      <c r="Y81" s="98">
        <v>541.32299999999998</v>
      </c>
      <c r="Z81" s="54">
        <f t="shared" si="38"/>
        <v>0.23432757885520003</v>
      </c>
      <c r="AB81" s="392">
        <f t="shared" si="51"/>
        <v>7.3144833697091696E-3</v>
      </c>
      <c r="AD81" s="118">
        <f t="shared" si="39"/>
        <v>1.7373044104489013</v>
      </c>
      <c r="AE81" s="89">
        <f t="shared" si="40"/>
        <v>1.9916267149769125</v>
      </c>
      <c r="AF81" s="89">
        <f t="shared" si="41"/>
        <v>2.1378932677205778</v>
      </c>
      <c r="AG81" s="89">
        <f t="shared" si="42"/>
        <v>2.1443387159800182</v>
      </c>
      <c r="AH81" s="89">
        <f t="shared" si="43"/>
        <v>1.5322550578750225</v>
      </c>
      <c r="AI81" s="89">
        <f t="shared" si="44"/>
        <v>1.7502205697000253</v>
      </c>
      <c r="AJ81" s="89">
        <f t="shared" si="45"/>
        <v>1.7851424617459775</v>
      </c>
      <c r="AK81" s="89">
        <f t="shared" si="46"/>
        <v>1.7591277173097617</v>
      </c>
      <c r="AL81" s="89">
        <f t="shared" si="47"/>
        <v>2.0450982312316097</v>
      </c>
      <c r="AM81" s="119">
        <f t="shared" si="48"/>
        <v>2.0122559132830009</v>
      </c>
      <c r="AN81" s="54">
        <f t="shared" si="49"/>
        <v>-1.6059041784428293E-2</v>
      </c>
    </row>
    <row r="82" spans="1:40" ht="20.100000000000001" customHeight="1" x14ac:dyDescent="0.25">
      <c r="A82" s="104" t="s">
        <v>113</v>
      </c>
      <c r="B82" s="106">
        <v>19271.87</v>
      </c>
      <c r="C82" s="75">
        <v>4746.13</v>
      </c>
      <c r="D82" s="75">
        <v>1304.8599999999999</v>
      </c>
      <c r="E82" s="75">
        <v>1120.46</v>
      </c>
      <c r="F82" s="75">
        <v>665.48</v>
      </c>
      <c r="G82" s="75">
        <v>1041.2</v>
      </c>
      <c r="H82" s="75">
        <v>1367.09</v>
      </c>
      <c r="I82" s="75">
        <v>1141.6600000000001</v>
      </c>
      <c r="J82" s="75">
        <v>1551.69</v>
      </c>
      <c r="K82" s="158">
        <v>2653.64</v>
      </c>
      <c r="L82" s="54">
        <f t="shared" si="37"/>
        <v>0.71016117910149568</v>
      </c>
      <c r="N82" s="392">
        <f t="shared" si="50"/>
        <v>9.7174977468935386E-3</v>
      </c>
      <c r="P82" s="106">
        <v>652.20000000000005</v>
      </c>
      <c r="Q82" s="75">
        <v>264.94499999999999</v>
      </c>
      <c r="R82" s="75">
        <v>129.53399999999999</v>
      </c>
      <c r="S82" s="75">
        <v>144.239</v>
      </c>
      <c r="T82" s="75">
        <v>132.74299999999999</v>
      </c>
      <c r="U82" s="75">
        <v>217.54</v>
      </c>
      <c r="V82" s="75">
        <v>273.51600000000002</v>
      </c>
      <c r="W82" s="75">
        <v>240.483</v>
      </c>
      <c r="X82" s="75">
        <v>311.54899999999998</v>
      </c>
      <c r="Y82" s="98">
        <v>511.84300000000002</v>
      </c>
      <c r="Z82" s="54">
        <f t="shared" si="38"/>
        <v>0.6428972649567164</v>
      </c>
      <c r="AB82" s="392">
        <f t="shared" si="51"/>
        <v>6.9161426937374738E-3</v>
      </c>
      <c r="AD82" s="118">
        <f t="shared" si="39"/>
        <v>0.33842071371382232</v>
      </c>
      <c r="AE82" s="89">
        <f t="shared" si="40"/>
        <v>0.55823376097999833</v>
      </c>
      <c r="AF82" s="89">
        <f t="shared" si="41"/>
        <v>0.99270419815152589</v>
      </c>
      <c r="AG82" s="89">
        <f t="shared" si="42"/>
        <v>1.2873194937793406</v>
      </c>
      <c r="AH82" s="89">
        <f t="shared" si="43"/>
        <v>1.9946955580934063</v>
      </c>
      <c r="AI82" s="89">
        <f t="shared" si="44"/>
        <v>2.0893200153668841</v>
      </c>
      <c r="AJ82" s="89">
        <f t="shared" si="45"/>
        <v>2.0007168511217261</v>
      </c>
      <c r="AK82" s="89">
        <f t="shared" si="46"/>
        <v>2.1064327382933623</v>
      </c>
      <c r="AL82" s="89">
        <f t="shared" si="47"/>
        <v>2.0078043939188883</v>
      </c>
      <c r="AM82" s="119">
        <f t="shared" si="48"/>
        <v>1.9288336021464858</v>
      </c>
      <c r="AN82" s="54">
        <f t="shared" si="49"/>
        <v>-3.9331915007051625E-2</v>
      </c>
    </row>
    <row r="83" spans="1:40" ht="20.100000000000001" customHeight="1" x14ac:dyDescent="0.25">
      <c r="A83" s="104" t="s">
        <v>112</v>
      </c>
      <c r="B83" s="106">
        <v>3088.51</v>
      </c>
      <c r="C83" s="75">
        <v>3610.1</v>
      </c>
      <c r="D83" s="75">
        <v>4524.63</v>
      </c>
      <c r="E83" s="75">
        <v>3965.32</v>
      </c>
      <c r="F83" s="75">
        <v>5252.99</v>
      </c>
      <c r="G83" s="75">
        <v>4700.7299999999996</v>
      </c>
      <c r="H83" s="75">
        <v>5618.41</v>
      </c>
      <c r="I83" s="75">
        <v>1781.04</v>
      </c>
      <c r="J83" s="75">
        <v>3521.95</v>
      </c>
      <c r="K83" s="158">
        <v>1949.93</v>
      </c>
      <c r="L83" s="54">
        <f t="shared" si="37"/>
        <v>-0.44634932352815909</v>
      </c>
      <c r="N83" s="392">
        <f t="shared" si="50"/>
        <v>7.1405467137969428E-3</v>
      </c>
      <c r="P83" s="106">
        <v>505.654</v>
      </c>
      <c r="Q83" s="75">
        <v>727.26900000000001</v>
      </c>
      <c r="R83" s="75">
        <v>908.49</v>
      </c>
      <c r="S83" s="75">
        <v>974.83799999999997</v>
      </c>
      <c r="T83" s="75">
        <v>1405.0650000000001</v>
      </c>
      <c r="U83" s="75">
        <v>1060.8889999999999</v>
      </c>
      <c r="V83" s="75">
        <v>1174.4639999999999</v>
      </c>
      <c r="W83" s="75">
        <v>412.77100000000002</v>
      </c>
      <c r="X83" s="75">
        <v>717.43899999999996</v>
      </c>
      <c r="Y83" s="98">
        <v>470.84</v>
      </c>
      <c r="Z83" s="54">
        <f t="shared" si="38"/>
        <v>-0.3437212083536022</v>
      </c>
      <c r="AB83" s="392">
        <f t="shared" si="51"/>
        <v>6.3621005384841677E-3</v>
      </c>
      <c r="AD83" s="118">
        <f t="shared" si="39"/>
        <v>1.6372101757805544</v>
      </c>
      <c r="AE83" s="89">
        <f t="shared" si="40"/>
        <v>2.0145397634414559</v>
      </c>
      <c r="AF83" s="89">
        <f t="shared" si="41"/>
        <v>2.0078768871708847</v>
      </c>
      <c r="AG83" s="89">
        <f t="shared" si="42"/>
        <v>2.4584094095810678</v>
      </c>
      <c r="AH83" s="89">
        <f t="shared" si="43"/>
        <v>2.6747909285949527</v>
      </c>
      <c r="AI83" s="89">
        <f t="shared" si="44"/>
        <v>2.2568601047071413</v>
      </c>
      <c r="AJ83" s="89">
        <f t="shared" si="45"/>
        <v>2.0903850021625332</v>
      </c>
      <c r="AK83" s="89">
        <f t="shared" si="46"/>
        <v>2.3175841081615238</v>
      </c>
      <c r="AL83" s="89">
        <f t="shared" si="47"/>
        <v>2.0370504975936625</v>
      </c>
      <c r="AM83" s="119">
        <f t="shared" si="48"/>
        <v>2.4146507823357761</v>
      </c>
      <c r="AN83" s="54">
        <f t="shared" si="49"/>
        <v>0.18536618762675114</v>
      </c>
    </row>
    <row r="84" spans="1:40" ht="20.100000000000001" customHeight="1" x14ac:dyDescent="0.25">
      <c r="A84" s="104" t="s">
        <v>130</v>
      </c>
      <c r="B84" s="106">
        <v>16.190000000000001</v>
      </c>
      <c r="C84" s="75">
        <v>10.8</v>
      </c>
      <c r="D84" s="75">
        <v>2.25</v>
      </c>
      <c r="E84" s="75">
        <v>0.32</v>
      </c>
      <c r="F84" s="75">
        <v>36.880000000000003</v>
      </c>
      <c r="G84" s="75">
        <v>318.45999999999998</v>
      </c>
      <c r="H84" s="75">
        <v>951.53</v>
      </c>
      <c r="I84" s="75">
        <v>971.73</v>
      </c>
      <c r="J84" s="75">
        <v>751.3</v>
      </c>
      <c r="K84" s="158">
        <v>2230.7399999999998</v>
      </c>
      <c r="L84" s="54">
        <f t="shared" si="37"/>
        <v>1.9691734327166244</v>
      </c>
      <c r="N84" s="392">
        <f t="shared" si="50"/>
        <v>8.1688589725453682E-3</v>
      </c>
      <c r="P84" s="106">
        <v>6.5279999999999996</v>
      </c>
      <c r="Q84" s="75">
        <v>3.77</v>
      </c>
      <c r="R84" s="75">
        <v>2.04</v>
      </c>
      <c r="S84" s="75">
        <v>4.2000000000000003E-2</v>
      </c>
      <c r="T84" s="75">
        <v>7.9169999999999998</v>
      </c>
      <c r="U84" s="75">
        <v>57.503</v>
      </c>
      <c r="V84" s="75">
        <v>172.18199999999999</v>
      </c>
      <c r="W84" s="75">
        <v>177.83600000000001</v>
      </c>
      <c r="X84" s="75">
        <v>133.99199999999999</v>
      </c>
      <c r="Y84" s="98">
        <v>396.392</v>
      </c>
      <c r="Z84" s="54">
        <f t="shared" si="38"/>
        <v>1.9583258702012061</v>
      </c>
      <c r="AB84" s="392">
        <f t="shared" si="51"/>
        <v>5.3561416970750496E-3</v>
      </c>
      <c r="AD84" s="118">
        <f t="shared" si="39"/>
        <v>4.0321185917232851</v>
      </c>
      <c r="AE84" s="89">
        <f t="shared" si="40"/>
        <v>3.4907407407407405</v>
      </c>
      <c r="AF84" s="89">
        <f t="shared" si="41"/>
        <v>9.0666666666666664</v>
      </c>
      <c r="AG84" s="89">
        <f t="shared" si="42"/>
        <v>1.3125</v>
      </c>
      <c r="AH84" s="89">
        <f t="shared" si="43"/>
        <v>2.1466919739696309</v>
      </c>
      <c r="AI84" s="89">
        <f t="shared" si="44"/>
        <v>1.8056584814419394</v>
      </c>
      <c r="AJ84" s="89">
        <f t="shared" si="45"/>
        <v>1.8095278131010057</v>
      </c>
      <c r="AK84" s="89">
        <f t="shared" si="46"/>
        <v>1.8300968375989215</v>
      </c>
      <c r="AL84" s="89">
        <f t="shared" si="47"/>
        <v>1.7834686543324905</v>
      </c>
      <c r="AM84" s="119">
        <f t="shared" si="48"/>
        <v>1.7769529393833439</v>
      </c>
      <c r="AN84" s="54">
        <f t="shared" si="49"/>
        <v>-3.6533947110975584E-3</v>
      </c>
    </row>
    <row r="85" spans="1:40" ht="20.100000000000001" customHeight="1" x14ac:dyDescent="0.25">
      <c r="A85" s="104" t="s">
        <v>127</v>
      </c>
      <c r="B85" s="106">
        <v>31.5</v>
      </c>
      <c r="C85" s="75">
        <v>0.51</v>
      </c>
      <c r="D85" s="75">
        <v>97.08</v>
      </c>
      <c r="E85" s="75">
        <v>90.23</v>
      </c>
      <c r="F85" s="75">
        <v>156.9</v>
      </c>
      <c r="G85" s="75">
        <v>79.849999999999994</v>
      </c>
      <c r="H85" s="75">
        <v>438.57</v>
      </c>
      <c r="I85" s="75">
        <v>469.98</v>
      </c>
      <c r="J85" s="75">
        <v>497.49</v>
      </c>
      <c r="K85" s="158">
        <v>942.5</v>
      </c>
      <c r="L85" s="54">
        <f t="shared" si="37"/>
        <v>0.89451044242095312</v>
      </c>
      <c r="N85" s="392">
        <f t="shared" si="50"/>
        <v>3.4513881409864037E-3</v>
      </c>
      <c r="P85" s="106">
        <v>3.948</v>
      </c>
      <c r="Q85" s="75">
        <v>7.5999999999999998E-2</v>
      </c>
      <c r="R85" s="75">
        <v>24.658000000000001</v>
      </c>
      <c r="S85" s="75">
        <v>25.364000000000001</v>
      </c>
      <c r="T85" s="75">
        <v>39.357999999999997</v>
      </c>
      <c r="U85" s="75">
        <v>33.686</v>
      </c>
      <c r="V85" s="75">
        <v>130.952</v>
      </c>
      <c r="W85" s="75">
        <v>132.94399999999999</v>
      </c>
      <c r="X85" s="75">
        <v>157.773</v>
      </c>
      <c r="Y85" s="98">
        <v>286.26100000000002</v>
      </c>
      <c r="Z85" s="54">
        <f t="shared" si="38"/>
        <v>0.81438522434130067</v>
      </c>
      <c r="AB85" s="392">
        <f t="shared" si="51"/>
        <v>3.8680257884780747E-3</v>
      </c>
      <c r="AD85" s="118">
        <f t="shared" si="39"/>
        <v>1.2533333333333332</v>
      </c>
      <c r="AE85" s="89">
        <f t="shared" si="40"/>
        <v>1.4901960784313726</v>
      </c>
      <c r="AF85" s="89">
        <f t="shared" si="41"/>
        <v>2.5399670374948498</v>
      </c>
      <c r="AG85" s="89">
        <f t="shared" si="42"/>
        <v>2.8110384572758509</v>
      </c>
      <c r="AH85" s="89">
        <f t="shared" si="43"/>
        <v>2.5084767367750156</v>
      </c>
      <c r="AI85" s="89">
        <f t="shared" si="44"/>
        <v>4.2186599874765189</v>
      </c>
      <c r="AJ85" s="89">
        <f t="shared" si="45"/>
        <v>2.98588594751123</v>
      </c>
      <c r="AK85" s="89">
        <f t="shared" si="46"/>
        <v>2.8287161155793861</v>
      </c>
      <c r="AL85" s="89">
        <f t="shared" si="47"/>
        <v>3.1713803292528491</v>
      </c>
      <c r="AM85" s="119">
        <f t="shared" si="48"/>
        <v>3.0372519893899206</v>
      </c>
      <c r="AN85" s="54">
        <f t="shared" si="49"/>
        <v>-4.229336312195895E-2</v>
      </c>
    </row>
    <row r="86" spans="1:40" ht="20.100000000000001" customHeight="1" x14ac:dyDescent="0.25">
      <c r="A86" s="104" t="s">
        <v>126</v>
      </c>
      <c r="B86" s="106">
        <v>65.25</v>
      </c>
      <c r="C86" s="75">
        <v>28.71</v>
      </c>
      <c r="D86" s="75">
        <v>74.7</v>
      </c>
      <c r="E86" s="75">
        <v>363.02</v>
      </c>
      <c r="F86" s="75">
        <v>274.32</v>
      </c>
      <c r="G86" s="75">
        <v>109.49</v>
      </c>
      <c r="H86" s="75">
        <v>368.1</v>
      </c>
      <c r="I86" s="75">
        <v>400.89</v>
      </c>
      <c r="J86" s="75">
        <v>687.18</v>
      </c>
      <c r="K86" s="158">
        <v>1183.07</v>
      </c>
      <c r="L86" s="54">
        <f t="shared" si="37"/>
        <v>0.72163043161908091</v>
      </c>
      <c r="N86" s="392">
        <f t="shared" si="50"/>
        <v>4.3323435203785517E-3</v>
      </c>
      <c r="P86" s="106">
        <v>9.0969999999999995</v>
      </c>
      <c r="Q86" s="75">
        <v>5.5819999999999999</v>
      </c>
      <c r="R86" s="75">
        <v>11.452999999999999</v>
      </c>
      <c r="S86" s="75">
        <v>57.018999999999998</v>
      </c>
      <c r="T86" s="75">
        <v>42.606999999999999</v>
      </c>
      <c r="U86" s="75">
        <v>18.716000000000001</v>
      </c>
      <c r="V86" s="75">
        <v>62.168999999999997</v>
      </c>
      <c r="W86" s="75">
        <v>82.355999999999995</v>
      </c>
      <c r="X86" s="75">
        <v>165.95099999999999</v>
      </c>
      <c r="Y86" s="98">
        <v>270.44</v>
      </c>
      <c r="Z86" s="54">
        <f t="shared" si="38"/>
        <v>0.62963766412977329</v>
      </c>
      <c r="AB86" s="392">
        <f t="shared" si="51"/>
        <v>3.6542487248909577E-3</v>
      </c>
      <c r="AD86" s="118">
        <f t="shared" si="39"/>
        <v>1.3941762452107278</v>
      </c>
      <c r="AE86" s="89">
        <f t="shared" si="40"/>
        <v>1.9442702890978754</v>
      </c>
      <c r="AF86" s="89">
        <f t="shared" si="41"/>
        <v>1.5331994645247657</v>
      </c>
      <c r="AG86" s="89">
        <f t="shared" si="42"/>
        <v>1.5706848107542284</v>
      </c>
      <c r="AH86" s="89">
        <f t="shared" si="43"/>
        <v>1.5531860600758238</v>
      </c>
      <c r="AI86" s="89">
        <f t="shared" si="44"/>
        <v>1.7093798520412826</v>
      </c>
      <c r="AJ86" s="89">
        <f t="shared" si="45"/>
        <v>1.6889160554197227</v>
      </c>
      <c r="AK86" s="89">
        <f t="shared" si="46"/>
        <v>2.0543291177130882</v>
      </c>
      <c r="AL86" s="89">
        <f t="shared" si="47"/>
        <v>2.4149567798830001</v>
      </c>
      <c r="AM86" s="119">
        <f t="shared" si="48"/>
        <v>2.2859171477596423</v>
      </c>
      <c r="AN86" s="54">
        <f t="shared" si="49"/>
        <v>-5.3433516159908045E-2</v>
      </c>
    </row>
    <row r="87" spans="1:40" ht="20.100000000000001" customHeight="1" x14ac:dyDescent="0.25">
      <c r="A87" s="104" t="s">
        <v>118</v>
      </c>
      <c r="B87" s="106">
        <v>1464.71</v>
      </c>
      <c r="C87" s="75">
        <v>825.76</v>
      </c>
      <c r="D87" s="75">
        <v>808.49</v>
      </c>
      <c r="E87" s="75">
        <v>1794.58</v>
      </c>
      <c r="F87" s="75">
        <v>1543.24</v>
      </c>
      <c r="G87" s="75">
        <v>2265.84</v>
      </c>
      <c r="H87" s="75">
        <v>1046.08</v>
      </c>
      <c r="I87" s="75">
        <v>1212.57</v>
      </c>
      <c r="J87" s="75">
        <v>626.77</v>
      </c>
      <c r="K87" s="158">
        <v>712.58</v>
      </c>
      <c r="L87" s="54">
        <f t="shared" si="37"/>
        <v>0.13690827576303918</v>
      </c>
      <c r="N87" s="392">
        <f t="shared" si="50"/>
        <v>2.6094325320998321E-3</v>
      </c>
      <c r="P87" s="106">
        <v>387.40899999999999</v>
      </c>
      <c r="Q87" s="75">
        <v>358.43299999999999</v>
      </c>
      <c r="R87" s="75">
        <v>550.13</v>
      </c>
      <c r="S87" s="75">
        <v>524.65099999999995</v>
      </c>
      <c r="T87" s="75">
        <v>401.78500000000003</v>
      </c>
      <c r="U87" s="75">
        <v>570.41399999999999</v>
      </c>
      <c r="V87" s="75">
        <v>359.86399999999998</v>
      </c>
      <c r="W87" s="75">
        <v>333.83100000000002</v>
      </c>
      <c r="X87" s="75">
        <v>215.738</v>
      </c>
      <c r="Y87" s="98">
        <v>244.929</v>
      </c>
      <c r="Z87" s="54">
        <f t="shared" si="38"/>
        <v>0.13530764167647796</v>
      </c>
      <c r="AB87" s="392">
        <f t="shared" si="51"/>
        <v>3.3095381080417738E-3</v>
      </c>
      <c r="AD87" s="118">
        <f t="shared" si="39"/>
        <v>2.6449536085641521</v>
      </c>
      <c r="AE87" s="89">
        <f t="shared" si="40"/>
        <v>4.3406437705870955</v>
      </c>
      <c r="AF87" s="89">
        <f t="shared" si="41"/>
        <v>6.8044131652834299</v>
      </c>
      <c r="AG87" s="89">
        <f t="shared" si="42"/>
        <v>2.9235308540159815</v>
      </c>
      <c r="AH87" s="89">
        <f t="shared" si="43"/>
        <v>2.6035159793680829</v>
      </c>
      <c r="AI87" s="89">
        <f t="shared" si="44"/>
        <v>2.5174504819404717</v>
      </c>
      <c r="AJ87" s="89">
        <f t="shared" si="45"/>
        <v>3.4401193025390024</v>
      </c>
      <c r="AK87" s="89">
        <f t="shared" si="46"/>
        <v>2.7530864197530871</v>
      </c>
      <c r="AL87" s="89">
        <f t="shared" si="47"/>
        <v>3.4420600858369097</v>
      </c>
      <c r="AM87" s="119">
        <f t="shared" si="48"/>
        <v>3.4372140671924556</v>
      </c>
      <c r="AN87" s="54">
        <f t="shared" si="49"/>
        <v>-1.4078832221419044E-3</v>
      </c>
    </row>
    <row r="88" spans="1:40" ht="20.100000000000001" customHeight="1" x14ac:dyDescent="0.25">
      <c r="A88" s="104" t="s">
        <v>119</v>
      </c>
      <c r="B88" s="106">
        <v>273.14999999999998</v>
      </c>
      <c r="C88" s="75">
        <v>601.16</v>
      </c>
      <c r="D88" s="75">
        <v>562.73</v>
      </c>
      <c r="E88" s="75">
        <v>878.59</v>
      </c>
      <c r="F88" s="75">
        <v>573.29999999999995</v>
      </c>
      <c r="G88" s="75">
        <v>621.63</v>
      </c>
      <c r="H88" s="75">
        <v>1002.6</v>
      </c>
      <c r="I88" s="75">
        <v>495.01</v>
      </c>
      <c r="J88" s="75">
        <v>655.22</v>
      </c>
      <c r="K88" s="158">
        <v>818.72</v>
      </c>
      <c r="L88" s="54">
        <f t="shared" si="37"/>
        <v>0.24953450749366624</v>
      </c>
      <c r="N88" s="392">
        <f t="shared" si="50"/>
        <v>2.9981119350539934E-3</v>
      </c>
      <c r="P88" s="106">
        <v>92.878</v>
      </c>
      <c r="Q88" s="75">
        <v>202.53299999999999</v>
      </c>
      <c r="R88" s="75">
        <v>187.79</v>
      </c>
      <c r="S88" s="75">
        <v>297.05799999999999</v>
      </c>
      <c r="T88" s="75">
        <v>190.85499999999999</v>
      </c>
      <c r="U88" s="75">
        <v>205.56399999999999</v>
      </c>
      <c r="V88" s="75">
        <v>319.92599999999999</v>
      </c>
      <c r="W88" s="75">
        <v>137.209</v>
      </c>
      <c r="X88" s="75">
        <v>217.07300000000001</v>
      </c>
      <c r="Y88" s="98">
        <v>239.03200000000001</v>
      </c>
      <c r="Z88" s="54">
        <f t="shared" si="38"/>
        <v>0.10115951776591287</v>
      </c>
      <c r="AB88" s="392">
        <f t="shared" si="51"/>
        <v>3.2298564606128362E-3</v>
      </c>
      <c r="AD88" s="118">
        <f t="shared" si="39"/>
        <v>3.4002562694490206</v>
      </c>
      <c r="AE88" s="89">
        <f t="shared" si="40"/>
        <v>3.3690365293765385</v>
      </c>
      <c r="AF88" s="89">
        <f t="shared" si="41"/>
        <v>3.3371243758107791</v>
      </c>
      <c r="AG88" s="89">
        <f t="shared" si="42"/>
        <v>3.3810764975699699</v>
      </c>
      <c r="AH88" s="89">
        <f t="shared" si="43"/>
        <v>3.3290598290598288</v>
      </c>
      <c r="AI88" s="89">
        <f t="shared" si="44"/>
        <v>3.3068545597863679</v>
      </c>
      <c r="AJ88" s="89">
        <f t="shared" si="45"/>
        <v>3.1909634949132255</v>
      </c>
      <c r="AK88" s="89">
        <f t="shared" si="46"/>
        <v>2.7718429930708472</v>
      </c>
      <c r="AL88" s="89">
        <f t="shared" si="47"/>
        <v>3.312978846799548</v>
      </c>
      <c r="AM88" s="119">
        <f t="shared" si="48"/>
        <v>2.9195817862028535</v>
      </c>
      <c r="AN88" s="54">
        <f t="shared" si="49"/>
        <v>-0.11874421141466981</v>
      </c>
    </row>
    <row r="89" spans="1:40" ht="20.100000000000001" customHeight="1" x14ac:dyDescent="0.25">
      <c r="A89" s="104" t="s">
        <v>121</v>
      </c>
      <c r="B89" s="106">
        <v>56.16</v>
      </c>
      <c r="C89" s="75">
        <v>302.68</v>
      </c>
      <c r="D89" s="75">
        <v>51.85</v>
      </c>
      <c r="E89" s="75">
        <v>93.8</v>
      </c>
      <c r="F89" s="75">
        <v>49.05</v>
      </c>
      <c r="G89" s="75">
        <v>56.28</v>
      </c>
      <c r="H89" s="75">
        <v>115.08</v>
      </c>
      <c r="I89" s="75">
        <v>212.87</v>
      </c>
      <c r="J89" s="75">
        <v>347.69</v>
      </c>
      <c r="K89" s="158">
        <v>571.58000000000004</v>
      </c>
      <c r="L89" s="54">
        <f t="shared" si="37"/>
        <v>0.64393568983864946</v>
      </c>
      <c r="N89" s="392">
        <f t="shared" si="50"/>
        <v>2.0930975423077017E-3</v>
      </c>
      <c r="P89" s="106">
        <v>26.977</v>
      </c>
      <c r="Q89" s="75">
        <v>76.748000000000005</v>
      </c>
      <c r="R89" s="75">
        <v>17.201000000000001</v>
      </c>
      <c r="S89" s="75">
        <v>34.497999999999998</v>
      </c>
      <c r="T89" s="75">
        <v>14.532999999999999</v>
      </c>
      <c r="U89" s="75">
        <v>14.430999999999999</v>
      </c>
      <c r="V89" s="75">
        <v>31.608000000000001</v>
      </c>
      <c r="W89" s="75">
        <v>70.638000000000005</v>
      </c>
      <c r="X89" s="75">
        <v>113.405</v>
      </c>
      <c r="Y89" s="98">
        <v>185.87200000000001</v>
      </c>
      <c r="Z89" s="54">
        <f t="shared" si="38"/>
        <v>0.63901062563379052</v>
      </c>
      <c r="AB89" s="392">
        <f t="shared" si="51"/>
        <v>2.5115460693423018E-3</v>
      </c>
      <c r="AD89" s="118">
        <f t="shared" si="39"/>
        <v>4.803596866096866</v>
      </c>
      <c r="AE89" s="89">
        <f t="shared" si="40"/>
        <v>2.5356151711378354</v>
      </c>
      <c r="AF89" s="89">
        <f t="shared" si="41"/>
        <v>3.317454194792671</v>
      </c>
      <c r="AG89" s="89">
        <f t="shared" si="42"/>
        <v>3.677825159914712</v>
      </c>
      <c r="AH89" s="89">
        <f t="shared" si="43"/>
        <v>2.9628950050968399</v>
      </c>
      <c r="AI89" s="89">
        <f t="shared" si="44"/>
        <v>2.5641435678749107</v>
      </c>
      <c r="AJ89" s="89">
        <f t="shared" si="45"/>
        <v>2.7466110531803962</v>
      </c>
      <c r="AK89" s="89">
        <f t="shared" si="46"/>
        <v>3.3183633203363554</v>
      </c>
      <c r="AL89" s="89">
        <f t="shared" si="47"/>
        <v>3.2616698783399007</v>
      </c>
      <c r="AM89" s="119">
        <f t="shared" si="48"/>
        <v>3.2518982469645548</v>
      </c>
      <c r="AN89" s="54">
        <f t="shared" si="49"/>
        <v>-2.9958983403677469E-3</v>
      </c>
    </row>
    <row r="90" spans="1:40" ht="20.100000000000001" customHeight="1" x14ac:dyDescent="0.25">
      <c r="A90" s="104" t="s">
        <v>125</v>
      </c>
      <c r="B90" s="106">
        <v>28.27</v>
      </c>
      <c r="C90" s="75">
        <v>13.64</v>
      </c>
      <c r="D90" s="75">
        <v>276.57</v>
      </c>
      <c r="E90" s="75">
        <v>99.18</v>
      </c>
      <c r="F90" s="75">
        <v>403.46</v>
      </c>
      <c r="G90" s="75">
        <v>483.32</v>
      </c>
      <c r="H90" s="75">
        <v>637.03</v>
      </c>
      <c r="I90" s="75">
        <v>695.6</v>
      </c>
      <c r="J90" s="75">
        <v>582.03</v>
      </c>
      <c r="K90" s="158">
        <v>556.57000000000005</v>
      </c>
      <c r="L90" s="54">
        <f t="shared" si="37"/>
        <v>-4.3743449650361532E-2</v>
      </c>
      <c r="N90" s="392">
        <f t="shared" si="50"/>
        <v>2.038131668571674E-3</v>
      </c>
      <c r="P90" s="106">
        <v>21.437999999999999</v>
      </c>
      <c r="Q90" s="75">
        <v>3.117</v>
      </c>
      <c r="R90" s="75">
        <v>92.793000000000006</v>
      </c>
      <c r="S90" s="75">
        <v>20.417999999999999</v>
      </c>
      <c r="T90" s="75">
        <v>126.56399999999999</v>
      </c>
      <c r="U90" s="75">
        <v>151.83000000000001</v>
      </c>
      <c r="V90" s="75">
        <v>227.77199999999999</v>
      </c>
      <c r="W90" s="75">
        <v>270.78399999999999</v>
      </c>
      <c r="X90" s="75">
        <v>215.55500000000001</v>
      </c>
      <c r="Y90" s="98">
        <v>160.077</v>
      </c>
      <c r="Z90" s="54">
        <f t="shared" si="38"/>
        <v>-0.2573728282804853</v>
      </c>
      <c r="AB90" s="392">
        <f t="shared" si="51"/>
        <v>2.162997977867068E-3</v>
      </c>
      <c r="AD90" s="118">
        <f t="shared" si="39"/>
        <v>7.5833038556773955</v>
      </c>
      <c r="AE90" s="89">
        <f t="shared" si="40"/>
        <v>2.2851906158357771</v>
      </c>
      <c r="AF90" s="89">
        <f t="shared" si="41"/>
        <v>3.3551361319015083</v>
      </c>
      <c r="AG90" s="89">
        <f t="shared" si="42"/>
        <v>2.0586811857229277</v>
      </c>
      <c r="AH90" s="89">
        <f t="shared" si="43"/>
        <v>3.1369652505824619</v>
      </c>
      <c r="AI90" s="89">
        <f t="shared" si="44"/>
        <v>3.1413970040552845</v>
      </c>
      <c r="AJ90" s="89">
        <f t="shared" si="45"/>
        <v>3.5755301948102911</v>
      </c>
      <c r="AK90" s="89">
        <f t="shared" si="46"/>
        <v>3.8928119608970668</v>
      </c>
      <c r="AL90" s="89">
        <f t="shared" si="47"/>
        <v>3.7035032558459191</v>
      </c>
      <c r="AM90" s="119">
        <f t="shared" si="48"/>
        <v>2.8761341789891652</v>
      </c>
      <c r="AN90" s="54">
        <f t="shared" si="49"/>
        <v>-0.22340174145945879</v>
      </c>
    </row>
    <row r="91" spans="1:40" ht="20.100000000000001" customHeight="1" x14ac:dyDescent="0.25">
      <c r="A91" s="104" t="s">
        <v>134</v>
      </c>
      <c r="B91" s="106"/>
      <c r="C91" s="75">
        <v>238.63</v>
      </c>
      <c r="D91" s="75"/>
      <c r="E91" s="75"/>
      <c r="F91" s="75">
        <v>451.68</v>
      </c>
      <c r="G91" s="75">
        <v>838.16</v>
      </c>
      <c r="H91" s="75">
        <v>1392.69</v>
      </c>
      <c r="I91" s="75">
        <v>575.54</v>
      </c>
      <c r="J91" s="75">
        <v>535.82000000000005</v>
      </c>
      <c r="K91" s="158">
        <v>913.1</v>
      </c>
      <c r="L91" s="54">
        <f t="shared" si="37"/>
        <v>0.70411705423463089</v>
      </c>
      <c r="N91" s="392">
        <f t="shared" si="50"/>
        <v>3.3437268026893213E-3</v>
      </c>
      <c r="P91" s="106"/>
      <c r="Q91" s="75">
        <v>7.3979999999999997</v>
      </c>
      <c r="R91" s="75"/>
      <c r="S91" s="75"/>
      <c r="T91" s="75">
        <v>53.465000000000003</v>
      </c>
      <c r="U91" s="75">
        <v>101.51600000000001</v>
      </c>
      <c r="V91" s="75">
        <v>164.44200000000001</v>
      </c>
      <c r="W91" s="75">
        <v>77.593999999999994</v>
      </c>
      <c r="X91" s="75">
        <v>69.897999999999996</v>
      </c>
      <c r="Y91" s="98">
        <v>134.51300000000001</v>
      </c>
      <c r="Z91" s="54">
        <f t="shared" si="38"/>
        <v>0.92441843829580261</v>
      </c>
      <c r="AB91" s="392">
        <f t="shared" si="51"/>
        <v>1.8175712125841495E-3</v>
      </c>
      <c r="AD91" s="118"/>
      <c r="AE91" s="89">
        <f t="shared" si="40"/>
        <v>0.31001969576331562</v>
      </c>
      <c r="AF91" s="89"/>
      <c r="AG91" s="89"/>
      <c r="AH91" s="89">
        <f t="shared" si="43"/>
        <v>1.1836919943322708</v>
      </c>
      <c r="AI91" s="89">
        <f t="shared" si="44"/>
        <v>1.2111768636059941</v>
      </c>
      <c r="AJ91" s="89">
        <f t="shared" si="45"/>
        <v>1.1807509208797364</v>
      </c>
      <c r="AK91" s="89">
        <f t="shared" si="46"/>
        <v>1.3481947388539459</v>
      </c>
      <c r="AL91" s="89">
        <f t="shared" si="47"/>
        <v>1.3045052442984584</v>
      </c>
      <c r="AM91" s="119">
        <f t="shared" si="48"/>
        <v>1.4731464242689738</v>
      </c>
      <c r="AN91" s="54">
        <f t="shared" si="49"/>
        <v>0.12927596934361724</v>
      </c>
    </row>
    <row r="92" spans="1:40" ht="20.100000000000001" customHeight="1" x14ac:dyDescent="0.25">
      <c r="A92" s="104" t="s">
        <v>131</v>
      </c>
      <c r="B92" s="106">
        <v>138.41999999999999</v>
      </c>
      <c r="C92" s="75">
        <v>242.55</v>
      </c>
      <c r="D92" s="75">
        <v>371.16</v>
      </c>
      <c r="E92" s="75">
        <v>485.95</v>
      </c>
      <c r="F92" s="75">
        <v>243.19</v>
      </c>
      <c r="G92" s="75">
        <v>90.17</v>
      </c>
      <c r="H92" s="75">
        <v>25.25</v>
      </c>
      <c r="I92" s="75">
        <v>267.76</v>
      </c>
      <c r="J92" s="75">
        <v>141.53</v>
      </c>
      <c r="K92" s="158">
        <v>360.37</v>
      </c>
      <c r="L92" s="54">
        <f t="shared" si="37"/>
        <v>1.5462446124496574</v>
      </c>
      <c r="N92" s="392">
        <f t="shared" si="50"/>
        <v>1.3196570232013479E-3</v>
      </c>
      <c r="P92" s="106">
        <v>16.863</v>
      </c>
      <c r="Q92" s="75">
        <v>42.850999999999999</v>
      </c>
      <c r="R92" s="75">
        <v>48.058</v>
      </c>
      <c r="S92" s="75">
        <v>105.46</v>
      </c>
      <c r="T92" s="75">
        <v>42.094999999999999</v>
      </c>
      <c r="U92" s="75">
        <v>15.419</v>
      </c>
      <c r="V92" s="75">
        <v>3.3610000000000002</v>
      </c>
      <c r="W92" s="75">
        <v>24.045000000000002</v>
      </c>
      <c r="X92" s="75">
        <v>33.156999999999996</v>
      </c>
      <c r="Y92" s="98">
        <v>107.22799999999999</v>
      </c>
      <c r="Z92" s="54">
        <f t="shared" si="38"/>
        <v>2.2339475827125495</v>
      </c>
      <c r="AB92" s="392">
        <f t="shared" si="51"/>
        <v>1.4488898915567504E-3</v>
      </c>
      <c r="AD92" s="118">
        <f t="shared" si="39"/>
        <v>1.2182488079757261</v>
      </c>
      <c r="AE92" s="89">
        <f t="shared" si="40"/>
        <v>1.7666872809729952</v>
      </c>
      <c r="AF92" s="89">
        <f t="shared" si="41"/>
        <v>1.2948054747278801</v>
      </c>
      <c r="AG92" s="89">
        <f t="shared" si="42"/>
        <v>2.1701821175018003</v>
      </c>
      <c r="AH92" s="89">
        <f t="shared" si="43"/>
        <v>1.7309511081870144</v>
      </c>
      <c r="AI92" s="89">
        <f t="shared" si="44"/>
        <v>1.7099922368858822</v>
      </c>
      <c r="AJ92" s="89">
        <f t="shared" si="45"/>
        <v>1.3310891089108912</v>
      </c>
      <c r="AK92" s="89">
        <f t="shared" si="46"/>
        <v>0.89800567672542586</v>
      </c>
      <c r="AL92" s="89">
        <f t="shared" si="47"/>
        <v>2.3427541863915775</v>
      </c>
      <c r="AM92" s="119">
        <f t="shared" si="48"/>
        <v>2.9754974054444046</v>
      </c>
      <c r="AN92" s="54">
        <f t="shared" si="49"/>
        <v>0.27008519405418652</v>
      </c>
    </row>
    <row r="93" spans="1:40" ht="20.100000000000001" customHeight="1" x14ac:dyDescent="0.25">
      <c r="A93" s="104" t="s">
        <v>124</v>
      </c>
      <c r="B93" s="106">
        <v>251.99</v>
      </c>
      <c r="C93" s="75">
        <v>328.12</v>
      </c>
      <c r="D93" s="75">
        <v>278.07</v>
      </c>
      <c r="E93" s="75">
        <v>284.45999999999998</v>
      </c>
      <c r="F93" s="75">
        <v>343.53</v>
      </c>
      <c r="G93" s="75">
        <v>410.71</v>
      </c>
      <c r="H93" s="75">
        <v>557.76</v>
      </c>
      <c r="I93" s="75">
        <v>448.49</v>
      </c>
      <c r="J93" s="75">
        <v>336.83</v>
      </c>
      <c r="K93" s="158">
        <v>318.42</v>
      </c>
      <c r="L93" s="54">
        <f t="shared" si="37"/>
        <v>-5.4656651723421219E-2</v>
      </c>
      <c r="N93" s="392">
        <f t="shared" si="50"/>
        <v>1.1660382088624836E-3</v>
      </c>
      <c r="P93" s="106">
        <v>74.525000000000006</v>
      </c>
      <c r="Q93" s="75">
        <v>73.492000000000004</v>
      </c>
      <c r="R93" s="75">
        <v>67.941999999999993</v>
      </c>
      <c r="S93" s="75">
        <v>81.850999999999999</v>
      </c>
      <c r="T93" s="75">
        <v>108.53400000000001</v>
      </c>
      <c r="U93" s="75">
        <v>107.006</v>
      </c>
      <c r="V93" s="75">
        <v>143.99799999999999</v>
      </c>
      <c r="W93" s="75">
        <v>121.81100000000001</v>
      </c>
      <c r="X93" s="75">
        <v>98.619</v>
      </c>
      <c r="Y93" s="98">
        <v>92.212000000000003</v>
      </c>
      <c r="Z93" s="54">
        <f t="shared" si="38"/>
        <v>-6.4967196990437917E-2</v>
      </c>
      <c r="AB93" s="392">
        <f t="shared" si="51"/>
        <v>1.2459901768216424E-3</v>
      </c>
      <c r="AD93" s="118">
        <f t="shared" si="39"/>
        <v>2.957458629310687</v>
      </c>
      <c r="AE93" s="89">
        <f t="shared" si="40"/>
        <v>2.2397903206144094</v>
      </c>
      <c r="AF93" s="89">
        <f t="shared" si="41"/>
        <v>2.443341604631927</v>
      </c>
      <c r="AG93" s="89">
        <f t="shared" si="42"/>
        <v>2.8774168600154679</v>
      </c>
      <c r="AH93" s="89">
        <f t="shared" si="43"/>
        <v>3.1593747270980703</v>
      </c>
      <c r="AI93" s="89">
        <f t="shared" si="44"/>
        <v>2.6053906649460687</v>
      </c>
      <c r="AJ93" s="89">
        <f t="shared" si="45"/>
        <v>2.581719736087206</v>
      </c>
      <c r="AK93" s="89">
        <f t="shared" si="46"/>
        <v>2.7160248834979601</v>
      </c>
      <c r="AL93" s="89">
        <f t="shared" si="47"/>
        <v>2.9278567823531159</v>
      </c>
      <c r="AM93" s="119">
        <f t="shared" si="48"/>
        <v>2.8959236228880099</v>
      </c>
      <c r="AN93" s="54">
        <f t="shared" si="49"/>
        <v>-1.0906667176336865E-2</v>
      </c>
    </row>
    <row r="94" spans="1:40" ht="20.100000000000001" customHeight="1" x14ac:dyDescent="0.25">
      <c r="A94" s="104" t="s">
        <v>129</v>
      </c>
      <c r="B94" s="106">
        <v>168.07</v>
      </c>
      <c r="C94" s="75">
        <v>121.7</v>
      </c>
      <c r="D94" s="75">
        <v>186.03</v>
      </c>
      <c r="E94" s="75">
        <v>242.2</v>
      </c>
      <c r="F94" s="75">
        <v>378.81</v>
      </c>
      <c r="G94" s="75">
        <v>211.75</v>
      </c>
      <c r="H94" s="75">
        <v>374.17</v>
      </c>
      <c r="I94" s="75">
        <v>227.25</v>
      </c>
      <c r="J94" s="75">
        <v>548.87</v>
      </c>
      <c r="K94" s="158">
        <v>298.60000000000002</v>
      </c>
      <c r="L94" s="54">
        <f t="shared" si="37"/>
        <v>-0.45597318126332281</v>
      </c>
      <c r="N94" s="392">
        <f t="shared" si="50"/>
        <v>1.0934583542690083E-3</v>
      </c>
      <c r="P94" s="106">
        <v>39.36</v>
      </c>
      <c r="Q94" s="75">
        <v>28.277000000000001</v>
      </c>
      <c r="R94" s="75">
        <v>45.845999999999997</v>
      </c>
      <c r="S94" s="75">
        <v>58.79</v>
      </c>
      <c r="T94" s="75">
        <v>119.075</v>
      </c>
      <c r="U94" s="75">
        <v>68.784000000000006</v>
      </c>
      <c r="V94" s="75">
        <v>86.554000000000002</v>
      </c>
      <c r="W94" s="75">
        <v>56.517000000000003</v>
      </c>
      <c r="X94" s="75">
        <v>137.30699999999999</v>
      </c>
      <c r="Y94" s="98">
        <v>84.275000000000006</v>
      </c>
      <c r="Z94" s="54">
        <f t="shared" si="38"/>
        <v>-0.38622939835550985</v>
      </c>
      <c r="AB94" s="392">
        <f t="shared" si="51"/>
        <v>1.1387435708112169E-3</v>
      </c>
      <c r="AD94" s="118">
        <f t="shared" si="39"/>
        <v>2.3418813589575773</v>
      </c>
      <c r="AE94" s="89">
        <f t="shared" si="40"/>
        <v>2.3235004108463437</v>
      </c>
      <c r="AF94" s="89">
        <f t="shared" si="41"/>
        <v>2.4644412191582004</v>
      </c>
      <c r="AG94" s="89">
        <f t="shared" si="42"/>
        <v>2.4273327828241125</v>
      </c>
      <c r="AH94" s="89">
        <f t="shared" si="43"/>
        <v>3.1433964256487421</v>
      </c>
      <c r="AI94" s="89">
        <f t="shared" si="44"/>
        <v>3.2483589138134592</v>
      </c>
      <c r="AJ94" s="89">
        <f t="shared" si="45"/>
        <v>2.3132266082262074</v>
      </c>
      <c r="AK94" s="89">
        <f t="shared" si="46"/>
        <v>2.4869966996699673</v>
      </c>
      <c r="AL94" s="89">
        <f t="shared" si="47"/>
        <v>2.5016306229161729</v>
      </c>
      <c r="AM94" s="119">
        <f t="shared" si="48"/>
        <v>2.8223375753516411</v>
      </c>
      <c r="AN94" s="54">
        <f t="shared" si="49"/>
        <v>0.12819916317686314</v>
      </c>
    </row>
    <row r="95" spans="1:40" ht="20.100000000000001" customHeight="1" thickBot="1" x14ac:dyDescent="0.3">
      <c r="A95" s="59" t="s">
        <v>33</v>
      </c>
      <c r="B95" s="106">
        <f>B96-SUM(B68:B94)</f>
        <v>1757.8300000000454</v>
      </c>
      <c r="C95" s="75">
        <f>C96-SUM(C68:C94)</f>
        <v>2163.8099999999686</v>
      </c>
      <c r="D95" s="75">
        <f>D96-SUM(D68:D94)</f>
        <v>2349.7300000000105</v>
      </c>
      <c r="E95" s="75">
        <f t="shared" ref="E95:K95" si="52">E96-SUM(E68:E94)</f>
        <v>2244.1000000000349</v>
      </c>
      <c r="F95" s="75">
        <f t="shared" si="52"/>
        <v>2013.5200000000477</v>
      </c>
      <c r="G95" s="75">
        <f t="shared" si="52"/>
        <v>2484.2399999999907</v>
      </c>
      <c r="H95" s="75">
        <f t="shared" si="52"/>
        <v>2678.579999999929</v>
      </c>
      <c r="I95" s="75">
        <f t="shared" si="52"/>
        <v>2625.4699999998847</v>
      </c>
      <c r="J95" s="75">
        <f t="shared" si="52"/>
        <v>3222.1300000000629</v>
      </c>
      <c r="K95" s="123">
        <f t="shared" si="52"/>
        <v>3712.8000000000466</v>
      </c>
      <c r="L95" s="160">
        <f t="shared" si="37"/>
        <v>0.15228125494625422</v>
      </c>
      <c r="N95" s="392">
        <f t="shared" si="50"/>
        <v>1.3596089007803163E-2</v>
      </c>
      <c r="P95" s="106">
        <f>P96-SUM(P68:P94)</f>
        <v>438.72100000000501</v>
      </c>
      <c r="Q95" s="75">
        <f>Q96-SUM(Q68:Q94)</f>
        <v>618.12799999999697</v>
      </c>
      <c r="R95" s="75">
        <f>R96-SUM(R68:R94)</f>
        <v>714.74799999999959</v>
      </c>
      <c r="S95" s="75">
        <f t="shared" ref="S95:Y95" si="53">S96-SUM(S68:S94)</f>
        <v>647.92899999999645</v>
      </c>
      <c r="T95" s="75">
        <f t="shared" si="53"/>
        <v>611.44399999998132</v>
      </c>
      <c r="U95" s="75">
        <f t="shared" si="53"/>
        <v>723.03600000000006</v>
      </c>
      <c r="V95" s="75">
        <f t="shared" si="53"/>
        <v>735.96100000000297</v>
      </c>
      <c r="W95" s="75">
        <f t="shared" si="53"/>
        <v>804.09299999999348</v>
      </c>
      <c r="X95" s="75">
        <f t="shared" si="53"/>
        <v>1004.060999999987</v>
      </c>
      <c r="Y95" s="98">
        <f t="shared" si="53"/>
        <v>1050.6349999999802</v>
      </c>
      <c r="Z95" s="160">
        <f t="shared" si="38"/>
        <v>4.6385627964828681E-2</v>
      </c>
      <c r="AB95" s="392">
        <f t="shared" si="51"/>
        <v>1.4196426597676892E-2</v>
      </c>
      <c r="AD95" s="120">
        <f t="shared" si="39"/>
        <v>2.4958101750453325</v>
      </c>
      <c r="AE95" s="91">
        <f t="shared" si="40"/>
        <v>2.8566648642903303</v>
      </c>
      <c r="AF95" s="91">
        <f t="shared" si="41"/>
        <v>3.0418303379537068</v>
      </c>
      <c r="AG95" s="91">
        <f t="shared" si="42"/>
        <v>2.8872554698987853</v>
      </c>
      <c r="AH95" s="91">
        <f t="shared" si="43"/>
        <v>3.0366919623344528</v>
      </c>
      <c r="AI95" s="91">
        <f t="shared" si="44"/>
        <v>2.9104917399285206</v>
      </c>
      <c r="AJ95" s="91">
        <f t="shared" si="45"/>
        <v>2.747578941080806</v>
      </c>
      <c r="AK95" s="91">
        <f t="shared" si="46"/>
        <v>3.0626630660416181</v>
      </c>
      <c r="AL95" s="91">
        <f t="shared" si="47"/>
        <v>3.1161405654022878</v>
      </c>
      <c r="AM95" s="121">
        <f t="shared" si="48"/>
        <v>2.8297645981468622</v>
      </c>
      <c r="AN95" s="160">
        <f t="shared" si="49"/>
        <v>-9.1900850184675476E-2</v>
      </c>
    </row>
    <row r="96" spans="1:40" s="7" customFormat="1" ht="26.25" customHeight="1" thickBot="1" x14ac:dyDescent="0.3">
      <c r="A96" s="69" t="s">
        <v>34</v>
      </c>
      <c r="B96" s="100">
        <v>173494.41</v>
      </c>
      <c r="C96" s="83">
        <v>206035.99</v>
      </c>
      <c r="D96" s="83">
        <v>205032.69</v>
      </c>
      <c r="E96" s="83">
        <v>211381.86</v>
      </c>
      <c r="F96" s="83">
        <v>208508.93</v>
      </c>
      <c r="G96" s="83">
        <v>218140.25</v>
      </c>
      <c r="H96" s="83">
        <v>206253.9</v>
      </c>
      <c r="I96" s="83">
        <v>254703.63</v>
      </c>
      <c r="J96" s="83">
        <v>252452.42</v>
      </c>
      <c r="K96" s="101">
        <v>273078.53000000003</v>
      </c>
      <c r="L96" s="125">
        <f t="shared" si="37"/>
        <v>8.1702960106304443E-2</v>
      </c>
      <c r="M96"/>
      <c r="N96" s="395">
        <f>SUM(N68:N95)</f>
        <v>1</v>
      </c>
      <c r="P96" s="156">
        <v>38378.269</v>
      </c>
      <c r="Q96" s="111">
        <v>49822.75</v>
      </c>
      <c r="R96" s="111">
        <v>55967.53</v>
      </c>
      <c r="S96" s="111">
        <v>59470.877999999997</v>
      </c>
      <c r="T96" s="111">
        <v>59907.430999999997</v>
      </c>
      <c r="U96" s="111">
        <v>60181.483</v>
      </c>
      <c r="V96" s="111">
        <v>55244.025000000001</v>
      </c>
      <c r="W96" s="111">
        <v>69296.054999999993</v>
      </c>
      <c r="X96" s="111">
        <v>70767.702000000005</v>
      </c>
      <c r="Y96" s="112">
        <v>74007.004000000001</v>
      </c>
      <c r="Z96" s="425">
        <f t="shared" si="38"/>
        <v>4.5773734464346405E-2</v>
      </c>
      <c r="AA96"/>
      <c r="AB96" s="395">
        <f>SUM(AB68:AB95)</f>
        <v>1</v>
      </c>
      <c r="AD96" s="87">
        <f t="shared" si="39"/>
        <v>2.2120752478422792</v>
      </c>
      <c r="AE96" s="92">
        <f t="shared" si="40"/>
        <v>2.4181576238209646</v>
      </c>
      <c r="AF96" s="92">
        <f t="shared" si="41"/>
        <v>2.7296881292441704</v>
      </c>
      <c r="AG96" s="92">
        <f t="shared" si="42"/>
        <v>2.8134333759765386</v>
      </c>
      <c r="AH96" s="92">
        <f t="shared" si="43"/>
        <v>2.8731350259195132</v>
      </c>
      <c r="AI96" s="92">
        <f t="shared" si="44"/>
        <v>2.7588435880127578</v>
      </c>
      <c r="AJ96" s="92">
        <f t="shared" si="45"/>
        <v>2.678447534810251</v>
      </c>
      <c r="AK96" s="92">
        <f t="shared" si="46"/>
        <v>2.7206543935003986</v>
      </c>
      <c r="AL96" s="92">
        <f t="shared" si="47"/>
        <v>2.803209491911387</v>
      </c>
      <c r="AM96" s="103">
        <f t="shared" si="48"/>
        <v>2.7100996918358975</v>
      </c>
      <c r="AN96" s="102">
        <f t="shared" si="49"/>
        <v>-3.3215426939783223E-2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36:A38"/>
    <mergeCell ref="B36:K36"/>
    <mergeCell ref="L36:L38"/>
    <mergeCell ref="N36:N38"/>
    <mergeCell ref="P36:Y36"/>
    <mergeCell ref="AB36:AB38"/>
    <mergeCell ref="AD36:AM36"/>
    <mergeCell ref="AN36:AN38"/>
    <mergeCell ref="B37:K37"/>
    <mergeCell ref="P37:Y37"/>
    <mergeCell ref="AD37:AM37"/>
    <mergeCell ref="Z36:Z38"/>
    <mergeCell ref="A65:A67"/>
    <mergeCell ref="B65:K65"/>
    <mergeCell ref="L65:L67"/>
    <mergeCell ref="N65:N67"/>
    <mergeCell ref="P65:Y65"/>
    <mergeCell ref="AB65:AB67"/>
    <mergeCell ref="AD65:AM65"/>
    <mergeCell ref="AN65:AN67"/>
    <mergeCell ref="B66:K66"/>
    <mergeCell ref="P66:Y66"/>
    <mergeCell ref="AD66:AM66"/>
    <mergeCell ref="Z65:Z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J32:K32 X32:Y32 I61:K61 X61:Y61 J95:K95 X95:Y95 B95:H95 B61:H61 B32:H32 P95:V95 P61:V61 P32:V32" formulaRange="1"/>
    <ignoredError sqref="AD7:AN33 AD39:AN54 AD68:AN90 Z68:AB96 AD61:AN62 AE55:AN56 AD57:AG59 AI57:AN59 AE60:AN60 AD92:AN96 AE91 AH91:AN9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35575276-F0A7-4B3D-A470-B393067CFE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7" id="{22EE0629-5F0D-4032-ACF6-BA14410DD6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6" id="{1A97342A-C7F1-4806-A233-CE394DCF61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5" id="{071D2F76-A545-4C2D-AFA9-2D0A746A31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4" id="{6E49EA9E-5746-4C6C-8277-DE69262905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3" id="{D2BA3E6A-C589-4C0F-8FB8-C0F4830FEF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086755D6-42A4-478F-AB36-FE75CA2ABE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1D3EE1C6-D4A3-41C2-82C5-0D826C07F6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CEFDC716-2706-48E7-8255-E1DBAABDA4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8F5EE79D-3CCF-48DA-8664-3136357FDB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8" id="{81ABF858-85F1-4051-A952-79F84FF63B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7" id="{0A3AFE8C-6CAB-4120-B759-CB92D94BE8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6" id="{3742ACD4-80C3-4C17-AC44-C32A05095E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5" id="{FE41E293-3D8A-489E-B176-68DE1859C1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4" id="{68A09975-E2C2-4F04-8617-BCB9406832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951ECE73-B300-4187-9A7E-AC49975ABC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2" id="{4686A943-5B6F-45C0-86AB-6D643283C3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" id="{57AD4290-0487-4E7C-A312-B5C71EDF20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7"/>
  <sheetViews>
    <sheetView showGridLines="0" topLeftCell="R1" workbookViewId="0">
      <selection activeCell="AG25" sqref="AG25"/>
    </sheetView>
  </sheetViews>
  <sheetFormatPr defaultRowHeight="15" x14ac:dyDescent="0.25"/>
  <cols>
    <col min="1" max="1" width="26.7109375" customWidth="1"/>
    <col min="2" max="2" width="9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" customWidth="1"/>
    <col min="40" max="40" width="10.140625" customWidth="1"/>
  </cols>
  <sheetData>
    <row r="1" spans="1:40" ht="15.75" x14ac:dyDescent="0.25">
      <c r="A1" s="20" t="s">
        <v>153</v>
      </c>
      <c r="B1" s="20"/>
    </row>
    <row r="3" spans="1:40" ht="8.25" customHeight="1" thickBot="1" x14ac:dyDescent="0.3"/>
    <row r="4" spans="1:40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19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66">
        <v>2010</v>
      </c>
      <c r="AE6" s="163">
        <v>2011</v>
      </c>
      <c r="AF6" s="163">
        <v>2012</v>
      </c>
      <c r="AG6" s="163">
        <v>2013</v>
      </c>
      <c r="AH6" s="163">
        <v>2014</v>
      </c>
      <c r="AI6" s="163">
        <v>2015</v>
      </c>
      <c r="AJ6" s="163">
        <v>2016</v>
      </c>
      <c r="AK6" s="163">
        <v>2017</v>
      </c>
      <c r="AL6" s="163">
        <v>2018</v>
      </c>
      <c r="AM6" s="167">
        <v>2019</v>
      </c>
      <c r="AN6" s="497"/>
    </row>
    <row r="7" spans="1:40" ht="20.100000000000001" customHeight="1" x14ac:dyDescent="0.25">
      <c r="A7" s="168" t="s">
        <v>148</v>
      </c>
      <c r="B7" s="95"/>
      <c r="C7" s="73"/>
      <c r="D7" s="73"/>
      <c r="E7" s="73"/>
      <c r="F7" s="73"/>
      <c r="G7" s="73"/>
      <c r="H7" s="73"/>
      <c r="I7" s="73">
        <v>3.4</v>
      </c>
      <c r="J7" s="73">
        <v>1469.82</v>
      </c>
      <c r="K7" s="96">
        <v>1614.36</v>
      </c>
      <c r="L7" s="133">
        <f>(K7-J7)/J7</f>
        <v>9.8338572070049368E-2</v>
      </c>
      <c r="N7" s="391">
        <f>K7/$K$24</f>
        <v>0.25708989451154257</v>
      </c>
      <c r="P7" s="95"/>
      <c r="Q7" s="73"/>
      <c r="R7" s="73"/>
      <c r="S7" s="73"/>
      <c r="T7" s="73"/>
      <c r="U7" s="73"/>
      <c r="V7" s="73"/>
      <c r="W7" s="73">
        <v>0.36</v>
      </c>
      <c r="X7" s="73">
        <v>182.42699999999999</v>
      </c>
      <c r="Y7" s="96">
        <v>210.166</v>
      </c>
      <c r="Z7" s="54">
        <f>(Y7-X7)/X7</f>
        <v>0.15205534268501925</v>
      </c>
      <c r="AB7" s="392">
        <f>Y7/$Y$24</f>
        <v>0.2599603688026777</v>
      </c>
      <c r="AD7" s="116"/>
      <c r="AE7" s="88"/>
      <c r="AF7" s="88"/>
      <c r="AG7" s="88"/>
      <c r="AH7" s="88"/>
      <c r="AI7" s="88"/>
      <c r="AJ7" s="88"/>
      <c r="AK7" s="88">
        <f t="shared" ref="AK7:AK24" si="0">(W7/I7)*10</f>
        <v>1.0588235294117647</v>
      </c>
      <c r="AL7" s="88">
        <f t="shared" ref="AL7:AL24" si="1">(X7/J7)*10</f>
        <v>1.2411519777931992</v>
      </c>
      <c r="AM7" s="88">
        <f t="shared" ref="AM7:AM23" si="2">(Y7/K7)*10</f>
        <v>1.3018533660397931</v>
      </c>
      <c r="AN7" s="133">
        <f>(AM7-AL7)/AL7</f>
        <v>4.8907296876344299E-2</v>
      </c>
    </row>
    <row r="8" spans="1:40" ht="20.100000000000001" customHeight="1" x14ac:dyDescent="0.25">
      <c r="A8" s="59" t="s">
        <v>93</v>
      </c>
      <c r="B8" s="97">
        <v>152</v>
      </c>
      <c r="C8" s="75">
        <v>36.67</v>
      </c>
      <c r="D8" s="75">
        <v>100.12</v>
      </c>
      <c r="E8" s="75">
        <v>76.12</v>
      </c>
      <c r="F8" s="75">
        <v>88.6</v>
      </c>
      <c r="G8" s="75">
        <v>125.05</v>
      </c>
      <c r="H8" s="75">
        <v>111.64</v>
      </c>
      <c r="I8" s="75">
        <v>760.69</v>
      </c>
      <c r="J8" s="75">
        <v>586.08000000000004</v>
      </c>
      <c r="K8" s="98">
        <v>852.64</v>
      </c>
      <c r="L8" s="54">
        <f t="shared" ref="L8:L22" si="3">(K8-J8)/J8</f>
        <v>0.45481845481845468</v>
      </c>
      <c r="N8" s="392">
        <f t="shared" ref="N8:N23" si="4">K8/$K$24</f>
        <v>0.13578453855169953</v>
      </c>
      <c r="P8" s="97">
        <v>13.651999999999999</v>
      </c>
      <c r="Q8" s="75">
        <v>5.8970000000000002</v>
      </c>
      <c r="R8" s="75">
        <v>11.164999999999999</v>
      </c>
      <c r="S8" s="75">
        <v>8.5120000000000005</v>
      </c>
      <c r="T8" s="75">
        <v>9.3859999999999992</v>
      </c>
      <c r="U8" s="75">
        <v>12.34</v>
      </c>
      <c r="V8" s="75">
        <v>15.863</v>
      </c>
      <c r="W8" s="75">
        <v>98.201999999999998</v>
      </c>
      <c r="X8" s="75">
        <v>75.653000000000006</v>
      </c>
      <c r="Y8" s="98">
        <v>112.438</v>
      </c>
      <c r="Z8" s="54">
        <f t="shared" ref="Z8:Z24" si="5">(Y8-X8)/X8</f>
        <v>0.48623319630417822</v>
      </c>
      <c r="AB8" s="392">
        <f t="shared" ref="AB8:AB23" si="6">Y8/$Y$24</f>
        <v>0.13907779539714071</v>
      </c>
      <c r="AD8" s="118">
        <f t="shared" ref="AD7:AD23" si="7">(P8/B8)*10</f>
        <v>0.89815789473684204</v>
      </c>
      <c r="AE8" s="89">
        <f t="shared" ref="AE7:AE24" si="8">(Q8/C8)*10</f>
        <v>1.608126533951459</v>
      </c>
      <c r="AF8" s="89">
        <f t="shared" ref="AF7:AF24" si="9">(R8/D8)*10</f>
        <v>1.1151618058330002</v>
      </c>
      <c r="AG8" s="89">
        <f t="shared" ref="AG7:AG24" si="10">(S8/E8)*10</f>
        <v>1.11823436678928</v>
      </c>
      <c r="AH8" s="89">
        <f t="shared" ref="AH7:AH24" si="11">(T8/F8)*10</f>
        <v>1.0593679458239278</v>
      </c>
      <c r="AI8" s="89">
        <f t="shared" ref="AI7:AI24" si="12">(U8/G8)*10</f>
        <v>0.98680527788884453</v>
      </c>
      <c r="AJ8" s="89">
        <f t="shared" ref="AJ7:AJ24" si="13">(V8/H8)*10</f>
        <v>1.4209064851307773</v>
      </c>
      <c r="AK8" s="89">
        <f t="shared" si="0"/>
        <v>1.2909595235904245</v>
      </c>
      <c r="AL8" s="89">
        <f t="shared" si="1"/>
        <v>1.2908306033306034</v>
      </c>
      <c r="AM8" s="89">
        <f t="shared" si="2"/>
        <v>1.3187042597110152</v>
      </c>
      <c r="AN8" s="54">
        <f t="shared" ref="AN8:AN24" si="14">(AM8-AL8)/AL8</f>
        <v>2.1593581921975028E-2</v>
      </c>
    </row>
    <row r="9" spans="1:40" ht="20.100000000000001" customHeight="1" x14ac:dyDescent="0.25">
      <c r="A9" s="59" t="s">
        <v>107</v>
      </c>
      <c r="B9" s="97"/>
      <c r="C9" s="75"/>
      <c r="D9" s="75">
        <v>502.08</v>
      </c>
      <c r="E9" s="75">
        <v>790.54</v>
      </c>
      <c r="F9" s="75">
        <v>849.6</v>
      </c>
      <c r="G9" s="75">
        <v>807.32</v>
      </c>
      <c r="H9" s="75">
        <v>513</v>
      </c>
      <c r="I9" s="75">
        <v>330</v>
      </c>
      <c r="J9" s="75">
        <v>462.72</v>
      </c>
      <c r="K9" s="98">
        <v>479.7</v>
      </c>
      <c r="L9" s="54">
        <f t="shared" si="3"/>
        <v>3.6696058091286218E-2</v>
      </c>
      <c r="N9" s="392">
        <f t="shared" si="4"/>
        <v>7.6393135606176429E-2</v>
      </c>
      <c r="P9" s="97"/>
      <c r="Q9" s="75"/>
      <c r="R9" s="75">
        <v>83.507999999999996</v>
      </c>
      <c r="S9" s="75">
        <v>143.37299999999999</v>
      </c>
      <c r="T9" s="75">
        <v>156.88200000000001</v>
      </c>
      <c r="U9" s="75">
        <v>148.96899999999999</v>
      </c>
      <c r="V9" s="75">
        <v>95.284999999999997</v>
      </c>
      <c r="W9" s="75">
        <v>60.167000000000002</v>
      </c>
      <c r="X9" s="75">
        <v>87.176000000000002</v>
      </c>
      <c r="Y9" s="98">
        <v>88.748999999999995</v>
      </c>
      <c r="Z9" s="54">
        <f t="shared" si="5"/>
        <v>1.8043957052399667E-2</v>
      </c>
      <c r="AB9" s="392">
        <f t="shared" si="6"/>
        <v>0.10977619011100198</v>
      </c>
      <c r="AD9" s="118"/>
      <c r="AE9" s="89"/>
      <c r="AF9" s="89">
        <f t="shared" si="9"/>
        <v>1.6632409177820269</v>
      </c>
      <c r="AG9" s="89">
        <f t="shared" si="10"/>
        <v>1.8136084195613125</v>
      </c>
      <c r="AH9" s="89">
        <f t="shared" si="11"/>
        <v>1.8465395480225988</v>
      </c>
      <c r="AI9" s="89">
        <f t="shared" si="12"/>
        <v>1.8452286577813011</v>
      </c>
      <c r="AJ9" s="89">
        <f t="shared" si="13"/>
        <v>1.8574074074074074</v>
      </c>
      <c r="AK9" s="89">
        <f t="shared" si="0"/>
        <v>1.8232424242424241</v>
      </c>
      <c r="AL9" s="89">
        <f t="shared" si="1"/>
        <v>1.8839903181189488</v>
      </c>
      <c r="AM9" s="89">
        <f t="shared" si="2"/>
        <v>1.850093808630394</v>
      </c>
      <c r="AN9" s="54">
        <f t="shared" si="14"/>
        <v>-1.799187032043692E-2</v>
      </c>
    </row>
    <row r="10" spans="1:40" ht="20.100000000000001" customHeight="1" x14ac:dyDescent="0.25">
      <c r="A10" s="59" t="s">
        <v>99</v>
      </c>
      <c r="B10" s="97">
        <v>31.08</v>
      </c>
      <c r="C10" s="75">
        <v>204.69</v>
      </c>
      <c r="D10" s="75">
        <v>51.4</v>
      </c>
      <c r="E10" s="75">
        <v>34.14</v>
      </c>
      <c r="F10" s="75">
        <v>47.85</v>
      </c>
      <c r="G10" s="75">
        <v>171.01</v>
      </c>
      <c r="H10" s="75">
        <v>72.150000000000006</v>
      </c>
      <c r="I10" s="75">
        <v>541.96</v>
      </c>
      <c r="J10" s="75">
        <v>872.77</v>
      </c>
      <c r="K10" s="98">
        <v>773.38</v>
      </c>
      <c r="L10" s="54">
        <f t="shared" si="3"/>
        <v>-0.11387879968376546</v>
      </c>
      <c r="N10" s="392">
        <f t="shared" si="4"/>
        <v>0.12316223309381849</v>
      </c>
      <c r="P10" s="97">
        <v>2.589</v>
      </c>
      <c r="Q10" s="75">
        <v>14.755000000000001</v>
      </c>
      <c r="R10" s="75">
        <v>6.1520000000000001</v>
      </c>
      <c r="S10" s="75">
        <v>5.9470000000000001</v>
      </c>
      <c r="T10" s="75">
        <v>8.0329999999999995</v>
      </c>
      <c r="U10" s="75">
        <v>23.97</v>
      </c>
      <c r="V10" s="75">
        <v>9.9749999999999996</v>
      </c>
      <c r="W10" s="75">
        <v>64.061999999999998</v>
      </c>
      <c r="X10" s="75">
        <v>100.45699999999999</v>
      </c>
      <c r="Y10" s="98">
        <v>85.891999999999996</v>
      </c>
      <c r="Z10" s="54">
        <f t="shared" si="5"/>
        <v>-0.14498740754750788</v>
      </c>
      <c r="AB10" s="392">
        <f t="shared" si="6"/>
        <v>0.10624228465688833</v>
      </c>
      <c r="AD10" s="118">
        <f t="shared" si="7"/>
        <v>0.83301158301158307</v>
      </c>
      <c r="AE10" s="89">
        <f t="shared" si="8"/>
        <v>0.72084615760418191</v>
      </c>
      <c r="AF10" s="89">
        <f t="shared" si="9"/>
        <v>1.1968871595330739</v>
      </c>
      <c r="AG10" s="89">
        <f t="shared" si="10"/>
        <v>1.7419449326303458</v>
      </c>
      <c r="AH10" s="89">
        <f t="shared" si="11"/>
        <v>1.6787878787878785</v>
      </c>
      <c r="AI10" s="89">
        <f t="shared" si="12"/>
        <v>1.4016724168177299</v>
      </c>
      <c r="AJ10" s="89">
        <f t="shared" si="13"/>
        <v>1.3825363825363823</v>
      </c>
      <c r="AK10" s="89">
        <f t="shared" si="0"/>
        <v>1.1820429551996456</v>
      </c>
      <c r="AL10" s="89">
        <f t="shared" si="1"/>
        <v>1.1510134399670016</v>
      </c>
      <c r="AM10" s="89">
        <f t="shared" si="2"/>
        <v>1.1106053945020558</v>
      </c>
      <c r="AN10" s="54">
        <f t="shared" si="14"/>
        <v>-3.5106493166669077E-2</v>
      </c>
    </row>
    <row r="11" spans="1:40" ht="20.100000000000001" customHeight="1" x14ac:dyDescent="0.25">
      <c r="A11" s="59" t="s">
        <v>91</v>
      </c>
      <c r="B11" s="97">
        <v>3248.61</v>
      </c>
      <c r="C11" s="75">
        <v>19.98</v>
      </c>
      <c r="D11" s="75">
        <v>256.36</v>
      </c>
      <c r="E11" s="75">
        <v>1.2</v>
      </c>
      <c r="F11" s="75">
        <v>159.08000000000001</v>
      </c>
      <c r="G11" s="75">
        <v>383.2</v>
      </c>
      <c r="H11" s="75">
        <v>526.1</v>
      </c>
      <c r="I11" s="75">
        <v>477.69</v>
      </c>
      <c r="J11" s="75">
        <v>648.97</v>
      </c>
      <c r="K11" s="98">
        <v>666.83</v>
      </c>
      <c r="L11" s="54">
        <f t="shared" si="3"/>
        <v>2.7520532536172725E-2</v>
      </c>
      <c r="N11" s="392">
        <f t="shared" si="4"/>
        <v>0.10619394333180453</v>
      </c>
      <c r="P11" s="97">
        <v>222.74700000000001</v>
      </c>
      <c r="Q11" s="75">
        <v>2.2509999999999999</v>
      </c>
      <c r="R11" s="75">
        <v>26.492000000000001</v>
      </c>
      <c r="S11" s="75">
        <v>0.123</v>
      </c>
      <c r="T11" s="75">
        <v>16.481000000000002</v>
      </c>
      <c r="U11" s="75">
        <v>42.921999999999997</v>
      </c>
      <c r="V11" s="75">
        <v>52.643000000000001</v>
      </c>
      <c r="W11" s="75">
        <v>54.56</v>
      </c>
      <c r="X11" s="75">
        <v>75.244</v>
      </c>
      <c r="Y11" s="98">
        <v>76.05</v>
      </c>
      <c r="Z11" s="54">
        <f t="shared" si="5"/>
        <v>1.0711817553559053E-2</v>
      </c>
      <c r="AB11" s="392">
        <f t="shared" si="6"/>
        <v>9.4068431846462505E-2</v>
      </c>
      <c r="AD11" s="118">
        <f t="shared" si="7"/>
        <v>0.68566863981826076</v>
      </c>
      <c r="AE11" s="89">
        <f t="shared" si="8"/>
        <v>1.1266266266266265</v>
      </c>
      <c r="AF11" s="89">
        <f t="shared" si="9"/>
        <v>1.0333905445467311</v>
      </c>
      <c r="AG11" s="89">
        <f t="shared" si="10"/>
        <v>1.0250000000000001</v>
      </c>
      <c r="AH11" s="89">
        <f t="shared" si="11"/>
        <v>1.0360196127734473</v>
      </c>
      <c r="AI11" s="89">
        <f t="shared" si="12"/>
        <v>1.1200939457202506</v>
      </c>
      <c r="AJ11" s="89">
        <f t="shared" si="13"/>
        <v>1.000627257175442</v>
      </c>
      <c r="AK11" s="89">
        <f t="shared" si="0"/>
        <v>1.142163327681132</v>
      </c>
      <c r="AL11" s="89">
        <f t="shared" si="1"/>
        <v>1.1594372621230564</v>
      </c>
      <c r="AM11" s="89">
        <f t="shared" si="2"/>
        <v>1.1404705847067467</v>
      </c>
      <c r="AN11" s="54">
        <f t="shared" si="14"/>
        <v>-1.6358519806047713E-2</v>
      </c>
    </row>
    <row r="12" spans="1:40" ht="20.100000000000001" customHeight="1" x14ac:dyDescent="0.25">
      <c r="A12" s="59" t="s">
        <v>100</v>
      </c>
      <c r="B12" s="97">
        <v>82.47</v>
      </c>
      <c r="C12" s="75">
        <v>540.16999999999996</v>
      </c>
      <c r="D12" s="75">
        <v>417.03</v>
      </c>
      <c r="E12" s="75">
        <v>634.85</v>
      </c>
      <c r="F12" s="75">
        <v>538.4</v>
      </c>
      <c r="G12" s="75">
        <v>388.34</v>
      </c>
      <c r="H12" s="75">
        <v>525.86</v>
      </c>
      <c r="I12" s="75">
        <v>526.70000000000005</v>
      </c>
      <c r="J12" s="75">
        <v>386.1</v>
      </c>
      <c r="K12" s="98">
        <v>548.84</v>
      </c>
      <c r="L12" s="54">
        <f t="shared" si="3"/>
        <v>0.42149702149702151</v>
      </c>
      <c r="N12" s="392">
        <f t="shared" si="4"/>
        <v>8.7403811853437305E-2</v>
      </c>
      <c r="P12" s="97">
        <v>8.9359999999999999</v>
      </c>
      <c r="Q12" s="75">
        <v>55.186</v>
      </c>
      <c r="R12" s="75">
        <v>43.506</v>
      </c>
      <c r="S12" s="75">
        <v>69.521000000000001</v>
      </c>
      <c r="T12" s="75">
        <v>59.61</v>
      </c>
      <c r="U12" s="75">
        <v>45.856999999999999</v>
      </c>
      <c r="V12" s="75">
        <v>67.891999999999996</v>
      </c>
      <c r="W12" s="75">
        <v>55.631999999999998</v>
      </c>
      <c r="X12" s="75">
        <v>60.728999999999999</v>
      </c>
      <c r="Y12" s="98">
        <v>75.430000000000007</v>
      </c>
      <c r="Z12" s="54">
        <f t="shared" si="5"/>
        <v>0.24207544994977701</v>
      </c>
      <c r="AB12" s="392">
        <f t="shared" si="6"/>
        <v>9.3301536018128448E-2</v>
      </c>
      <c r="AD12" s="118">
        <f t="shared" si="7"/>
        <v>1.0835455317085001</v>
      </c>
      <c r="AE12" s="89">
        <f t="shared" si="8"/>
        <v>1.0216413351352354</v>
      </c>
      <c r="AF12" s="89">
        <f t="shared" si="9"/>
        <v>1.0432342996906698</v>
      </c>
      <c r="AG12" s="89">
        <f t="shared" si="10"/>
        <v>1.0950775773804835</v>
      </c>
      <c r="AH12" s="89">
        <f t="shared" si="11"/>
        <v>1.1071693907875186</v>
      </c>
      <c r="AI12" s="89">
        <f t="shared" si="12"/>
        <v>1.1808466807436782</v>
      </c>
      <c r="AJ12" s="89">
        <f t="shared" si="13"/>
        <v>1.2910660632107405</v>
      </c>
      <c r="AK12" s="89">
        <f t="shared" si="0"/>
        <v>1.056236947028669</v>
      </c>
      <c r="AL12" s="89">
        <f t="shared" si="1"/>
        <v>1.5728826728826728</v>
      </c>
      <c r="AM12" s="89">
        <f t="shared" si="2"/>
        <v>1.3743531812550105</v>
      </c>
      <c r="AN12" s="54">
        <f t="shared" si="14"/>
        <v>-0.12622015300340927</v>
      </c>
    </row>
    <row r="13" spans="1:40" ht="20.100000000000001" customHeight="1" x14ac:dyDescent="0.25">
      <c r="A13" s="59" t="s">
        <v>109</v>
      </c>
      <c r="B13" s="97">
        <v>344.2</v>
      </c>
      <c r="C13" s="75">
        <v>513.24</v>
      </c>
      <c r="D13" s="75">
        <v>342.58</v>
      </c>
      <c r="E13" s="75">
        <v>162.08000000000001</v>
      </c>
      <c r="F13" s="75">
        <v>203.94</v>
      </c>
      <c r="G13" s="75">
        <v>185.32</v>
      </c>
      <c r="H13" s="75">
        <v>183.36</v>
      </c>
      <c r="I13" s="75">
        <v>121.5</v>
      </c>
      <c r="J13" s="75">
        <v>67.540000000000006</v>
      </c>
      <c r="K13" s="98">
        <v>295.5</v>
      </c>
      <c r="L13" s="54">
        <f t="shared" si="3"/>
        <v>3.3751850755108079</v>
      </c>
      <c r="N13" s="392">
        <f t="shared" si="4"/>
        <v>4.7058935942516436E-2</v>
      </c>
      <c r="P13" s="97">
        <v>28.558</v>
      </c>
      <c r="Q13" s="75">
        <v>40.540999999999997</v>
      </c>
      <c r="R13" s="75">
        <v>29.632000000000001</v>
      </c>
      <c r="S13" s="75">
        <v>21.529</v>
      </c>
      <c r="T13" s="75">
        <v>20.922000000000001</v>
      </c>
      <c r="U13" s="75">
        <v>20.553999999999998</v>
      </c>
      <c r="V13" s="75">
        <v>22.376000000000001</v>
      </c>
      <c r="W13" s="75">
        <v>13.794</v>
      </c>
      <c r="X13" s="75">
        <v>7.8630000000000004</v>
      </c>
      <c r="Y13" s="98">
        <v>32.826999999999998</v>
      </c>
      <c r="Z13" s="54">
        <f t="shared" si="5"/>
        <v>3.1748696426300391</v>
      </c>
      <c r="AB13" s="392">
        <f t="shared" si="6"/>
        <v>4.0604660252778764E-2</v>
      </c>
      <c r="AD13" s="118">
        <f t="shared" si="7"/>
        <v>0.82969203951191173</v>
      </c>
      <c r="AE13" s="89">
        <f t="shared" si="8"/>
        <v>0.78990335905229514</v>
      </c>
      <c r="AF13" s="89">
        <f t="shared" si="9"/>
        <v>0.86496584739330973</v>
      </c>
      <c r="AG13" s="89">
        <f t="shared" si="10"/>
        <v>1.3282946692991116</v>
      </c>
      <c r="AH13" s="89">
        <f t="shared" si="11"/>
        <v>1.0258899676375406</v>
      </c>
      <c r="AI13" s="89">
        <f t="shared" si="12"/>
        <v>1.1091085689617959</v>
      </c>
      <c r="AJ13" s="89">
        <f t="shared" si="13"/>
        <v>1.2203315881326353</v>
      </c>
      <c r="AK13" s="89">
        <f t="shared" si="0"/>
        <v>1.1353086419753087</v>
      </c>
      <c r="AL13" s="89">
        <f t="shared" si="1"/>
        <v>1.1641989931892212</v>
      </c>
      <c r="AM13" s="89">
        <f t="shared" si="2"/>
        <v>1.1108967851099829</v>
      </c>
      <c r="AN13" s="54">
        <f t="shared" si="14"/>
        <v>-4.5784447840159621E-2</v>
      </c>
    </row>
    <row r="14" spans="1:40" ht="20.100000000000001" customHeight="1" x14ac:dyDescent="0.25">
      <c r="A14" s="59" t="s">
        <v>102</v>
      </c>
      <c r="B14" s="97"/>
      <c r="C14" s="75">
        <v>16.38</v>
      </c>
      <c r="D14" s="75">
        <v>0.9</v>
      </c>
      <c r="E14" s="75">
        <v>3.54</v>
      </c>
      <c r="F14" s="75">
        <v>13.14</v>
      </c>
      <c r="G14" s="75">
        <v>7.2</v>
      </c>
      <c r="H14" s="75"/>
      <c r="I14" s="75">
        <v>170.71</v>
      </c>
      <c r="J14" s="75">
        <v>21.6</v>
      </c>
      <c r="K14" s="98">
        <v>234.84</v>
      </c>
      <c r="L14" s="54">
        <f t="shared" si="3"/>
        <v>9.8722222222222218</v>
      </c>
      <c r="N14" s="392">
        <f t="shared" si="4"/>
        <v>3.7398715792692251E-2</v>
      </c>
      <c r="P14" s="97"/>
      <c r="Q14" s="75">
        <v>2.0089999999999999</v>
      </c>
      <c r="R14" s="75">
        <v>0.11600000000000001</v>
      </c>
      <c r="S14" s="75">
        <v>0.63300000000000001</v>
      </c>
      <c r="T14" s="75">
        <v>1.635</v>
      </c>
      <c r="U14" s="75">
        <v>0.86199999999999999</v>
      </c>
      <c r="V14" s="75"/>
      <c r="W14" s="75">
        <v>19.079999999999998</v>
      </c>
      <c r="X14" s="75">
        <v>3.0030000000000001</v>
      </c>
      <c r="Y14" s="98">
        <v>29.832999999999998</v>
      </c>
      <c r="Z14" s="54">
        <f t="shared" si="5"/>
        <v>8.9343989343989332</v>
      </c>
      <c r="AB14" s="392">
        <f t="shared" si="6"/>
        <v>3.6901295559178385E-2</v>
      </c>
      <c r="AD14" s="118"/>
      <c r="AE14" s="89">
        <f t="shared" si="8"/>
        <v>1.2264957264957264</v>
      </c>
      <c r="AF14" s="89">
        <f t="shared" si="9"/>
        <v>1.2888888888888888</v>
      </c>
      <c r="AG14" s="89">
        <f t="shared" si="10"/>
        <v>1.7881355932203391</v>
      </c>
      <c r="AH14" s="89">
        <f t="shared" si="11"/>
        <v>1.2442922374429224</v>
      </c>
      <c r="AI14" s="89">
        <f t="shared" si="12"/>
        <v>1.1972222222222222</v>
      </c>
      <c r="AJ14" s="89"/>
      <c r="AK14" s="89">
        <f t="shared" si="0"/>
        <v>1.1176849628024133</v>
      </c>
      <c r="AL14" s="89">
        <f t="shared" si="1"/>
        <v>1.3902777777777777</v>
      </c>
      <c r="AM14" s="89">
        <f t="shared" si="2"/>
        <v>1.2703542837676716</v>
      </c>
      <c r="AN14" s="54">
        <f t="shared" si="14"/>
        <v>-8.6258657030246197E-2</v>
      </c>
    </row>
    <row r="15" spans="1:40" ht="20.100000000000001" customHeight="1" x14ac:dyDescent="0.25">
      <c r="A15" s="59" t="s">
        <v>212</v>
      </c>
      <c r="B15" s="97"/>
      <c r="C15" s="75"/>
      <c r="D15" s="75"/>
      <c r="E15" s="75"/>
      <c r="F15" s="75"/>
      <c r="G15" s="75"/>
      <c r="H15" s="75"/>
      <c r="I15" s="75"/>
      <c r="J15" s="75">
        <v>51.2</v>
      </c>
      <c r="K15" s="98">
        <v>165</v>
      </c>
      <c r="L15" s="54">
        <f t="shared" si="3"/>
        <v>2.22265625</v>
      </c>
      <c r="N15" s="392">
        <f t="shared" si="4"/>
        <v>2.6276563216633544E-2</v>
      </c>
      <c r="P15" s="97"/>
      <c r="Q15" s="75"/>
      <c r="R15" s="75"/>
      <c r="S15" s="75"/>
      <c r="T15" s="75"/>
      <c r="U15" s="75"/>
      <c r="V15" s="75"/>
      <c r="W15" s="75"/>
      <c r="X15" s="75">
        <v>5.8049999999999997</v>
      </c>
      <c r="Y15" s="98">
        <v>20.225999999999999</v>
      </c>
      <c r="Z15" s="54">
        <f t="shared" si="5"/>
        <v>2.4842377260981912</v>
      </c>
      <c r="AB15" s="392">
        <f t="shared" si="6"/>
        <v>2.501812100626628E-2</v>
      </c>
      <c r="AD15" s="118"/>
      <c r="AE15" s="89"/>
      <c r="AF15" s="89"/>
      <c r="AG15" s="89"/>
      <c r="AH15" s="89"/>
      <c r="AI15" s="89"/>
      <c r="AJ15" s="89"/>
      <c r="AK15" s="89"/>
      <c r="AL15" s="89">
        <f t="shared" si="1"/>
        <v>1.1337890625</v>
      </c>
      <c r="AM15" s="89">
        <f t="shared" si="2"/>
        <v>1.2258181818181817</v>
      </c>
      <c r="AN15" s="54">
        <f t="shared" si="14"/>
        <v>8.1169524704408316E-2</v>
      </c>
    </row>
    <row r="16" spans="1:40" ht="20.100000000000001" customHeight="1" x14ac:dyDescent="0.25">
      <c r="A16" s="59" t="s">
        <v>96</v>
      </c>
      <c r="B16" s="97">
        <v>255.44</v>
      </c>
      <c r="C16" s="75">
        <v>53.62</v>
      </c>
      <c r="D16" s="75">
        <v>19.3</v>
      </c>
      <c r="E16" s="75">
        <v>96.23</v>
      </c>
      <c r="F16" s="75">
        <v>116.03</v>
      </c>
      <c r="G16" s="75">
        <v>77.540000000000006</v>
      </c>
      <c r="H16" s="75">
        <v>125.53</v>
      </c>
      <c r="I16" s="75">
        <v>94.94</v>
      </c>
      <c r="J16" s="75">
        <v>110.21</v>
      </c>
      <c r="K16" s="98">
        <v>145.44</v>
      </c>
      <c r="L16" s="54">
        <f t="shared" si="3"/>
        <v>0.31966246257145453</v>
      </c>
      <c r="N16" s="392">
        <f t="shared" si="4"/>
        <v>2.3161596086225349E-2</v>
      </c>
      <c r="P16" s="97">
        <v>18.468</v>
      </c>
      <c r="Q16" s="75">
        <v>5.548</v>
      </c>
      <c r="R16" s="75">
        <v>3.165</v>
      </c>
      <c r="S16" s="75">
        <v>10.122999999999999</v>
      </c>
      <c r="T16" s="75">
        <v>12.083</v>
      </c>
      <c r="U16" s="75">
        <v>7.1159999999999997</v>
      </c>
      <c r="V16" s="75">
        <v>33.103999999999999</v>
      </c>
      <c r="W16" s="75">
        <v>10.332000000000001</v>
      </c>
      <c r="X16" s="75">
        <v>12.9</v>
      </c>
      <c r="Y16" s="98">
        <v>14.874000000000001</v>
      </c>
      <c r="Z16" s="54">
        <f t="shared" si="5"/>
        <v>0.15302325581395351</v>
      </c>
      <c r="AB16" s="392">
        <f t="shared" si="6"/>
        <v>1.8398078307485646E-2</v>
      </c>
      <c r="AD16" s="118">
        <f t="shared" si="7"/>
        <v>0.72298778578139689</v>
      </c>
      <c r="AE16" s="89">
        <f t="shared" si="8"/>
        <v>1.0346885490488624</v>
      </c>
      <c r="AF16" s="89">
        <f t="shared" si="9"/>
        <v>1.6398963730569949</v>
      </c>
      <c r="AG16" s="89">
        <f t="shared" si="10"/>
        <v>1.0519588485919151</v>
      </c>
      <c r="AH16" s="89">
        <f t="shared" si="11"/>
        <v>1.0413686115659742</v>
      </c>
      <c r="AI16" s="89">
        <f t="shared" si="12"/>
        <v>0.91771988651018821</v>
      </c>
      <c r="AJ16" s="89">
        <f t="shared" si="13"/>
        <v>2.6371385326216839</v>
      </c>
      <c r="AK16" s="89">
        <f t="shared" si="0"/>
        <v>1.0882662734358544</v>
      </c>
      <c r="AL16" s="89">
        <f t="shared" si="1"/>
        <v>1.1704926957626351</v>
      </c>
      <c r="AM16" s="89">
        <f t="shared" si="2"/>
        <v>1.0226897689768979</v>
      </c>
      <c r="AN16" s="54">
        <f t="shared" si="14"/>
        <v>-0.12627411287640389</v>
      </c>
    </row>
    <row r="17" spans="1:40" ht="20.100000000000001" customHeight="1" x14ac:dyDescent="0.25">
      <c r="A17" s="59" t="s">
        <v>108</v>
      </c>
      <c r="B17" s="97">
        <v>67.2</v>
      </c>
      <c r="C17" s="75">
        <v>268.8</v>
      </c>
      <c r="D17" s="75">
        <v>319.2</v>
      </c>
      <c r="E17" s="75">
        <v>262.45</v>
      </c>
      <c r="F17" s="75">
        <v>135.69999999999999</v>
      </c>
      <c r="G17" s="75">
        <v>26</v>
      </c>
      <c r="H17" s="75"/>
      <c r="I17" s="75">
        <v>17.28</v>
      </c>
      <c r="J17" s="75">
        <v>22.12</v>
      </c>
      <c r="K17" s="98">
        <v>90.91</v>
      </c>
      <c r="L17" s="54">
        <f t="shared" si="3"/>
        <v>3.1098553345388784</v>
      </c>
      <c r="N17" s="392">
        <f t="shared" si="4"/>
        <v>1.4477590072873669E-2</v>
      </c>
      <c r="P17" s="97">
        <v>7.2919999999999998</v>
      </c>
      <c r="Q17" s="75">
        <v>29.071999999999999</v>
      </c>
      <c r="R17" s="75">
        <v>35.204999999999998</v>
      </c>
      <c r="S17" s="75">
        <v>31.824999999999999</v>
      </c>
      <c r="T17" s="75">
        <v>16.815999999999999</v>
      </c>
      <c r="U17" s="75">
        <v>12.034000000000001</v>
      </c>
      <c r="V17" s="75"/>
      <c r="W17" s="75">
        <v>2.33</v>
      </c>
      <c r="X17" s="75">
        <v>2.915</v>
      </c>
      <c r="Y17" s="98">
        <v>13.763</v>
      </c>
      <c r="Z17" s="54">
        <f t="shared" si="5"/>
        <v>3.7214408233276153</v>
      </c>
      <c r="AB17" s="392">
        <f t="shared" si="6"/>
        <v>1.702385046026119E-2</v>
      </c>
      <c r="AD17" s="118">
        <f t="shared" si="7"/>
        <v>1.0851190476190475</v>
      </c>
      <c r="AE17" s="89">
        <f t="shared" si="8"/>
        <v>1.081547619047619</v>
      </c>
      <c r="AF17" s="89">
        <f t="shared" si="9"/>
        <v>1.1029135338345866</v>
      </c>
      <c r="AG17" s="89">
        <f t="shared" si="10"/>
        <v>1.2126119260811583</v>
      </c>
      <c r="AH17" s="89">
        <f t="shared" si="11"/>
        <v>1.2392041267501843</v>
      </c>
      <c r="AI17" s="89">
        <f t="shared" si="12"/>
        <v>4.6284615384615382</v>
      </c>
      <c r="AJ17" s="89"/>
      <c r="AK17" s="89">
        <f t="shared" si="0"/>
        <v>1.3483796296296298</v>
      </c>
      <c r="AL17" s="89">
        <f t="shared" si="1"/>
        <v>1.3178119349005424</v>
      </c>
      <c r="AM17" s="89">
        <f t="shared" si="2"/>
        <v>1.5139148608513917</v>
      </c>
      <c r="AN17" s="54">
        <f t="shared" si="14"/>
        <v>0.14880949303714536</v>
      </c>
    </row>
    <row r="18" spans="1:40" ht="20.100000000000001" customHeight="1" x14ac:dyDescent="0.25">
      <c r="A18" s="59" t="s">
        <v>97</v>
      </c>
      <c r="B18" s="97">
        <v>4.3600000000000003</v>
      </c>
      <c r="C18" s="75"/>
      <c r="D18" s="75"/>
      <c r="E18" s="75"/>
      <c r="F18" s="75">
        <v>1</v>
      </c>
      <c r="G18" s="75"/>
      <c r="H18" s="75">
        <v>0.24</v>
      </c>
      <c r="I18" s="75">
        <v>63.12</v>
      </c>
      <c r="J18" s="75">
        <v>143.75</v>
      </c>
      <c r="K18" s="98">
        <v>57.3</v>
      </c>
      <c r="L18" s="54">
        <f t="shared" si="3"/>
        <v>-0.60139130434782606</v>
      </c>
      <c r="N18" s="392">
        <f t="shared" si="4"/>
        <v>9.1251337715945579E-3</v>
      </c>
      <c r="P18" s="97">
        <v>2.1739999999999999</v>
      </c>
      <c r="Q18" s="75"/>
      <c r="R18" s="75"/>
      <c r="S18" s="75"/>
      <c r="T18" s="75">
        <v>0.153</v>
      </c>
      <c r="U18" s="75"/>
      <c r="V18" s="75">
        <v>0.16300000000000001</v>
      </c>
      <c r="W18" s="75">
        <v>8.1839999999999993</v>
      </c>
      <c r="X18" s="75">
        <v>19.824999999999999</v>
      </c>
      <c r="Y18" s="98">
        <v>8.9149999999999991</v>
      </c>
      <c r="Z18" s="54">
        <f t="shared" si="5"/>
        <v>-0.55031525851197982</v>
      </c>
      <c r="AB18" s="392">
        <f t="shared" si="6"/>
        <v>1.1027219854190837E-2</v>
      </c>
      <c r="AD18" s="118">
        <f t="shared" si="7"/>
        <v>4.9862385321100913</v>
      </c>
      <c r="AE18" s="89"/>
      <c r="AF18" s="89"/>
      <c r="AG18" s="89"/>
      <c r="AH18" s="89">
        <f t="shared" si="11"/>
        <v>1.53</v>
      </c>
      <c r="AI18" s="89"/>
      <c r="AJ18" s="89">
        <f t="shared" si="13"/>
        <v>6.791666666666667</v>
      </c>
      <c r="AK18" s="89">
        <f t="shared" si="0"/>
        <v>1.2965779467680607</v>
      </c>
      <c r="AL18" s="89">
        <f t="shared" si="1"/>
        <v>1.3791304347826085</v>
      </c>
      <c r="AM18" s="89">
        <f t="shared" si="2"/>
        <v>1.5558464223385688</v>
      </c>
      <c r="AN18" s="54">
        <f t="shared" si="14"/>
        <v>0.12813580434385521</v>
      </c>
    </row>
    <row r="19" spans="1:40" ht="20.100000000000001" customHeight="1" x14ac:dyDescent="0.25">
      <c r="A19" s="59" t="s">
        <v>98</v>
      </c>
      <c r="B19" s="97">
        <v>82.5</v>
      </c>
      <c r="C19" s="75">
        <v>54</v>
      </c>
      <c r="D19" s="75">
        <v>162.52000000000001</v>
      </c>
      <c r="E19" s="75">
        <v>175.9</v>
      </c>
      <c r="F19" s="75">
        <v>28.5</v>
      </c>
      <c r="G19" s="75">
        <v>132.52000000000001</v>
      </c>
      <c r="H19" s="75">
        <v>326.39999999999998</v>
      </c>
      <c r="I19" s="75">
        <v>196.2</v>
      </c>
      <c r="J19" s="75">
        <v>12.5</v>
      </c>
      <c r="K19" s="98">
        <v>72.44</v>
      </c>
      <c r="L19" s="54">
        <f t="shared" si="3"/>
        <v>4.7951999999999995</v>
      </c>
      <c r="N19" s="392">
        <f t="shared" si="4"/>
        <v>1.1536207511593538E-2</v>
      </c>
      <c r="P19" s="97">
        <v>5.9580000000000002</v>
      </c>
      <c r="Q19" s="75">
        <v>3.9430000000000001</v>
      </c>
      <c r="R19" s="75">
        <v>112.39100000000001</v>
      </c>
      <c r="S19" s="75">
        <v>21.064</v>
      </c>
      <c r="T19" s="75">
        <v>5.2629999999999999</v>
      </c>
      <c r="U19" s="75">
        <v>24.276</v>
      </c>
      <c r="V19" s="75">
        <v>24.532</v>
      </c>
      <c r="W19" s="75">
        <v>27.96</v>
      </c>
      <c r="X19" s="75">
        <v>1.25</v>
      </c>
      <c r="Y19" s="98">
        <v>8.1519999999999992</v>
      </c>
      <c r="Z19" s="54">
        <f t="shared" si="5"/>
        <v>5.5215999999999994</v>
      </c>
      <c r="AB19" s="392">
        <f t="shared" si="6"/>
        <v>1.008344321383777E-2</v>
      </c>
      <c r="AD19" s="118">
        <f t="shared" si="7"/>
        <v>0.72218181818181826</v>
      </c>
      <c r="AE19" s="89">
        <f t="shared" si="8"/>
        <v>0.73018518518518527</v>
      </c>
      <c r="AF19" s="89">
        <f t="shared" si="9"/>
        <v>6.9155180900812212</v>
      </c>
      <c r="AG19" s="89">
        <f t="shared" si="10"/>
        <v>1.1974985787379193</v>
      </c>
      <c r="AH19" s="89">
        <f t="shared" si="11"/>
        <v>1.8466666666666667</v>
      </c>
      <c r="AI19" s="89">
        <f t="shared" si="12"/>
        <v>1.8318744340476909</v>
      </c>
      <c r="AJ19" s="89">
        <f t="shared" si="13"/>
        <v>0.75159313725490207</v>
      </c>
      <c r="AK19" s="89">
        <f t="shared" si="0"/>
        <v>1.4250764525993886</v>
      </c>
      <c r="AL19" s="89">
        <f t="shared" si="1"/>
        <v>1</v>
      </c>
      <c r="AM19" s="89">
        <f t="shared" si="2"/>
        <v>1.1253451131971286</v>
      </c>
      <c r="AN19" s="54">
        <f t="shared" si="14"/>
        <v>0.1253451131971286</v>
      </c>
    </row>
    <row r="20" spans="1:40" ht="20.100000000000001" customHeight="1" x14ac:dyDescent="0.25">
      <c r="A20" s="59" t="s">
        <v>104</v>
      </c>
      <c r="B20" s="97">
        <v>63.45</v>
      </c>
      <c r="C20" s="75">
        <v>114</v>
      </c>
      <c r="D20" s="75">
        <v>94.53</v>
      </c>
      <c r="E20" s="75">
        <v>0.72</v>
      </c>
      <c r="F20" s="75"/>
      <c r="G20" s="75">
        <v>51.24</v>
      </c>
      <c r="H20" s="75"/>
      <c r="I20" s="75">
        <v>7.38</v>
      </c>
      <c r="J20" s="75">
        <v>80</v>
      </c>
      <c r="K20" s="98">
        <v>64.599999999999994</v>
      </c>
      <c r="L20" s="54">
        <f t="shared" si="3"/>
        <v>-0.19250000000000006</v>
      </c>
      <c r="N20" s="392">
        <f t="shared" si="4"/>
        <v>1.0287672629057738E-2</v>
      </c>
      <c r="P20" s="97">
        <v>7.21</v>
      </c>
      <c r="Q20" s="75">
        <v>12.311</v>
      </c>
      <c r="R20" s="75">
        <v>12.768000000000001</v>
      </c>
      <c r="S20" s="75">
        <v>0.17299999999999999</v>
      </c>
      <c r="T20" s="75"/>
      <c r="U20" s="75">
        <v>5.57</v>
      </c>
      <c r="V20" s="75"/>
      <c r="W20" s="75">
        <v>2.0739999999999998</v>
      </c>
      <c r="X20" s="75">
        <v>8.48</v>
      </c>
      <c r="Y20" s="98">
        <v>6.5030000000000001</v>
      </c>
      <c r="Z20" s="54">
        <f t="shared" si="5"/>
        <v>-0.23313679245283023</v>
      </c>
      <c r="AB20" s="392">
        <f t="shared" si="6"/>
        <v>8.043747696220193E-3</v>
      </c>
      <c r="AD20" s="118">
        <f t="shared" si="7"/>
        <v>1.1363278171788811</v>
      </c>
      <c r="AE20" s="89">
        <f t="shared" si="8"/>
        <v>1.0799122807017545</v>
      </c>
      <c r="AF20" s="89">
        <f t="shared" si="9"/>
        <v>1.3506823230720408</v>
      </c>
      <c r="AG20" s="89">
        <f t="shared" si="10"/>
        <v>2.4027777777777777</v>
      </c>
      <c r="AH20" s="89"/>
      <c r="AI20" s="89">
        <f t="shared" si="12"/>
        <v>1.0870413739266198</v>
      </c>
      <c r="AJ20" s="89"/>
      <c r="AK20" s="89">
        <f t="shared" si="0"/>
        <v>2.8102981029810299</v>
      </c>
      <c r="AL20" s="89">
        <f t="shared" si="1"/>
        <v>1.06</v>
      </c>
      <c r="AM20" s="89">
        <f t="shared" si="2"/>
        <v>1.006656346749226</v>
      </c>
      <c r="AN20" s="54">
        <f t="shared" si="14"/>
        <v>-5.0324201179975526E-2</v>
      </c>
    </row>
    <row r="21" spans="1:40" ht="20.100000000000001" customHeight="1" x14ac:dyDescent="0.25">
      <c r="A21" s="59" t="s">
        <v>112</v>
      </c>
      <c r="B21" s="97">
        <v>26.1</v>
      </c>
      <c r="C21" s="75">
        <v>77.3</v>
      </c>
      <c r="D21" s="75">
        <v>30.87</v>
      </c>
      <c r="E21" s="75">
        <v>2.4</v>
      </c>
      <c r="F21" s="75">
        <v>75.11</v>
      </c>
      <c r="G21" s="75">
        <v>1.6</v>
      </c>
      <c r="H21" s="75">
        <v>20</v>
      </c>
      <c r="I21" s="75">
        <v>0.27</v>
      </c>
      <c r="J21" s="75">
        <v>6.6</v>
      </c>
      <c r="K21" s="98">
        <v>64.8</v>
      </c>
      <c r="L21" s="54">
        <f t="shared" si="3"/>
        <v>8.8181818181818183</v>
      </c>
      <c r="N21" s="392">
        <f t="shared" si="4"/>
        <v>1.0319523008714264E-2</v>
      </c>
      <c r="P21" s="97">
        <v>2.5019999999999998</v>
      </c>
      <c r="Q21" s="75">
        <v>5.9379999999999997</v>
      </c>
      <c r="R21" s="75">
        <v>2.915</v>
      </c>
      <c r="S21" s="75">
        <v>0.28299999999999997</v>
      </c>
      <c r="T21" s="75">
        <v>24.969000000000001</v>
      </c>
      <c r="U21" s="75">
        <v>0.112</v>
      </c>
      <c r="V21" s="75">
        <v>1.05</v>
      </c>
      <c r="W21" s="75">
        <v>0.11899999999999999</v>
      </c>
      <c r="X21" s="75">
        <v>0.52400000000000002</v>
      </c>
      <c r="Y21" s="98">
        <v>5.25</v>
      </c>
      <c r="Z21" s="54">
        <f t="shared" si="5"/>
        <v>9.0190839694656493</v>
      </c>
      <c r="AB21" s="392">
        <f t="shared" si="6"/>
        <v>6.4938759657321259E-3</v>
      </c>
      <c r="AD21" s="118">
        <f t="shared" si="7"/>
        <v>0.95862068965517233</v>
      </c>
      <c r="AE21" s="89">
        <f t="shared" si="8"/>
        <v>0.76817593790426908</v>
      </c>
      <c r="AF21" s="89">
        <f t="shared" si="9"/>
        <v>0.94428247489471984</v>
      </c>
      <c r="AG21" s="89">
        <f t="shared" si="10"/>
        <v>1.1791666666666665</v>
      </c>
      <c r="AH21" s="89">
        <f t="shared" si="11"/>
        <v>3.3243243243243241</v>
      </c>
      <c r="AI21" s="89">
        <f t="shared" si="12"/>
        <v>0.7</v>
      </c>
      <c r="AJ21" s="89">
        <f t="shared" si="13"/>
        <v>0.52500000000000002</v>
      </c>
      <c r="AK21" s="89">
        <f t="shared" si="0"/>
        <v>4.4074074074074074</v>
      </c>
      <c r="AL21" s="89">
        <f t="shared" si="1"/>
        <v>0.79393939393939406</v>
      </c>
      <c r="AM21" s="89">
        <f t="shared" si="2"/>
        <v>0.81018518518518512</v>
      </c>
      <c r="AN21" s="54">
        <f t="shared" si="14"/>
        <v>2.0462256149278817E-2</v>
      </c>
    </row>
    <row r="22" spans="1:40" ht="20.100000000000001" customHeight="1" x14ac:dyDescent="0.25">
      <c r="A22" s="59" t="s">
        <v>228</v>
      </c>
      <c r="B22" s="97">
        <v>296.8</v>
      </c>
      <c r="C22" s="75"/>
      <c r="D22" s="75"/>
      <c r="E22" s="75"/>
      <c r="F22" s="75"/>
      <c r="G22" s="75"/>
      <c r="H22" s="75"/>
      <c r="I22" s="75">
        <v>9.83</v>
      </c>
      <c r="J22" s="75"/>
      <c r="K22" s="98">
        <v>35.17</v>
      </c>
      <c r="L22" s="54"/>
      <c r="N22" s="392">
        <f t="shared" si="4"/>
        <v>5.6008892626000107E-3</v>
      </c>
      <c r="P22" s="97">
        <v>15.302</v>
      </c>
      <c r="Q22" s="75"/>
      <c r="R22" s="75"/>
      <c r="S22" s="75"/>
      <c r="T22" s="75"/>
      <c r="U22" s="75"/>
      <c r="V22" s="75"/>
      <c r="W22" s="75">
        <v>1.3959999999999999</v>
      </c>
      <c r="X22" s="75"/>
      <c r="Y22" s="98">
        <v>4.0490000000000004</v>
      </c>
      <c r="Z22" s="54"/>
      <c r="AB22" s="392">
        <f t="shared" si="6"/>
        <v>5.0083245305236916E-3</v>
      </c>
      <c r="AD22" s="118">
        <f t="shared" si="7"/>
        <v>0.51556603773584908</v>
      </c>
      <c r="AE22" s="89"/>
      <c r="AF22" s="89"/>
      <c r="AG22" s="89"/>
      <c r="AH22" s="89"/>
      <c r="AI22" s="89"/>
      <c r="AJ22" s="89"/>
      <c r="AK22" s="89">
        <f t="shared" si="0"/>
        <v>1.4201424211597149</v>
      </c>
      <c r="AL22" s="89"/>
      <c r="AM22" s="89">
        <f t="shared" si="2"/>
        <v>1.1512652829115724</v>
      </c>
      <c r="AN22" s="54"/>
    </row>
    <row r="23" spans="1:40" ht="20.100000000000001" customHeight="1" thickBot="1" x14ac:dyDescent="0.3">
      <c r="A23" s="60" t="s">
        <v>33</v>
      </c>
      <c r="B23" s="148">
        <f>B24-SUM(B7:B22)</f>
        <v>2068.3100000000013</v>
      </c>
      <c r="C23" s="169">
        <f>C24-SUM(C7:C22)</f>
        <v>5246.4699999999993</v>
      </c>
      <c r="D23" s="169">
        <f>D24-SUM(D7:D22)</f>
        <v>1144.6699999999996</v>
      </c>
      <c r="E23" s="169">
        <f t="shared" ref="E23:I23" si="15">E24-SUM(E7:E22)</f>
        <v>75.170000000000528</v>
      </c>
      <c r="F23" s="169">
        <f t="shared" si="15"/>
        <v>1233.9399999999996</v>
      </c>
      <c r="G23" s="169">
        <f t="shared" si="15"/>
        <v>1502.15</v>
      </c>
      <c r="H23" s="169">
        <f t="shared" si="15"/>
        <v>1011.79</v>
      </c>
      <c r="I23" s="169">
        <f t="shared" si="15"/>
        <v>881.78999999999951</v>
      </c>
      <c r="J23" s="169">
        <f>J24-SUM(J7:J22)</f>
        <v>287.25999999999931</v>
      </c>
      <c r="K23" s="170">
        <f>K24-SUM(K7:K22)</f>
        <v>117.60999999999967</v>
      </c>
      <c r="L23" s="54">
        <f t="shared" ref="L23:L24" si="16">(K23-J23)/J23</f>
        <v>-0.59057996240339783</v>
      </c>
      <c r="N23" s="392">
        <f t="shared" si="4"/>
        <v>1.8729615757019771E-2</v>
      </c>
      <c r="P23" s="148">
        <f>P24-SUM(P7:P22)</f>
        <v>139.26</v>
      </c>
      <c r="Q23" s="81">
        <f>Q24-SUM(Q7:Q22)</f>
        <v>534.17200000000003</v>
      </c>
      <c r="R23" s="81">
        <f>R24-SUM(R7:R22)</f>
        <v>131.72399999999993</v>
      </c>
      <c r="S23" s="81">
        <f t="shared" ref="S23:X23" si="17">S24-SUM(S7:S22)</f>
        <v>11.477999999999952</v>
      </c>
      <c r="T23" s="81"/>
      <c r="U23" s="81">
        <f t="shared" si="17"/>
        <v>201.42100000000005</v>
      </c>
      <c r="V23" s="81">
        <f t="shared" si="17"/>
        <v>133.37</v>
      </c>
      <c r="W23" s="81">
        <f t="shared" si="17"/>
        <v>107.43599999999998</v>
      </c>
      <c r="X23" s="81">
        <f t="shared" si="17"/>
        <v>33.971999999999866</v>
      </c>
      <c r="Y23" s="123">
        <f>Y24-SUM(Y7:Y22)</f>
        <v>15.336999999999989</v>
      </c>
      <c r="Z23" s="54">
        <f t="shared" si="5"/>
        <v>-0.54853997409631317</v>
      </c>
      <c r="AB23" s="392">
        <f t="shared" si="6"/>
        <v>1.8970776321225437E-2</v>
      </c>
      <c r="AD23" s="120">
        <f t="shared" si="7"/>
        <v>0.67330332493678369</v>
      </c>
      <c r="AE23" s="91">
        <f t="shared" si="8"/>
        <v>1.0181550642622565</v>
      </c>
      <c r="AF23" s="91">
        <f t="shared" si="9"/>
        <v>1.150759607572488</v>
      </c>
      <c r="AG23" s="91">
        <f t="shared" si="10"/>
        <v>1.5269389384062619</v>
      </c>
      <c r="AH23" s="91">
        <f t="shared" si="11"/>
        <v>0</v>
      </c>
      <c r="AI23" s="91">
        <f t="shared" si="12"/>
        <v>1.3408847318842996</v>
      </c>
      <c r="AJ23" s="91">
        <f t="shared" si="13"/>
        <v>1.3181589064924539</v>
      </c>
      <c r="AK23" s="91">
        <f t="shared" si="0"/>
        <v>1.2183853298404386</v>
      </c>
      <c r="AL23" s="91">
        <f t="shared" si="1"/>
        <v>1.1826220148993924</v>
      </c>
      <c r="AM23" s="91">
        <f t="shared" si="2"/>
        <v>1.3040557775699371</v>
      </c>
      <c r="AN23" s="54">
        <f t="shared" si="14"/>
        <v>0.10268180461774609</v>
      </c>
    </row>
    <row r="24" spans="1:40" s="7" customFormat="1" ht="26.25" customHeight="1" thickBot="1" x14ac:dyDescent="0.3">
      <c r="A24" s="71" t="s">
        <v>34</v>
      </c>
      <c r="B24" s="110">
        <v>6722.52</v>
      </c>
      <c r="C24" s="111">
        <v>7145.32</v>
      </c>
      <c r="D24" s="111">
        <v>3441.56</v>
      </c>
      <c r="E24" s="111">
        <v>2315.34</v>
      </c>
      <c r="F24" s="111">
        <v>3490.89</v>
      </c>
      <c r="G24" s="111">
        <v>3858.49</v>
      </c>
      <c r="H24" s="111">
        <v>3416.07</v>
      </c>
      <c r="I24" s="111">
        <v>4203.46</v>
      </c>
      <c r="J24" s="111">
        <v>5229.24</v>
      </c>
      <c r="K24" s="112">
        <v>6279.36</v>
      </c>
      <c r="L24" s="102">
        <f t="shared" si="16"/>
        <v>0.20081694471854417</v>
      </c>
      <c r="M24"/>
      <c r="N24" s="395">
        <f>SUM(N7:N23)</f>
        <v>1</v>
      </c>
      <c r="P24" s="152">
        <v>474.64800000000002</v>
      </c>
      <c r="Q24" s="111">
        <v>711.62300000000005</v>
      </c>
      <c r="R24" s="111">
        <v>498.73899999999998</v>
      </c>
      <c r="S24" s="111">
        <v>324.584</v>
      </c>
      <c r="T24" s="111">
        <v>495.05799999999999</v>
      </c>
      <c r="U24" s="111">
        <v>546.00300000000004</v>
      </c>
      <c r="V24" s="111">
        <v>456.25299999999999</v>
      </c>
      <c r="W24" s="111">
        <v>525.68799999999999</v>
      </c>
      <c r="X24" s="111">
        <v>678.22299999999996</v>
      </c>
      <c r="Y24" s="101">
        <v>808.45399999999995</v>
      </c>
      <c r="Z24" s="241">
        <f t="shared" si="5"/>
        <v>0.19201796459276668</v>
      </c>
      <c r="AA24"/>
      <c r="AB24" s="395">
        <f>SUM(AB7:AB23)</f>
        <v>1</v>
      </c>
      <c r="AD24" s="527">
        <f>(P24/B24)*10</f>
        <v>0.70605665732493172</v>
      </c>
      <c r="AE24" s="430">
        <f t="shared" si="8"/>
        <v>0.99592880374846759</v>
      </c>
      <c r="AF24" s="430">
        <f t="shared" si="9"/>
        <v>1.4491654947175117</v>
      </c>
      <c r="AG24" s="430">
        <f t="shared" si="10"/>
        <v>1.4018848203719538</v>
      </c>
      <c r="AH24" s="430">
        <f t="shared" si="11"/>
        <v>1.4181426513009576</v>
      </c>
      <c r="AI24" s="430">
        <f t="shared" si="12"/>
        <v>1.4150691073451016</v>
      </c>
      <c r="AJ24" s="430">
        <f t="shared" si="13"/>
        <v>1.3356078768877686</v>
      </c>
      <c r="AK24" s="430">
        <f t="shared" si="0"/>
        <v>1.2506078325950525</v>
      </c>
      <c r="AL24" s="430">
        <f t="shared" si="1"/>
        <v>1.2969819706114081</v>
      </c>
      <c r="AM24" s="430">
        <f>(Y24/K24)*10</f>
        <v>1.2874783417418336</v>
      </c>
      <c r="AN24" s="427">
        <f t="shared" si="14"/>
        <v>-7.3274949728825952E-3</v>
      </c>
    </row>
    <row r="25" spans="1:40" ht="26.25" customHeight="1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5"/>
      <c r="N25" s="15"/>
      <c r="O25" s="7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5"/>
      <c r="AB25" s="15"/>
    </row>
    <row r="27" spans="1:40" ht="15.75" x14ac:dyDescent="0.25">
      <c r="A27" s="20" t="s">
        <v>177</v>
      </c>
      <c r="B27" s="20"/>
    </row>
    <row r="28" spans="1:40" ht="15.75" thickBot="1" x14ac:dyDescent="0.3"/>
    <row r="29" spans="1:40" x14ac:dyDescent="0.25">
      <c r="A29" s="479" t="s">
        <v>21</v>
      </c>
      <c r="B29" s="489" t="s">
        <v>19</v>
      </c>
      <c r="C29" s="490"/>
      <c r="D29" s="490"/>
      <c r="E29" s="490"/>
      <c r="F29" s="490"/>
      <c r="G29" s="490"/>
      <c r="H29" s="490"/>
      <c r="I29" s="490"/>
      <c r="J29" s="490"/>
      <c r="K29" s="491"/>
      <c r="L29" s="495" t="s">
        <v>221</v>
      </c>
      <c r="N29" s="493" t="s">
        <v>220</v>
      </c>
      <c r="P29" s="492" t="str">
        <f>B30</f>
        <v>jan-dez</v>
      </c>
      <c r="Q29" s="490"/>
      <c r="R29" s="490"/>
      <c r="S29" s="490"/>
      <c r="T29" s="490"/>
      <c r="U29" s="490"/>
      <c r="V29" s="490"/>
      <c r="W29" s="490"/>
      <c r="X29" s="490"/>
      <c r="Y29" s="491"/>
      <c r="Z29" s="495" t="s">
        <v>221</v>
      </c>
      <c r="AB29" s="493" t="s">
        <v>220</v>
      </c>
      <c r="AD29" s="492" t="s">
        <v>42</v>
      </c>
      <c r="AE29" s="490"/>
      <c r="AF29" s="490"/>
      <c r="AG29" s="490"/>
      <c r="AH29" s="490"/>
      <c r="AI29" s="490"/>
      <c r="AJ29" s="490"/>
      <c r="AK29" s="490"/>
      <c r="AL29" s="490"/>
      <c r="AM29" s="490"/>
      <c r="AN29" s="495" t="s">
        <v>221</v>
      </c>
    </row>
    <row r="30" spans="1:40" ht="15.75" thickBot="1" x14ac:dyDescent="0.3">
      <c r="A30" s="499"/>
      <c r="B30" s="502" t="s">
        <v>73</v>
      </c>
      <c r="C30" s="487"/>
      <c r="D30" s="487"/>
      <c r="E30" s="487"/>
      <c r="F30" s="487"/>
      <c r="G30" s="487"/>
      <c r="H30" s="487"/>
      <c r="I30" s="487"/>
      <c r="J30" s="487"/>
      <c r="K30" s="488"/>
      <c r="L30" s="496"/>
      <c r="N30" s="494"/>
      <c r="P30" s="486" t="str">
        <f>B30</f>
        <v>jan-dez</v>
      </c>
      <c r="Q30" s="487"/>
      <c r="R30" s="487"/>
      <c r="S30" s="487"/>
      <c r="T30" s="487"/>
      <c r="U30" s="487"/>
      <c r="V30" s="487"/>
      <c r="W30" s="487"/>
      <c r="X30" s="487"/>
      <c r="Y30" s="488"/>
      <c r="Z30" s="496"/>
      <c r="AB30" s="494"/>
      <c r="AD30" s="486" t="str">
        <f>B30</f>
        <v>jan-dez</v>
      </c>
      <c r="AE30" s="487"/>
      <c r="AF30" s="487"/>
      <c r="AG30" s="487"/>
      <c r="AH30" s="487"/>
      <c r="AI30" s="487"/>
      <c r="AJ30" s="487"/>
      <c r="AK30" s="487"/>
      <c r="AL30" s="487"/>
      <c r="AM30" s="488"/>
      <c r="AN30" s="496"/>
    </row>
    <row r="31" spans="1:40" ht="20.25" customHeight="1" thickBot="1" x14ac:dyDescent="0.3">
      <c r="A31" s="480"/>
      <c r="B31" s="43">
        <v>2010</v>
      </c>
      <c r="C31" s="94">
        <v>2011</v>
      </c>
      <c r="D31" s="94">
        <v>2012</v>
      </c>
      <c r="E31" s="94">
        <v>2013</v>
      </c>
      <c r="F31" s="94">
        <v>2014</v>
      </c>
      <c r="G31" s="94">
        <v>2015</v>
      </c>
      <c r="H31" s="94">
        <v>2016</v>
      </c>
      <c r="I31" s="94">
        <v>2017</v>
      </c>
      <c r="J31" s="94">
        <v>2018</v>
      </c>
      <c r="K31" s="42">
        <v>2019</v>
      </c>
      <c r="L31" s="497"/>
      <c r="N31" s="494"/>
      <c r="P31" s="423">
        <v>2010</v>
      </c>
      <c r="Q31" s="171">
        <v>2011</v>
      </c>
      <c r="R31" s="171">
        <v>2012</v>
      </c>
      <c r="S31" s="171">
        <v>2013</v>
      </c>
      <c r="T31" s="171">
        <v>2014</v>
      </c>
      <c r="U31" s="171">
        <v>2015</v>
      </c>
      <c r="V31" s="171">
        <v>2016</v>
      </c>
      <c r="W31" s="171">
        <v>2017</v>
      </c>
      <c r="X31" s="171">
        <v>2018</v>
      </c>
      <c r="Y31" s="174">
        <v>2019</v>
      </c>
      <c r="Z31" s="497"/>
      <c r="AB31" s="494"/>
      <c r="AD31" s="162">
        <v>2010</v>
      </c>
      <c r="AE31" s="171">
        <v>2011</v>
      </c>
      <c r="AF31" s="171">
        <v>2012</v>
      </c>
      <c r="AG31" s="171">
        <v>2013</v>
      </c>
      <c r="AH31" s="171">
        <v>2014</v>
      </c>
      <c r="AI31" s="171">
        <v>2015</v>
      </c>
      <c r="AJ31" s="171">
        <v>2016</v>
      </c>
      <c r="AK31" s="171">
        <v>2017</v>
      </c>
      <c r="AL31" s="171">
        <v>2018</v>
      </c>
      <c r="AM31" s="172">
        <v>2019</v>
      </c>
      <c r="AN31" s="497"/>
    </row>
    <row r="32" spans="1:40" ht="20.100000000000001" customHeight="1" x14ac:dyDescent="0.25">
      <c r="A32" s="175" t="s">
        <v>105</v>
      </c>
      <c r="B32" s="105">
        <v>12022.72</v>
      </c>
      <c r="C32" s="73">
        <v>17703.78</v>
      </c>
      <c r="D32" s="73">
        <v>18973.38</v>
      </c>
      <c r="E32" s="73">
        <v>5798.15</v>
      </c>
      <c r="F32" s="73">
        <v>4496.3500000000004</v>
      </c>
      <c r="G32" s="73">
        <v>1709.79</v>
      </c>
      <c r="H32" s="73">
        <v>158.4</v>
      </c>
      <c r="I32" s="73">
        <v>17380.330000000002</v>
      </c>
      <c r="J32" s="73">
        <v>16877.009999999998</v>
      </c>
      <c r="K32" s="96">
        <v>16555.82</v>
      </c>
      <c r="L32" s="133">
        <f t="shared" ref="L32:L49" si="18">(K32-J32)/J32</f>
        <v>-1.903121465235837E-2</v>
      </c>
      <c r="N32" s="391">
        <f t="shared" ref="N32:N50" si="19">K32/$K$51</f>
        <v>0.26661043244630778</v>
      </c>
      <c r="P32" s="113">
        <v>2574.7849999999999</v>
      </c>
      <c r="Q32" s="75">
        <v>3394.1190000000001</v>
      </c>
      <c r="R32" s="75">
        <v>4120.0060000000003</v>
      </c>
      <c r="S32" s="75">
        <v>816.596</v>
      </c>
      <c r="T32" s="75">
        <v>673.83399999999995</v>
      </c>
      <c r="U32" s="75">
        <v>220.38399999999999</v>
      </c>
      <c r="V32" s="75">
        <v>24.693000000000001</v>
      </c>
      <c r="W32" s="75">
        <v>3742.4929999999999</v>
      </c>
      <c r="X32" s="75">
        <v>3911.799</v>
      </c>
      <c r="Y32" s="50">
        <v>3603.9290000000001</v>
      </c>
      <c r="Z32" s="54">
        <f t="shared" ref="Z32:Z44" si="20">(Y32-X32)/X32</f>
        <v>-7.8702919040574401E-2</v>
      </c>
      <c r="AB32" s="392">
        <f>Y32/Y51</f>
        <v>0.35702133333650343</v>
      </c>
      <c r="AD32" s="64">
        <f t="shared" ref="AD32:AJ39" si="21">(P32/B32)*10</f>
        <v>2.1415994051262945</v>
      </c>
      <c r="AE32" s="89">
        <f t="shared" si="21"/>
        <v>1.9171719259954656</v>
      </c>
      <c r="AF32" s="89">
        <f t="shared" si="21"/>
        <v>2.171466549449808</v>
      </c>
      <c r="AG32" s="89">
        <f t="shared" si="21"/>
        <v>1.4083733604684254</v>
      </c>
      <c r="AH32" s="89">
        <f t="shared" si="21"/>
        <v>1.4986244398234123</v>
      </c>
      <c r="AI32" s="89">
        <f t="shared" si="21"/>
        <v>1.2889536141865374</v>
      </c>
      <c r="AJ32" s="89">
        <f t="shared" si="21"/>
        <v>1.5589015151515151</v>
      </c>
      <c r="AK32" s="89">
        <f t="shared" ref="AK32:AL41" si="22">(W32/I32)*10</f>
        <v>2.1532922562459973</v>
      </c>
      <c r="AL32" s="89">
        <f t="shared" si="22"/>
        <v>2.3178270321579477</v>
      </c>
      <c r="AM32" s="19">
        <f t="shared" ref="AM32:AM39" si="23">(Y32/K32)*10</f>
        <v>2.1768350948488209</v>
      </c>
      <c r="AN32" s="54">
        <f>(AM32-AL32)/AL32</f>
        <v>-6.0829361014855483E-2</v>
      </c>
    </row>
    <row r="33" spans="1:40" ht="20.100000000000001" customHeight="1" x14ac:dyDescent="0.25">
      <c r="A33" s="104" t="s">
        <v>107</v>
      </c>
      <c r="B33" s="106">
        <v>1138.0999999999999</v>
      </c>
      <c r="C33" s="75">
        <v>2396.04</v>
      </c>
      <c r="D33" s="75">
        <v>4007.1</v>
      </c>
      <c r="E33" s="75">
        <v>4716.18</v>
      </c>
      <c r="F33" s="75">
        <v>3522.36</v>
      </c>
      <c r="G33" s="75">
        <v>5461.18</v>
      </c>
      <c r="H33" s="75">
        <v>8035.53</v>
      </c>
      <c r="I33" s="75">
        <v>12519.33</v>
      </c>
      <c r="J33" s="75">
        <v>12202</v>
      </c>
      <c r="K33" s="98">
        <v>12008.19</v>
      </c>
      <c r="L33" s="54">
        <f t="shared" si="18"/>
        <v>-1.5883461727585601E-2</v>
      </c>
      <c r="N33" s="392">
        <f t="shared" si="19"/>
        <v>0.19337663303886057</v>
      </c>
      <c r="P33" s="113">
        <v>218.83199999999999</v>
      </c>
      <c r="Q33" s="75">
        <v>404.99</v>
      </c>
      <c r="R33" s="75">
        <v>679.84500000000003</v>
      </c>
      <c r="S33" s="75">
        <v>846.15800000000002</v>
      </c>
      <c r="T33" s="75">
        <v>709.072</v>
      </c>
      <c r="U33" s="75">
        <v>1090.393</v>
      </c>
      <c r="V33" s="75">
        <v>1535.0650000000001</v>
      </c>
      <c r="W33" s="75">
        <v>2249.4940000000001</v>
      </c>
      <c r="X33" s="75">
        <v>2211.3240000000001</v>
      </c>
      <c r="Y33" s="50">
        <v>2206.5650000000001</v>
      </c>
      <c r="Z33" s="54">
        <f t="shared" si="20"/>
        <v>-2.1521043501540318E-3</v>
      </c>
      <c r="AB33" s="392">
        <f t="shared" ref="AB33:AB50" si="24">Y33/$Y$51</f>
        <v>0.21859220267482007</v>
      </c>
      <c r="AD33" s="64">
        <f t="shared" si="21"/>
        <v>1.9227835866795537</v>
      </c>
      <c r="AE33" s="89">
        <f t="shared" si="21"/>
        <v>1.690247241281448</v>
      </c>
      <c r="AF33" s="89">
        <f t="shared" si="21"/>
        <v>1.6966010331661301</v>
      </c>
      <c r="AG33" s="89">
        <f t="shared" si="21"/>
        <v>1.7941596800800648</v>
      </c>
      <c r="AH33" s="89">
        <f t="shared" si="21"/>
        <v>2.0130594260666141</v>
      </c>
      <c r="AI33" s="89">
        <f t="shared" si="21"/>
        <v>1.9966252714614789</v>
      </c>
      <c r="AJ33" s="89">
        <f t="shared" si="21"/>
        <v>1.9103469217338498</v>
      </c>
      <c r="AK33" s="89">
        <f t="shared" si="22"/>
        <v>1.796816602805422</v>
      </c>
      <c r="AL33" s="89">
        <f t="shared" si="22"/>
        <v>1.8122635633502704</v>
      </c>
      <c r="AM33" s="19">
        <f t="shared" si="23"/>
        <v>1.8375500387652095</v>
      </c>
      <c r="AN33" s="54">
        <f t="shared" ref="AN33:AN51" si="25">(AM33-AL33)/AL33</f>
        <v>1.3952978985127783E-2</v>
      </c>
    </row>
    <row r="34" spans="1:40" ht="20.100000000000001" customHeight="1" x14ac:dyDescent="0.25">
      <c r="A34" s="104" t="s">
        <v>100</v>
      </c>
      <c r="B34" s="106">
        <v>2137.6999999999998</v>
      </c>
      <c r="C34" s="75">
        <v>4017.5</v>
      </c>
      <c r="D34" s="75">
        <v>3966.48</v>
      </c>
      <c r="E34" s="75">
        <v>4545.45</v>
      </c>
      <c r="F34" s="75">
        <v>4684.63</v>
      </c>
      <c r="G34" s="75">
        <v>3927.1</v>
      </c>
      <c r="H34" s="75">
        <v>4532.22</v>
      </c>
      <c r="I34" s="75">
        <v>5709.06</v>
      </c>
      <c r="J34" s="75">
        <v>6798.09</v>
      </c>
      <c r="K34" s="98">
        <v>7060.54</v>
      </c>
      <c r="L34" s="54">
        <f t="shared" si="18"/>
        <v>3.860643210078122E-2</v>
      </c>
      <c r="N34" s="392">
        <f t="shared" si="19"/>
        <v>0.11370102010679349</v>
      </c>
      <c r="P34" s="113">
        <v>207.649</v>
      </c>
      <c r="Q34" s="75">
        <v>409.56</v>
      </c>
      <c r="R34" s="75">
        <v>421.68799999999999</v>
      </c>
      <c r="S34" s="75">
        <v>489.25299999999999</v>
      </c>
      <c r="T34" s="75">
        <v>504.50299999999999</v>
      </c>
      <c r="U34" s="75">
        <v>435.16300000000001</v>
      </c>
      <c r="V34" s="75">
        <v>532.71900000000005</v>
      </c>
      <c r="W34" s="75">
        <v>605.41300000000001</v>
      </c>
      <c r="X34" s="75">
        <v>840.57799999999997</v>
      </c>
      <c r="Y34" s="50">
        <v>813.3</v>
      </c>
      <c r="Z34" s="54">
        <f t="shared" si="20"/>
        <v>-3.2451479815079648E-2</v>
      </c>
      <c r="AB34" s="392">
        <f t="shared" si="24"/>
        <v>8.0569137295040547E-2</v>
      </c>
      <c r="AD34" s="64">
        <f t="shared" si="21"/>
        <v>0.97136642185526512</v>
      </c>
      <c r="AE34" s="89">
        <f t="shared" si="21"/>
        <v>1.0194399502177971</v>
      </c>
      <c r="AF34" s="89">
        <f t="shared" si="21"/>
        <v>1.0631290211976361</v>
      </c>
      <c r="AG34" s="89">
        <f t="shared" si="21"/>
        <v>1.0763576763576763</v>
      </c>
      <c r="AH34" s="89">
        <f t="shared" si="21"/>
        <v>1.0769324364997876</v>
      </c>
      <c r="AI34" s="89">
        <f t="shared" si="21"/>
        <v>1.1081026711822974</v>
      </c>
      <c r="AJ34" s="89">
        <f t="shared" si="21"/>
        <v>1.1754041065967671</v>
      </c>
      <c r="AK34" s="89">
        <f t="shared" si="22"/>
        <v>1.0604425246888278</v>
      </c>
      <c r="AL34" s="89">
        <f t="shared" si="22"/>
        <v>1.2364914262682605</v>
      </c>
      <c r="AM34" s="19">
        <f t="shared" si="23"/>
        <v>1.1518948975574106</v>
      </c>
      <c r="AN34" s="54">
        <f t="shared" si="25"/>
        <v>-6.8416591424465253E-2</v>
      </c>
    </row>
    <row r="35" spans="1:40" ht="20.100000000000001" customHeight="1" x14ac:dyDescent="0.25">
      <c r="A35" s="104" t="s">
        <v>93</v>
      </c>
      <c r="B35" s="106">
        <v>1365</v>
      </c>
      <c r="C35" s="75">
        <v>728.23</v>
      </c>
      <c r="D35" s="75">
        <v>1114.06</v>
      </c>
      <c r="E35" s="75">
        <v>835.36</v>
      </c>
      <c r="F35" s="75">
        <v>1094.02</v>
      </c>
      <c r="G35" s="75">
        <v>919.54</v>
      </c>
      <c r="H35" s="75">
        <v>3102.85</v>
      </c>
      <c r="I35" s="75">
        <v>3613.76</v>
      </c>
      <c r="J35" s="75">
        <v>5222.3599999999997</v>
      </c>
      <c r="K35" s="98">
        <v>4735.84</v>
      </c>
      <c r="L35" s="54">
        <f t="shared" si="18"/>
        <v>-9.3160946392052552E-2</v>
      </c>
      <c r="N35" s="392">
        <f t="shared" si="19"/>
        <v>7.6264682171980736E-2</v>
      </c>
      <c r="P35" s="113">
        <v>138.42599999999999</v>
      </c>
      <c r="Q35" s="75">
        <v>79.058999999999997</v>
      </c>
      <c r="R35" s="75">
        <v>120.959</v>
      </c>
      <c r="S35" s="75">
        <v>88.138999999999996</v>
      </c>
      <c r="T35" s="75">
        <v>118.18899999999999</v>
      </c>
      <c r="U35" s="75">
        <v>110.351</v>
      </c>
      <c r="V35" s="75">
        <v>353.78800000000001</v>
      </c>
      <c r="W35" s="75">
        <v>485.197</v>
      </c>
      <c r="X35" s="75">
        <v>715.85199999999998</v>
      </c>
      <c r="Y35" s="50">
        <v>648.52</v>
      </c>
      <c r="Z35" s="54">
        <f t="shared" si="20"/>
        <v>-9.4058548415035498E-2</v>
      </c>
      <c r="AB35" s="392">
        <f t="shared" si="24"/>
        <v>6.4245293149612318E-2</v>
      </c>
      <c r="AD35" s="64">
        <f t="shared" si="21"/>
        <v>1.0141098901098902</v>
      </c>
      <c r="AE35" s="89">
        <f t="shared" si="21"/>
        <v>1.0856322865028907</v>
      </c>
      <c r="AF35" s="89">
        <f t="shared" si="21"/>
        <v>1.085749421036569</v>
      </c>
      <c r="AG35" s="89">
        <f t="shared" si="21"/>
        <v>1.055101991955564</v>
      </c>
      <c r="AH35" s="89">
        <f t="shared" si="21"/>
        <v>1.0803184585290946</v>
      </c>
      <c r="AI35" s="89">
        <f t="shared" si="21"/>
        <v>1.2000674250168561</v>
      </c>
      <c r="AJ35" s="89">
        <f t="shared" si="21"/>
        <v>1.140203361425786</v>
      </c>
      <c r="AK35" s="89">
        <f t="shared" si="22"/>
        <v>1.3426375852297885</v>
      </c>
      <c r="AL35" s="89">
        <f t="shared" si="22"/>
        <v>1.3707442612152358</v>
      </c>
      <c r="AM35" s="19">
        <f t="shared" si="23"/>
        <v>1.3693874793067331</v>
      </c>
      <c r="AN35" s="54">
        <f t="shared" si="25"/>
        <v>-9.8981403525985894E-4</v>
      </c>
    </row>
    <row r="36" spans="1:40" ht="20.100000000000001" customHeight="1" x14ac:dyDescent="0.25">
      <c r="A36" s="104" t="s">
        <v>91</v>
      </c>
      <c r="B36" s="106">
        <v>2821.15</v>
      </c>
      <c r="C36" s="75">
        <v>3112.42</v>
      </c>
      <c r="D36" s="75">
        <v>2043.72</v>
      </c>
      <c r="E36" s="75">
        <v>974.91</v>
      </c>
      <c r="F36" s="75">
        <v>3135.33</v>
      </c>
      <c r="G36" s="75">
        <v>3681.3</v>
      </c>
      <c r="H36" s="75">
        <v>3500.17</v>
      </c>
      <c r="I36" s="75">
        <v>3744.87</v>
      </c>
      <c r="J36" s="75">
        <v>2510.66</v>
      </c>
      <c r="K36" s="98">
        <v>6191.92</v>
      </c>
      <c r="L36" s="54">
        <f t="shared" si="18"/>
        <v>1.4662519018903397</v>
      </c>
      <c r="N36" s="392">
        <f t="shared" si="19"/>
        <v>9.9712999348443146E-2</v>
      </c>
      <c r="P36" s="113">
        <v>284.42</v>
      </c>
      <c r="Q36" s="75">
        <v>305.87099999999998</v>
      </c>
      <c r="R36" s="75">
        <v>194.816</v>
      </c>
      <c r="S36" s="75">
        <v>91.24</v>
      </c>
      <c r="T36" s="75">
        <v>280.61500000000001</v>
      </c>
      <c r="U36" s="75">
        <v>341.99700000000001</v>
      </c>
      <c r="V36" s="75">
        <v>322.74700000000001</v>
      </c>
      <c r="W36" s="75">
        <v>396.13499999999999</v>
      </c>
      <c r="X36" s="75">
        <v>303.29700000000003</v>
      </c>
      <c r="Y36" s="50">
        <v>645.27099999999996</v>
      </c>
      <c r="Z36" s="54">
        <f t="shared" si="20"/>
        <v>1.1275218680039694</v>
      </c>
      <c r="AB36" s="392">
        <f t="shared" si="24"/>
        <v>6.3923432671226008E-2</v>
      </c>
      <c r="AD36" s="64">
        <f t="shared" si="21"/>
        <v>1.0081704269535472</v>
      </c>
      <c r="AE36" s="89">
        <f t="shared" si="21"/>
        <v>0.98274333155550986</v>
      </c>
      <c r="AF36" s="89">
        <f t="shared" si="21"/>
        <v>0.95324212710155998</v>
      </c>
      <c r="AG36" s="89">
        <f t="shared" si="21"/>
        <v>0.93588126083433343</v>
      </c>
      <c r="AH36" s="89">
        <f t="shared" si="21"/>
        <v>0.89500945673980092</v>
      </c>
      <c r="AI36" s="89">
        <f t="shared" si="21"/>
        <v>0.92901149050607112</v>
      </c>
      <c r="AJ36" s="89">
        <f t="shared" si="21"/>
        <v>0.92208949851007238</v>
      </c>
      <c r="AK36" s="89">
        <f t="shared" si="22"/>
        <v>1.057807080085557</v>
      </c>
      <c r="AL36" s="89">
        <f t="shared" si="22"/>
        <v>1.2080369305282277</v>
      </c>
      <c r="AM36" s="19">
        <f t="shared" si="23"/>
        <v>1.0421177922195377</v>
      </c>
      <c r="AN36" s="54">
        <f t="shared" si="25"/>
        <v>-0.13734608116337965</v>
      </c>
    </row>
    <row r="37" spans="1:40" ht="20.100000000000001" customHeight="1" x14ac:dyDescent="0.25">
      <c r="A37" s="104" t="s">
        <v>99</v>
      </c>
      <c r="B37" s="106">
        <v>569.07000000000005</v>
      </c>
      <c r="C37" s="75">
        <v>725.03</v>
      </c>
      <c r="D37" s="75">
        <v>877.7</v>
      </c>
      <c r="E37" s="75">
        <v>681.86</v>
      </c>
      <c r="F37" s="75">
        <v>445.57</v>
      </c>
      <c r="G37" s="75">
        <v>473.04</v>
      </c>
      <c r="H37" s="75">
        <v>819.75</v>
      </c>
      <c r="I37" s="75">
        <v>2410.65</v>
      </c>
      <c r="J37" s="75">
        <v>3258.07</v>
      </c>
      <c r="K37" s="98">
        <v>3194.3</v>
      </c>
      <c r="L37" s="54">
        <f t="shared" si="18"/>
        <v>-1.9572937352481678E-2</v>
      </c>
      <c r="N37" s="392">
        <f t="shared" si="19"/>
        <v>5.1440140347215717E-2</v>
      </c>
      <c r="P37" s="113">
        <v>61.774000000000001</v>
      </c>
      <c r="Q37" s="75">
        <v>82.65</v>
      </c>
      <c r="R37" s="75">
        <v>88.994</v>
      </c>
      <c r="S37" s="75">
        <v>107.506</v>
      </c>
      <c r="T37" s="75">
        <v>56.63</v>
      </c>
      <c r="U37" s="75">
        <v>76.489999999999995</v>
      </c>
      <c r="V37" s="75">
        <v>108.943</v>
      </c>
      <c r="W37" s="75">
        <v>280.226</v>
      </c>
      <c r="X37" s="75">
        <v>401.697</v>
      </c>
      <c r="Y37" s="50">
        <v>421.32100000000003</v>
      </c>
      <c r="Z37" s="54">
        <f t="shared" si="20"/>
        <v>4.8852742241042434E-2</v>
      </c>
      <c r="AB37" s="392">
        <f t="shared" si="24"/>
        <v>4.1737943556232365E-2</v>
      </c>
      <c r="AD37" s="64">
        <f t="shared" si="21"/>
        <v>1.085525506528195</v>
      </c>
      <c r="AE37" s="89">
        <f t="shared" si="21"/>
        <v>1.1399528295380883</v>
      </c>
      <c r="AF37" s="89">
        <f t="shared" si="21"/>
        <v>1.0139455394781816</v>
      </c>
      <c r="AG37" s="89">
        <f t="shared" si="21"/>
        <v>1.5766579649781478</v>
      </c>
      <c r="AH37" s="89">
        <f t="shared" si="21"/>
        <v>1.2709563031622417</v>
      </c>
      <c r="AI37" s="89">
        <f t="shared" si="21"/>
        <v>1.6169879925587685</v>
      </c>
      <c r="AJ37" s="89">
        <f t="shared" si="21"/>
        <v>1.3289783470570296</v>
      </c>
      <c r="AK37" s="89">
        <f t="shared" si="22"/>
        <v>1.1624499616286064</v>
      </c>
      <c r="AL37" s="89">
        <f t="shared" si="22"/>
        <v>1.2329293109110608</v>
      </c>
      <c r="AM37" s="19">
        <f t="shared" si="23"/>
        <v>1.3189775537676487</v>
      </c>
      <c r="AN37" s="54">
        <f t="shared" si="25"/>
        <v>6.9791708328357738E-2</v>
      </c>
    </row>
    <row r="38" spans="1:40" ht="20.100000000000001" customHeight="1" x14ac:dyDescent="0.25">
      <c r="A38" s="104" t="s">
        <v>97</v>
      </c>
      <c r="B38" s="106">
        <v>2.25</v>
      </c>
      <c r="C38" s="75">
        <v>3.15</v>
      </c>
      <c r="D38" s="75">
        <v>76.17</v>
      </c>
      <c r="E38" s="75">
        <v>241.8</v>
      </c>
      <c r="F38" s="75">
        <v>12.42</v>
      </c>
      <c r="G38" s="75">
        <v>7.5</v>
      </c>
      <c r="H38" s="75">
        <v>86.94</v>
      </c>
      <c r="I38" s="75">
        <v>341.25</v>
      </c>
      <c r="J38" s="75">
        <v>1656.5</v>
      </c>
      <c r="K38" s="98">
        <v>3017.11</v>
      </c>
      <c r="L38" s="54">
        <f t="shared" si="18"/>
        <v>0.82137639601569579</v>
      </c>
      <c r="N38" s="392">
        <f t="shared" si="19"/>
        <v>4.858672067213099E-2</v>
      </c>
      <c r="P38" s="113">
        <v>0.61</v>
      </c>
      <c r="Q38" s="75">
        <v>0.85699999999999998</v>
      </c>
      <c r="R38" s="75">
        <v>16.824000000000002</v>
      </c>
      <c r="S38" s="75">
        <v>21.2</v>
      </c>
      <c r="T38" s="75">
        <v>3.536</v>
      </c>
      <c r="U38" s="75">
        <v>1.012</v>
      </c>
      <c r="V38" s="75">
        <v>15.587</v>
      </c>
      <c r="W38" s="75">
        <v>51.444000000000003</v>
      </c>
      <c r="X38" s="75">
        <v>234.73699999999999</v>
      </c>
      <c r="Y38" s="50">
        <v>342.13200000000001</v>
      </c>
      <c r="Z38" s="54">
        <f t="shared" si="20"/>
        <v>0.4575120240950511</v>
      </c>
      <c r="AB38" s="392">
        <f t="shared" si="24"/>
        <v>3.3893126867117686E-2</v>
      </c>
      <c r="AD38" s="64">
        <f t="shared" si="21"/>
        <v>2.7111111111111108</v>
      </c>
      <c r="AE38" s="89">
        <f t="shared" si="21"/>
        <v>2.7206349206349207</v>
      </c>
      <c r="AF38" s="89">
        <f t="shared" si="21"/>
        <v>2.208743599842458</v>
      </c>
      <c r="AG38" s="89">
        <f t="shared" si="21"/>
        <v>0.87675765095119929</v>
      </c>
      <c r="AH38" s="89">
        <f t="shared" si="21"/>
        <v>2.8470209339774555</v>
      </c>
      <c r="AI38" s="89">
        <f t="shared" si="21"/>
        <v>1.3493333333333333</v>
      </c>
      <c r="AJ38" s="89">
        <f t="shared" si="21"/>
        <v>1.7928456406717277</v>
      </c>
      <c r="AK38" s="89">
        <f t="shared" si="22"/>
        <v>1.5075164835164836</v>
      </c>
      <c r="AL38" s="89">
        <f t="shared" si="22"/>
        <v>1.4170661032297009</v>
      </c>
      <c r="AM38" s="19">
        <f t="shared" si="23"/>
        <v>1.1339725764058983</v>
      </c>
      <c r="AN38" s="54">
        <f t="shared" si="25"/>
        <v>-0.19977439738244465</v>
      </c>
    </row>
    <row r="39" spans="1:40" ht="20.100000000000001" customHeight="1" x14ac:dyDescent="0.25">
      <c r="A39" s="104" t="s">
        <v>96</v>
      </c>
      <c r="B39" s="106">
        <v>2717.52</v>
      </c>
      <c r="C39" s="75">
        <v>2611.63</v>
      </c>
      <c r="D39" s="75">
        <v>1411.99</v>
      </c>
      <c r="E39" s="75">
        <v>294.82</v>
      </c>
      <c r="F39" s="75">
        <v>883.71</v>
      </c>
      <c r="G39" s="75">
        <v>354.73</v>
      </c>
      <c r="H39" s="75">
        <v>749.9</v>
      </c>
      <c r="I39" s="75">
        <v>987.65</v>
      </c>
      <c r="J39" s="75">
        <v>695.28</v>
      </c>
      <c r="K39" s="98">
        <v>1139.47</v>
      </c>
      <c r="L39" s="54">
        <f t="shared" si="18"/>
        <v>0.63886491773098619</v>
      </c>
      <c r="N39" s="392">
        <f t="shared" si="19"/>
        <v>1.8349715656463667E-2</v>
      </c>
      <c r="P39" s="113">
        <v>287.274</v>
      </c>
      <c r="Q39" s="75">
        <v>268.91500000000002</v>
      </c>
      <c r="R39" s="75">
        <v>140.21600000000001</v>
      </c>
      <c r="S39" s="75">
        <v>35.511000000000003</v>
      </c>
      <c r="T39" s="75">
        <v>95.698999999999998</v>
      </c>
      <c r="U39" s="75">
        <v>73.222999999999999</v>
      </c>
      <c r="V39" s="75">
        <v>151.44200000000001</v>
      </c>
      <c r="W39" s="75">
        <v>179.34</v>
      </c>
      <c r="X39" s="75">
        <v>233.09100000000001</v>
      </c>
      <c r="Y39" s="50">
        <v>212.131</v>
      </c>
      <c r="Z39" s="54">
        <f t="shared" si="20"/>
        <v>-8.9921961808907283E-2</v>
      </c>
      <c r="AB39" s="392">
        <f t="shared" si="24"/>
        <v>2.1014646088201461E-2</v>
      </c>
      <c r="AD39" s="64">
        <f t="shared" si="21"/>
        <v>1.0571182548794489</v>
      </c>
      <c r="AE39" s="89">
        <f t="shared" si="21"/>
        <v>1.0296826120085925</v>
      </c>
      <c r="AF39" s="89">
        <f t="shared" si="21"/>
        <v>0.99303819432148954</v>
      </c>
      <c r="AG39" s="89">
        <f t="shared" si="21"/>
        <v>1.2044976595889016</v>
      </c>
      <c r="AH39" s="89">
        <f t="shared" si="21"/>
        <v>1.0829231308913558</v>
      </c>
      <c r="AI39" s="89">
        <f t="shared" si="21"/>
        <v>2.0641896653793026</v>
      </c>
      <c r="AJ39" s="89">
        <f t="shared" si="21"/>
        <v>2.0194959327910391</v>
      </c>
      <c r="AK39" s="89">
        <f t="shared" si="22"/>
        <v>1.8158254442363186</v>
      </c>
      <c r="AL39" s="89">
        <f t="shared" si="22"/>
        <v>3.3524767000345186</v>
      </c>
      <c r="AM39" s="19">
        <f t="shared" si="23"/>
        <v>1.8616637559567168</v>
      </c>
      <c r="AN39" s="54">
        <f t="shared" si="25"/>
        <v>-0.44469002396420881</v>
      </c>
    </row>
    <row r="40" spans="1:40" ht="20.100000000000001" customHeight="1" x14ac:dyDescent="0.25">
      <c r="A40" s="104" t="s">
        <v>95</v>
      </c>
      <c r="B40" s="106">
        <v>467.42</v>
      </c>
      <c r="C40" s="75">
        <v>934.12</v>
      </c>
      <c r="D40" s="75">
        <v>573.88</v>
      </c>
      <c r="E40" s="75">
        <v>931.47</v>
      </c>
      <c r="F40" s="75">
        <v>668.55</v>
      </c>
      <c r="G40" s="75">
        <v>935</v>
      </c>
      <c r="H40" s="75">
        <v>1129.51</v>
      </c>
      <c r="I40" s="75">
        <v>648.33000000000004</v>
      </c>
      <c r="J40" s="75">
        <v>1147.17</v>
      </c>
      <c r="K40" s="98">
        <v>1249.76</v>
      </c>
      <c r="L40" s="54">
        <f t="shared" si="18"/>
        <v>8.9428768186057786E-2</v>
      </c>
      <c r="N40" s="392">
        <f t="shared" si="19"/>
        <v>2.0125795886527974E-2</v>
      </c>
      <c r="P40" s="113">
        <v>80.198999999999998</v>
      </c>
      <c r="Q40" s="75">
        <v>140.756</v>
      </c>
      <c r="R40" s="75">
        <v>92.94</v>
      </c>
      <c r="S40" s="75">
        <v>148.489</v>
      </c>
      <c r="T40" s="75">
        <v>112.89100000000001</v>
      </c>
      <c r="U40" s="75">
        <v>158.84200000000001</v>
      </c>
      <c r="V40" s="75">
        <v>186.249</v>
      </c>
      <c r="W40" s="75">
        <v>102.845</v>
      </c>
      <c r="X40" s="75">
        <v>199.30600000000001</v>
      </c>
      <c r="Y40" s="50">
        <v>210.828</v>
      </c>
      <c r="Z40" s="54">
        <f t="shared" si="20"/>
        <v>5.7810602791687107E-2</v>
      </c>
      <c r="AB40" s="392">
        <f t="shared" si="24"/>
        <v>2.0885565077632867E-2</v>
      </c>
      <c r="AD40" s="64">
        <f t="shared" ref="AD40:AD49" si="26">(P40/B40)*10</f>
        <v>1.7157802404689571</v>
      </c>
      <c r="AE40" s="89">
        <f t="shared" ref="AE40:AE49" si="27">(Q40/C40)*10</f>
        <v>1.5068299576071598</v>
      </c>
      <c r="AF40" s="89">
        <f t="shared" ref="AF40:AF49" si="28">(R40/D40)*10</f>
        <v>1.6195023349829232</v>
      </c>
      <c r="AG40" s="89">
        <f t="shared" ref="AG40:AG49" si="29">(S40/E40)*10</f>
        <v>1.5941361503859492</v>
      </c>
      <c r="AH40" s="89">
        <f t="shared" ref="AH40:AH49" si="30">(T40/F40)*10</f>
        <v>1.6885947199162368</v>
      </c>
      <c r="AI40" s="89">
        <f t="shared" ref="AI40:AI49" si="31">(U40/G40)*10</f>
        <v>1.6988449197860964</v>
      </c>
      <c r="AJ40" s="89">
        <f t="shared" ref="AJ40:AJ49" si="32">(V40/H40)*10</f>
        <v>1.648936264397836</v>
      </c>
      <c r="AK40" s="89">
        <f t="shared" si="22"/>
        <v>1.5863063563308808</v>
      </c>
      <c r="AL40" s="89">
        <f t="shared" si="22"/>
        <v>1.7373710958271225</v>
      </c>
      <c r="AM40" s="19">
        <f t="shared" ref="AM40:AM49" si="33">(Y40/K40)*10</f>
        <v>1.6869478939956473</v>
      </c>
      <c r="AN40" s="54">
        <f t="shared" si="25"/>
        <v>-2.9022700994959207E-2</v>
      </c>
    </row>
    <row r="41" spans="1:40" ht="20.100000000000001" customHeight="1" x14ac:dyDescent="0.25">
      <c r="A41" s="104" t="s">
        <v>98</v>
      </c>
      <c r="B41" s="106">
        <v>4354.74</v>
      </c>
      <c r="C41" s="75">
        <v>7934.14</v>
      </c>
      <c r="D41" s="75">
        <v>3957.69</v>
      </c>
      <c r="E41" s="75">
        <v>4219.62</v>
      </c>
      <c r="F41" s="75">
        <v>5217.62</v>
      </c>
      <c r="G41" s="75">
        <v>5000.3500000000004</v>
      </c>
      <c r="H41" s="75">
        <v>7366.69</v>
      </c>
      <c r="I41" s="75">
        <v>4555.91</v>
      </c>
      <c r="J41" s="75">
        <v>2467.77</v>
      </c>
      <c r="K41" s="98">
        <v>1373.75</v>
      </c>
      <c r="L41" s="54">
        <f t="shared" si="18"/>
        <v>-0.4433233242968348</v>
      </c>
      <c r="N41" s="392">
        <f t="shared" si="19"/>
        <v>2.2122497198756405E-2</v>
      </c>
      <c r="P41" s="113">
        <v>339.76299999999998</v>
      </c>
      <c r="Q41" s="75">
        <v>575.46699999999998</v>
      </c>
      <c r="R41" s="75">
        <v>409.11500000000001</v>
      </c>
      <c r="S41" s="75">
        <v>498.80799999999999</v>
      </c>
      <c r="T41" s="75">
        <v>486.75200000000001</v>
      </c>
      <c r="U41" s="75">
        <v>426.47500000000002</v>
      </c>
      <c r="V41" s="75">
        <v>736.85900000000004</v>
      </c>
      <c r="W41" s="75">
        <v>544.57899999999995</v>
      </c>
      <c r="X41" s="75">
        <v>487.36700000000002</v>
      </c>
      <c r="Y41" s="50">
        <v>187.654</v>
      </c>
      <c r="Z41" s="54">
        <f t="shared" si="20"/>
        <v>-0.61496367214029679</v>
      </c>
      <c r="AB41" s="392">
        <f t="shared" si="24"/>
        <v>1.8589844940321579E-2</v>
      </c>
      <c r="AD41" s="64">
        <f t="shared" si="26"/>
        <v>0.78021420337379488</v>
      </c>
      <c r="AE41" s="89">
        <f t="shared" si="27"/>
        <v>0.725304821946676</v>
      </c>
      <c r="AF41" s="89">
        <f t="shared" si="28"/>
        <v>1.033721691188547</v>
      </c>
      <c r="AG41" s="89">
        <f t="shared" si="29"/>
        <v>1.182115925130699</v>
      </c>
      <c r="AH41" s="89">
        <f t="shared" si="30"/>
        <v>0.93290044119732751</v>
      </c>
      <c r="AI41" s="89">
        <f t="shared" si="31"/>
        <v>0.85289029767916247</v>
      </c>
      <c r="AJ41" s="89">
        <f t="shared" si="32"/>
        <v>1.0002579177351023</v>
      </c>
      <c r="AK41" s="89">
        <f t="shared" si="22"/>
        <v>1.1953243150106125</v>
      </c>
      <c r="AL41" s="89">
        <f t="shared" si="22"/>
        <v>1.9749287818556835</v>
      </c>
      <c r="AM41" s="19">
        <f t="shared" si="33"/>
        <v>1.3659981801637853</v>
      </c>
      <c r="AN41" s="54">
        <f t="shared" si="25"/>
        <v>-0.30833041033496639</v>
      </c>
    </row>
    <row r="42" spans="1:40" ht="20.100000000000001" customHeight="1" x14ac:dyDescent="0.25">
      <c r="A42" s="104" t="s">
        <v>103</v>
      </c>
      <c r="B42" s="106">
        <v>298.54000000000002</v>
      </c>
      <c r="C42" s="75">
        <v>3.61</v>
      </c>
      <c r="D42" s="75">
        <v>175.01</v>
      </c>
      <c r="E42" s="75">
        <v>2.34</v>
      </c>
      <c r="F42" s="75">
        <v>14.4</v>
      </c>
      <c r="G42" s="75">
        <v>0.09</v>
      </c>
      <c r="H42" s="75">
        <v>0.36</v>
      </c>
      <c r="I42" s="75">
        <v>664.9</v>
      </c>
      <c r="J42" s="75">
        <v>476.16</v>
      </c>
      <c r="K42" s="98">
        <v>469.83</v>
      </c>
      <c r="L42" s="54">
        <f t="shared" si="18"/>
        <v>-1.3293850806451698E-2</v>
      </c>
      <c r="N42" s="392">
        <f t="shared" si="19"/>
        <v>7.5660148199393788E-3</v>
      </c>
      <c r="P42" s="113">
        <v>18.324000000000002</v>
      </c>
      <c r="Q42" s="75">
        <v>0.39400000000000002</v>
      </c>
      <c r="R42" s="75">
        <v>21.81</v>
      </c>
      <c r="S42" s="75">
        <v>0.68200000000000005</v>
      </c>
      <c r="T42" s="75">
        <v>1.276</v>
      </c>
      <c r="U42" s="75">
        <v>8.1000000000000003E-2</v>
      </c>
      <c r="V42" s="75">
        <v>5.2999999999999999E-2</v>
      </c>
      <c r="W42" s="75">
        <v>104.50700000000001</v>
      </c>
      <c r="X42" s="75">
        <v>80.037999999999997</v>
      </c>
      <c r="Y42" s="50">
        <v>97.414000000000001</v>
      </c>
      <c r="Z42" s="54">
        <f t="shared" si="20"/>
        <v>0.21709687898248339</v>
      </c>
      <c r="AB42" s="392">
        <f t="shared" si="24"/>
        <v>9.6502667410046494E-3</v>
      </c>
      <c r="AD42" s="64">
        <f t="shared" ref="AD42" si="34">(P42/B42)*10</f>
        <v>0.61378709720640456</v>
      </c>
      <c r="AE42" s="89">
        <f t="shared" ref="AE42" si="35">(Q42/C42)*10</f>
        <v>1.0914127423822715</v>
      </c>
      <c r="AF42" s="89">
        <f t="shared" ref="AF42" si="36">(R42/D42)*10</f>
        <v>1.2462145020284556</v>
      </c>
      <c r="AG42" s="89">
        <f t="shared" ref="AG42" si="37">(S42/E42)*10</f>
        <v>2.9145299145299148</v>
      </c>
      <c r="AH42" s="89">
        <f t="shared" ref="AH42" si="38">(T42/F42)*10</f>
        <v>0.88611111111111107</v>
      </c>
      <c r="AI42" s="89">
        <f t="shared" ref="AI42" si="39">(U42/G42)*10</f>
        <v>9</v>
      </c>
      <c r="AJ42" s="89">
        <f t="shared" ref="AJ42" si="40">(V42/H42)*10</f>
        <v>1.4722222222222223</v>
      </c>
      <c r="AK42" s="89">
        <f t="shared" ref="AK42" si="41">(W42/I42)*10</f>
        <v>1.5717701910061666</v>
      </c>
      <c r="AL42" s="89">
        <f t="shared" ref="AL42" si="42">(X42/J42)*10</f>
        <v>1.680905577956989</v>
      </c>
      <c r="AM42" s="19">
        <f t="shared" si="33"/>
        <v>2.073388246812677</v>
      </c>
      <c r="AN42" s="54">
        <f t="shared" si="25"/>
        <v>0.23349477448502512</v>
      </c>
    </row>
    <row r="43" spans="1:40" ht="20.100000000000001" customHeight="1" x14ac:dyDescent="0.25">
      <c r="A43" s="104" t="s">
        <v>212</v>
      </c>
      <c r="B43" s="106"/>
      <c r="C43" s="75"/>
      <c r="D43" s="75"/>
      <c r="E43" s="75"/>
      <c r="F43" s="75"/>
      <c r="G43" s="75"/>
      <c r="H43" s="75"/>
      <c r="I43" s="75"/>
      <c r="J43" s="75">
        <v>295.5</v>
      </c>
      <c r="K43" s="98">
        <v>646.48</v>
      </c>
      <c r="L43" s="54">
        <f t="shared" si="18"/>
        <v>1.1877495769881556</v>
      </c>
      <c r="N43" s="392">
        <f t="shared" si="19"/>
        <v>1.0410738481566546E-2</v>
      </c>
      <c r="P43" s="113"/>
      <c r="Q43" s="75"/>
      <c r="R43" s="75"/>
      <c r="S43" s="75"/>
      <c r="T43" s="75"/>
      <c r="U43" s="75"/>
      <c r="V43" s="75"/>
      <c r="W43" s="75"/>
      <c r="X43" s="75">
        <v>35.664999999999999</v>
      </c>
      <c r="Y43" s="50">
        <v>80.927999999999997</v>
      </c>
      <c r="Z43" s="54">
        <f t="shared" si="20"/>
        <v>1.2691153792233281</v>
      </c>
      <c r="AB43" s="392">
        <f t="shared" si="24"/>
        <v>8.0170898106640132E-3</v>
      </c>
      <c r="AD43" s="64"/>
      <c r="AE43" s="89"/>
      <c r="AF43" s="89"/>
      <c r="AG43" s="89"/>
      <c r="AH43" s="89"/>
      <c r="AI43" s="89"/>
      <c r="AJ43" s="89"/>
      <c r="AK43" s="89"/>
      <c r="AL43" s="89">
        <f t="shared" ref="AL43:AL51" si="43">(X43/J43)*10</f>
        <v>1.2069373942470389</v>
      </c>
      <c r="AM43" s="19">
        <f t="shared" si="33"/>
        <v>1.2518252691498577</v>
      </c>
      <c r="AN43" s="54">
        <f t="shared" si="25"/>
        <v>3.7191552036402474E-2</v>
      </c>
    </row>
    <row r="44" spans="1:40" ht="20.100000000000001" customHeight="1" x14ac:dyDescent="0.25">
      <c r="A44" s="104" t="s">
        <v>104</v>
      </c>
      <c r="B44" s="106">
        <v>126.5</v>
      </c>
      <c r="C44" s="75">
        <v>144</v>
      </c>
      <c r="D44" s="75">
        <v>735.84</v>
      </c>
      <c r="E44" s="75">
        <v>12.2</v>
      </c>
      <c r="F44" s="75">
        <v>242.18</v>
      </c>
      <c r="G44" s="75">
        <v>985.87</v>
      </c>
      <c r="H44" s="75">
        <v>506.42</v>
      </c>
      <c r="I44" s="75">
        <v>260.45</v>
      </c>
      <c r="J44" s="75">
        <v>258.36</v>
      </c>
      <c r="K44" s="98">
        <v>438.45</v>
      </c>
      <c r="L44" s="54">
        <f t="shared" si="18"/>
        <v>0.69705062703204812</v>
      </c>
      <c r="N44" s="392">
        <f t="shared" si="19"/>
        <v>7.0606798156831636E-3</v>
      </c>
      <c r="P44" s="113">
        <v>15.14</v>
      </c>
      <c r="Q44" s="75">
        <v>19.71</v>
      </c>
      <c r="R44" s="75">
        <v>70.418000000000006</v>
      </c>
      <c r="S44" s="75">
        <v>2.673</v>
      </c>
      <c r="T44" s="75">
        <v>86.986000000000004</v>
      </c>
      <c r="U44" s="75">
        <v>163.673</v>
      </c>
      <c r="V44" s="75">
        <v>145.22300000000001</v>
      </c>
      <c r="W44" s="75">
        <v>50.018999999999998</v>
      </c>
      <c r="X44" s="75">
        <v>49.523000000000003</v>
      </c>
      <c r="Y44" s="50">
        <v>76.200999999999993</v>
      </c>
      <c r="Z44" s="54">
        <f t="shared" si="20"/>
        <v>0.53869919027522539</v>
      </c>
      <c r="AB44" s="392">
        <f t="shared" si="24"/>
        <v>7.5488120386319746E-3</v>
      </c>
      <c r="AD44" s="64">
        <f t="shared" si="26"/>
        <v>1.1968379446640316</v>
      </c>
      <c r="AE44" s="89">
        <f t="shared" si="27"/>
        <v>1.3687499999999999</v>
      </c>
      <c r="AF44" s="89">
        <f t="shared" si="28"/>
        <v>0.95697434224831479</v>
      </c>
      <c r="AG44" s="89">
        <f t="shared" si="29"/>
        <v>2.1909836065573773</v>
      </c>
      <c r="AH44" s="89">
        <f t="shared" si="30"/>
        <v>3.5917912296638868</v>
      </c>
      <c r="AI44" s="89">
        <f t="shared" si="31"/>
        <v>1.6601884629819348</v>
      </c>
      <c r="AJ44" s="89">
        <f t="shared" si="32"/>
        <v>2.8676395087081867</v>
      </c>
      <c r="AK44" s="89">
        <f t="shared" ref="AK43:AK51" si="44">(W44/I44)*10</f>
        <v>1.9204837780764061</v>
      </c>
      <c r="AL44" s="89">
        <f t="shared" si="43"/>
        <v>1.9168214893946431</v>
      </c>
      <c r="AM44" s="19">
        <f t="shared" si="33"/>
        <v>1.7379632797354316</v>
      </c>
      <c r="AN44" s="54">
        <f t="shared" si="25"/>
        <v>-9.3309789486811956E-2</v>
      </c>
    </row>
    <row r="45" spans="1:40" ht="20.100000000000001" customHeight="1" x14ac:dyDescent="0.25">
      <c r="A45" s="104" t="s">
        <v>108</v>
      </c>
      <c r="B45" s="106">
        <v>117.6</v>
      </c>
      <c r="C45" s="75">
        <v>604.91999999999996</v>
      </c>
      <c r="D45" s="75">
        <v>768.6</v>
      </c>
      <c r="E45" s="75">
        <v>668.1</v>
      </c>
      <c r="F45" s="75">
        <v>409.55</v>
      </c>
      <c r="G45" s="75">
        <v>954</v>
      </c>
      <c r="H45" s="75">
        <v>475.2</v>
      </c>
      <c r="I45" s="75">
        <v>297.48</v>
      </c>
      <c r="J45" s="75">
        <v>373.7</v>
      </c>
      <c r="K45" s="98">
        <v>445.2</v>
      </c>
      <c r="L45" s="54">
        <f t="shared" si="18"/>
        <v>0.19132994380519133</v>
      </c>
      <c r="N45" s="392">
        <f t="shared" si="19"/>
        <v>7.1693799839027128E-3</v>
      </c>
      <c r="P45" s="113">
        <v>12.76</v>
      </c>
      <c r="Q45" s="75">
        <v>71.150999999999996</v>
      </c>
      <c r="R45" s="75">
        <v>87.92</v>
      </c>
      <c r="S45" s="75">
        <v>80.468000000000004</v>
      </c>
      <c r="T45" s="75">
        <v>46.749000000000002</v>
      </c>
      <c r="U45" s="75">
        <v>96.983999999999995</v>
      </c>
      <c r="V45" s="75">
        <v>50.665999999999997</v>
      </c>
      <c r="W45" s="75">
        <v>43.612000000000002</v>
      </c>
      <c r="X45" s="75">
        <v>55.927999999999997</v>
      </c>
      <c r="Y45" s="50">
        <v>69.421000000000006</v>
      </c>
      <c r="Z45" s="54">
        <f t="shared" ref="Z45:Z49" si="45">(Y45-X45)/X45</f>
        <v>0.24125661564869136</v>
      </c>
      <c r="AB45" s="392">
        <f t="shared" si="24"/>
        <v>6.8771548999864889E-3</v>
      </c>
      <c r="AD45" s="64">
        <f t="shared" si="26"/>
        <v>1.0850340136054422</v>
      </c>
      <c r="AE45" s="89">
        <f t="shared" si="27"/>
        <v>1.1762051180321365</v>
      </c>
      <c r="AF45" s="89">
        <f t="shared" si="28"/>
        <v>1.1438979963570126</v>
      </c>
      <c r="AG45" s="89">
        <f t="shared" si="29"/>
        <v>1.2044304744798682</v>
      </c>
      <c r="AH45" s="89">
        <f t="shared" si="30"/>
        <v>1.1414723476986937</v>
      </c>
      <c r="AI45" s="89">
        <f t="shared" si="31"/>
        <v>1.0166037735849056</v>
      </c>
      <c r="AJ45" s="89">
        <f t="shared" si="32"/>
        <v>1.0662037037037035</v>
      </c>
      <c r="AK45" s="89">
        <f t="shared" si="44"/>
        <v>1.4660481376899286</v>
      </c>
      <c r="AL45" s="89">
        <f t="shared" si="43"/>
        <v>1.4966015520470966</v>
      </c>
      <c r="AM45" s="19">
        <f t="shared" si="33"/>
        <v>1.5593216531895779</v>
      </c>
      <c r="AN45" s="54">
        <f t="shared" si="25"/>
        <v>4.1908349658391672E-2</v>
      </c>
    </row>
    <row r="46" spans="1:40" ht="20.100000000000001" customHeight="1" x14ac:dyDescent="0.25">
      <c r="A46" s="104" t="s">
        <v>148</v>
      </c>
      <c r="B46" s="106"/>
      <c r="C46" s="75"/>
      <c r="D46" s="75"/>
      <c r="E46" s="75"/>
      <c r="F46" s="75"/>
      <c r="G46" s="75"/>
      <c r="H46" s="75"/>
      <c r="I46" s="75">
        <v>762.62</v>
      </c>
      <c r="J46" s="75">
        <v>571.21</v>
      </c>
      <c r="K46" s="98">
        <v>382.68</v>
      </c>
      <c r="L46" s="54">
        <f t="shared" si="18"/>
        <v>-0.33005374555767586</v>
      </c>
      <c r="N46" s="392">
        <f t="shared" si="19"/>
        <v>6.1625748702603105E-3</v>
      </c>
      <c r="P46" s="113"/>
      <c r="Q46" s="75"/>
      <c r="R46" s="75"/>
      <c r="S46" s="75"/>
      <c r="T46" s="75"/>
      <c r="U46" s="75"/>
      <c r="V46" s="75"/>
      <c r="W46" s="75">
        <v>131.24</v>
      </c>
      <c r="X46" s="75">
        <v>101.56</v>
      </c>
      <c r="Y46" s="50">
        <v>67.581000000000003</v>
      </c>
      <c r="Z46" s="54">
        <f t="shared" si="45"/>
        <v>-0.33457069712485227</v>
      </c>
      <c r="AB46" s="392">
        <f t="shared" si="24"/>
        <v>6.6948762664897779E-3</v>
      </c>
      <c r="AD46" s="64"/>
      <c r="AE46" s="89"/>
      <c r="AF46" s="89"/>
      <c r="AG46" s="89"/>
      <c r="AH46" s="89"/>
      <c r="AI46" s="89"/>
      <c r="AJ46" s="89"/>
      <c r="AK46" s="89">
        <f t="shared" si="44"/>
        <v>1.7209094962104325</v>
      </c>
      <c r="AL46" s="89">
        <f t="shared" si="43"/>
        <v>1.7779800773795975</v>
      </c>
      <c r="AM46" s="19">
        <f t="shared" si="33"/>
        <v>1.7659924741298214</v>
      </c>
      <c r="AN46" s="54">
        <f t="shared" si="25"/>
        <v>-6.7422596025055216E-3</v>
      </c>
    </row>
    <row r="47" spans="1:40" ht="20.100000000000001" customHeight="1" x14ac:dyDescent="0.25">
      <c r="A47" s="104" t="s">
        <v>109</v>
      </c>
      <c r="B47" s="106">
        <v>1022.75</v>
      </c>
      <c r="C47" s="75">
        <v>1516.74</v>
      </c>
      <c r="D47" s="75">
        <v>749.11</v>
      </c>
      <c r="E47" s="75">
        <v>664.84</v>
      </c>
      <c r="F47" s="75">
        <v>1664.36</v>
      </c>
      <c r="G47" s="75">
        <v>888.97</v>
      </c>
      <c r="H47" s="75">
        <v>611.09</v>
      </c>
      <c r="I47" s="75">
        <v>623.67999999999995</v>
      </c>
      <c r="J47" s="75">
        <v>278.70999999999998</v>
      </c>
      <c r="K47" s="98">
        <v>433.4</v>
      </c>
      <c r="L47" s="54">
        <f t="shared" si="18"/>
        <v>0.5550213483549209</v>
      </c>
      <c r="N47" s="392">
        <f t="shared" si="19"/>
        <v>6.9793559861263156E-3</v>
      </c>
      <c r="P47" s="113">
        <v>94.917000000000002</v>
      </c>
      <c r="Q47" s="75">
        <v>192.67400000000001</v>
      </c>
      <c r="R47" s="75">
        <v>90.299000000000007</v>
      </c>
      <c r="S47" s="75">
        <v>79.619</v>
      </c>
      <c r="T47" s="75">
        <v>199.30600000000001</v>
      </c>
      <c r="U47" s="75">
        <v>103.286</v>
      </c>
      <c r="V47" s="75">
        <v>80.504999999999995</v>
      </c>
      <c r="W47" s="75">
        <v>244.01499999999999</v>
      </c>
      <c r="X47" s="75">
        <v>37.625</v>
      </c>
      <c r="Y47" s="50">
        <v>52.808</v>
      </c>
      <c r="Z47" s="54">
        <f t="shared" si="45"/>
        <v>0.40353488372093022</v>
      </c>
      <c r="AB47" s="392">
        <f t="shared" si="24"/>
        <v>5.2313967813555906E-3</v>
      </c>
      <c r="AD47" s="64">
        <f t="shared" si="26"/>
        <v>0.92805670985089228</v>
      </c>
      <c r="AE47" s="89">
        <f t="shared" si="27"/>
        <v>1.2703166000764798</v>
      </c>
      <c r="AF47" s="89">
        <f t="shared" si="28"/>
        <v>1.2054170949526772</v>
      </c>
      <c r="AG47" s="89">
        <f t="shared" si="29"/>
        <v>1.1975663317489922</v>
      </c>
      <c r="AH47" s="89">
        <f t="shared" si="30"/>
        <v>1.1974933307697855</v>
      </c>
      <c r="AI47" s="89">
        <f t="shared" si="31"/>
        <v>1.1618614801399372</v>
      </c>
      <c r="AJ47" s="89">
        <f t="shared" si="32"/>
        <v>1.3174000556382857</v>
      </c>
      <c r="AK47" s="89">
        <f t="shared" si="44"/>
        <v>3.9125032067727039</v>
      </c>
      <c r="AL47" s="89">
        <f t="shared" si="43"/>
        <v>1.3499695023501133</v>
      </c>
      <c r="AM47" s="19">
        <f t="shared" si="33"/>
        <v>1.2184586986617445</v>
      </c>
      <c r="AN47" s="54">
        <f t="shared" si="25"/>
        <v>-9.7417610886339531E-2</v>
      </c>
    </row>
    <row r="48" spans="1:40" ht="20.100000000000001" customHeight="1" x14ac:dyDescent="0.25">
      <c r="A48" s="104" t="s">
        <v>242</v>
      </c>
      <c r="B48" s="106"/>
      <c r="C48" s="75"/>
      <c r="D48" s="75"/>
      <c r="E48" s="75"/>
      <c r="F48" s="75"/>
      <c r="G48" s="75"/>
      <c r="H48" s="75"/>
      <c r="I48" s="75"/>
      <c r="J48" s="75"/>
      <c r="K48" s="98">
        <v>400.5</v>
      </c>
      <c r="L48" s="54"/>
      <c r="N48" s="392">
        <f t="shared" si="19"/>
        <v>6.4495433143599203E-3</v>
      </c>
      <c r="P48" s="113"/>
      <c r="Q48" s="75"/>
      <c r="R48" s="75"/>
      <c r="S48" s="75"/>
      <c r="T48" s="75"/>
      <c r="U48" s="75"/>
      <c r="V48" s="75"/>
      <c r="W48" s="75"/>
      <c r="X48" s="75"/>
      <c r="Y48" s="50">
        <v>51.579000000000001</v>
      </c>
      <c r="Z48" s="54"/>
      <c r="AB48" s="392">
        <f t="shared" si="24"/>
        <v>5.1096465419167552E-3</v>
      </c>
      <c r="AD48" s="64"/>
      <c r="AE48" s="89"/>
      <c r="AF48" s="89"/>
      <c r="AG48" s="89"/>
      <c r="AH48" s="89"/>
      <c r="AI48" s="89"/>
      <c r="AJ48" s="89"/>
      <c r="AK48" s="89"/>
      <c r="AL48" s="89"/>
      <c r="AM48" s="19">
        <f t="shared" si="33"/>
        <v>1.2878651685393259</v>
      </c>
      <c r="AN48" s="54"/>
    </row>
    <row r="49" spans="1:40" ht="20.100000000000001" customHeight="1" x14ac:dyDescent="0.25">
      <c r="A49" s="104" t="s">
        <v>138</v>
      </c>
      <c r="B49" s="106"/>
      <c r="C49" s="75"/>
      <c r="D49" s="75">
        <v>7.8</v>
      </c>
      <c r="E49" s="75"/>
      <c r="F49" s="75"/>
      <c r="G49" s="75">
        <v>6</v>
      </c>
      <c r="H49" s="75">
        <v>25.65</v>
      </c>
      <c r="I49" s="75">
        <v>30.38</v>
      </c>
      <c r="J49" s="75">
        <v>102</v>
      </c>
      <c r="K49" s="98">
        <v>249.35</v>
      </c>
      <c r="L49" s="54">
        <f t="shared" si="18"/>
        <v>1.4446078431372549</v>
      </c>
      <c r="N49" s="392">
        <f t="shared" si="19"/>
        <v>4.0154647326732735E-3</v>
      </c>
      <c r="P49" s="113"/>
      <c r="Q49" s="75"/>
      <c r="R49" s="75">
        <v>1.04</v>
      </c>
      <c r="S49" s="75"/>
      <c r="T49" s="75"/>
      <c r="U49" s="75">
        <v>0.86</v>
      </c>
      <c r="V49" s="75">
        <v>3.6640000000000001</v>
      </c>
      <c r="W49" s="75">
        <v>4.4989999999999997</v>
      </c>
      <c r="X49" s="75">
        <v>17.86</v>
      </c>
      <c r="Y49" s="50">
        <v>48.8</v>
      </c>
      <c r="Z49" s="54">
        <f t="shared" si="45"/>
        <v>1.7323628219484881</v>
      </c>
      <c r="AB49" s="392">
        <f t="shared" si="24"/>
        <v>4.8343463666518857E-3</v>
      </c>
      <c r="AD49" s="64"/>
      <c r="AE49" s="89"/>
      <c r="AF49" s="89">
        <f t="shared" si="28"/>
        <v>1.3333333333333333</v>
      </c>
      <c r="AG49" s="89"/>
      <c r="AH49" s="89"/>
      <c r="AI49" s="89">
        <f t="shared" si="31"/>
        <v>1.4333333333333333</v>
      </c>
      <c r="AJ49" s="89">
        <f t="shared" si="32"/>
        <v>1.4284600389863549</v>
      </c>
      <c r="AK49" s="89">
        <f t="shared" si="44"/>
        <v>1.4809084924292295</v>
      </c>
      <c r="AL49" s="89">
        <f t="shared" si="43"/>
        <v>1.7509803921568625</v>
      </c>
      <c r="AM49" s="19">
        <f t="shared" si="33"/>
        <v>1.9570884299177862</v>
      </c>
      <c r="AN49" s="54">
        <f t="shared" si="25"/>
        <v>0.11771007755663056</v>
      </c>
    </row>
    <row r="50" spans="1:40" ht="20.100000000000001" customHeight="1" thickBot="1" x14ac:dyDescent="0.3">
      <c r="A50" s="59" t="s">
        <v>33</v>
      </c>
      <c r="B50" s="107">
        <f t="shared" ref="B50:K50" si="46">B51-SUM(B32:B49)</f>
        <v>3317.9300000000039</v>
      </c>
      <c r="C50" s="81">
        <f t="shared" si="46"/>
        <v>2035.9599999999991</v>
      </c>
      <c r="D50" s="81">
        <f t="shared" si="46"/>
        <v>7344.8099999999904</v>
      </c>
      <c r="E50" s="81">
        <f t="shared" si="46"/>
        <v>2055.7000000000007</v>
      </c>
      <c r="F50" s="81">
        <f t="shared" si="46"/>
        <v>2527.7299999999996</v>
      </c>
      <c r="G50" s="81">
        <f t="shared" si="46"/>
        <v>1830.5600000000013</v>
      </c>
      <c r="H50" s="81">
        <f t="shared" si="46"/>
        <v>1739.7099999999991</v>
      </c>
      <c r="I50" s="81">
        <f t="shared" si="46"/>
        <v>2456.0599999999831</v>
      </c>
      <c r="J50" s="81">
        <f t="shared" si="46"/>
        <v>4008.4800000000105</v>
      </c>
      <c r="K50" s="123">
        <f t="shared" si="46"/>
        <v>2104.8299999999945</v>
      </c>
      <c r="L50" s="54">
        <f>(K50-J50)/J50</f>
        <v>-0.47490569991618048</v>
      </c>
      <c r="N50" s="392">
        <f t="shared" si="19"/>
        <v>3.3895611122007882E-2</v>
      </c>
      <c r="P50" s="134">
        <f t="shared" ref="P50:Y50" si="47">P51-SUM(P32:P49)</f>
        <v>329.4389999999994</v>
      </c>
      <c r="Q50" s="81">
        <f t="shared" si="47"/>
        <v>271.70999999999913</v>
      </c>
      <c r="R50" s="81">
        <f t="shared" si="47"/>
        <v>496.50800000000072</v>
      </c>
      <c r="S50" s="81">
        <f t="shared" si="47"/>
        <v>119.78900000000067</v>
      </c>
      <c r="T50" s="81">
        <f t="shared" si="47"/>
        <v>248.04800000000023</v>
      </c>
      <c r="U50" s="81">
        <f t="shared" si="47"/>
        <v>203.13799999999992</v>
      </c>
      <c r="V50" s="81">
        <f t="shared" si="47"/>
        <v>201.95100000000093</v>
      </c>
      <c r="W50" s="81">
        <f t="shared" si="47"/>
        <v>303.23800000000119</v>
      </c>
      <c r="X50" s="81">
        <f t="shared" si="47"/>
        <v>397.6830000000009</v>
      </c>
      <c r="Y50" s="173">
        <f t="shared" si="47"/>
        <v>258.05299999999988</v>
      </c>
      <c r="Z50" s="66">
        <f>(Y50-X50)/X50</f>
        <v>-0.35110879771074122</v>
      </c>
      <c r="AB50" s="392">
        <f t="shared" si="24"/>
        <v>2.5563884896590547E-2</v>
      </c>
      <c r="AD50" s="64">
        <f t="shared" ref="AD50:AJ51" si="48">(P50/B50)*10</f>
        <v>0.99290521499850515</v>
      </c>
      <c r="AE50" s="91">
        <f t="shared" si="48"/>
        <v>1.3345547063792964</v>
      </c>
      <c r="AF50" s="91">
        <f t="shared" si="48"/>
        <v>0.67599842609951977</v>
      </c>
      <c r="AG50" s="91">
        <f t="shared" si="48"/>
        <v>0.58271634966191876</v>
      </c>
      <c r="AH50" s="91">
        <f t="shared" si="48"/>
        <v>0.98130733899585909</v>
      </c>
      <c r="AI50" s="91">
        <f t="shared" si="48"/>
        <v>1.1097041342539975</v>
      </c>
      <c r="AJ50" s="91">
        <f t="shared" si="48"/>
        <v>1.1608314029349778</v>
      </c>
      <c r="AK50" s="91">
        <f t="shared" si="44"/>
        <v>1.2346522479092665</v>
      </c>
      <c r="AL50" s="91">
        <f t="shared" si="43"/>
        <v>0.99210423901329148</v>
      </c>
      <c r="AM50" s="19">
        <f>(Y50/K50)*10</f>
        <v>1.2260040003230692</v>
      </c>
      <c r="AN50" s="54">
        <f t="shared" si="25"/>
        <v>0.23576127599495533</v>
      </c>
    </row>
    <row r="51" spans="1:40" s="7" customFormat="1" ht="26.25" customHeight="1" thickBot="1" x14ac:dyDescent="0.3">
      <c r="A51" s="71" t="s">
        <v>34</v>
      </c>
      <c r="B51" s="110">
        <v>32478.99</v>
      </c>
      <c r="C51" s="111">
        <v>44471.27</v>
      </c>
      <c r="D51" s="111">
        <v>46783.34</v>
      </c>
      <c r="E51" s="111">
        <v>26642.799999999999</v>
      </c>
      <c r="F51" s="111">
        <v>29018.78</v>
      </c>
      <c r="G51" s="111">
        <v>27135.02</v>
      </c>
      <c r="H51" s="111">
        <v>32840.39</v>
      </c>
      <c r="I51" s="111">
        <v>57006.71</v>
      </c>
      <c r="J51" s="111">
        <v>59199.03</v>
      </c>
      <c r="K51" s="112">
        <v>62097.42</v>
      </c>
      <c r="L51" s="102">
        <f>(K51-J51)/J51</f>
        <v>4.8960092758276605E-2</v>
      </c>
      <c r="M51"/>
      <c r="N51" s="395">
        <f>SUM(N32:N50)</f>
        <v>0.99999999999999978</v>
      </c>
      <c r="P51" s="152">
        <v>4664.3119999999999</v>
      </c>
      <c r="Q51" s="111">
        <v>6217.8829999999998</v>
      </c>
      <c r="R51" s="111">
        <v>7053.3980000000001</v>
      </c>
      <c r="S51" s="111">
        <v>3426.1309999999999</v>
      </c>
      <c r="T51" s="111">
        <v>3624.0859999999998</v>
      </c>
      <c r="U51" s="111">
        <v>3502.3519999999999</v>
      </c>
      <c r="V51" s="111">
        <v>4450.1540000000005</v>
      </c>
      <c r="W51" s="111">
        <v>9518.2960000000003</v>
      </c>
      <c r="X51" s="111">
        <v>10314.93</v>
      </c>
      <c r="Y51" s="112">
        <v>10094.436</v>
      </c>
      <c r="Z51" s="244">
        <f>(Y51-X51)/X51</f>
        <v>-2.1376199353752338E-2</v>
      </c>
      <c r="AA51"/>
      <c r="AB51" s="424">
        <f>SUM(AB32:AB50)</f>
        <v>1.0000000000000002</v>
      </c>
      <c r="AD51" s="87">
        <f t="shared" si="48"/>
        <v>1.4361013073374509</v>
      </c>
      <c r="AE51" s="92">
        <f t="shared" si="48"/>
        <v>1.3981797686461395</v>
      </c>
      <c r="AF51" s="92">
        <f t="shared" si="48"/>
        <v>1.5076730306130346</v>
      </c>
      <c r="AG51" s="92">
        <f t="shared" si="48"/>
        <v>1.2859500502950141</v>
      </c>
      <c r="AH51" s="92">
        <f t="shared" si="48"/>
        <v>1.2488760726674244</v>
      </c>
      <c r="AI51" s="92">
        <f t="shared" si="48"/>
        <v>1.2907128868893407</v>
      </c>
      <c r="AJ51" s="92">
        <f t="shared" si="48"/>
        <v>1.3550856125642845</v>
      </c>
      <c r="AK51" s="92">
        <f t="shared" si="44"/>
        <v>1.669679937677512</v>
      </c>
      <c r="AL51" s="92">
        <f t="shared" si="43"/>
        <v>1.7424153740356896</v>
      </c>
      <c r="AM51" s="103">
        <f t="shared" ref="AM51" si="49">(Y51/K51)*10</f>
        <v>1.625580579676257</v>
      </c>
      <c r="AN51" s="102">
        <f t="shared" si="25"/>
        <v>-6.7053353695351092E-2</v>
      </c>
    </row>
    <row r="59" spans="1:40" ht="20.100000000000001" customHeight="1" x14ac:dyDescent="0.25"/>
    <row r="60" spans="1:40" ht="20.100000000000001" customHeight="1" x14ac:dyDescent="0.25"/>
    <row r="61" spans="1:40" ht="20.100000000000001" customHeight="1" x14ac:dyDescent="0.25"/>
    <row r="62" spans="1:40" ht="20.100000000000001" customHeight="1" x14ac:dyDescent="0.25"/>
    <row r="63" spans="1:40" ht="20.100000000000001" customHeight="1" x14ac:dyDescent="0.25"/>
    <row r="64" spans="1:40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6.25" customHeight="1" x14ac:dyDescent="0.25"/>
  </sheetData>
  <mergeCells count="24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29:A31"/>
    <mergeCell ref="B29:K29"/>
    <mergeCell ref="L29:L31"/>
    <mergeCell ref="N29:N31"/>
    <mergeCell ref="P29:Y29"/>
    <mergeCell ref="AB29:AB31"/>
    <mergeCell ref="AD29:AM29"/>
    <mergeCell ref="AN29:AN31"/>
    <mergeCell ref="B30:K30"/>
    <mergeCell ref="P30:Y30"/>
    <mergeCell ref="AD30:AM30"/>
    <mergeCell ref="Z29:Z31"/>
  </mergeCells>
  <conditionalFormatting sqref="L25 Z25 N25 AB25">
    <cfRule type="cellIs" dxfId="5" priority="11" operator="greaterThan">
      <formula>0</formula>
    </cfRule>
    <cfRule type="cellIs" dxfId="4" priority="1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7" orientation="portrait" r:id="rId1"/>
  <ignoredErrors>
    <ignoredError sqref="Y23 J50:K50 X50:Y50 B50:H50 P50:V50 P23:U23" formulaRange="1"/>
    <ignoredError sqref="L7:L17 L32:L47 N32:N49 N7:N23 Z7:AB17 L50 N50 L23 AD8:AN8 Z21:AB21 AA18:AB20 Z18:Z20 Z23:AB23 AA22:AB22 AD23:AN24 AD19:AM19 AK7:AN7 AD10:AN13 AF9:AN9 AD16:AN16 AE14:AI14 AL15:AN15 AK14:AN14 AD17:AI17 AK17:AN17 AD18 AH18 AJ18:AM18 AD21:AM21 AD20:AG20 AK20:AM20 AI20 AD22 AK22 AM22 L49" evalError="1"/>
    <ignoredError sqref="J23:K23 B23:H23" formulaRange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7DF6DD8-4574-41B5-AE32-21F45ADA9E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L7:L23</xm:sqref>
        </x14:conditionalFormatting>
        <x14:conditionalFormatting xmlns:xm="http://schemas.microsoft.com/office/excel/2006/main">
          <x14:cfRule type="iconSet" priority="9" id="{7BECA713-F404-4FA5-9907-D605E461C8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Z7:Z24</xm:sqref>
        </x14:conditionalFormatting>
        <x14:conditionalFormatting xmlns:xm="http://schemas.microsoft.com/office/excel/2006/main">
          <x14:cfRule type="iconSet" priority="8" id="{5D242A39-5A50-406F-AB2E-DF0FE6B1CD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AN7:AN24</xm:sqref>
        </x14:conditionalFormatting>
        <x14:conditionalFormatting xmlns:xm="http://schemas.microsoft.com/office/excel/2006/main">
          <x14:cfRule type="iconSet" priority="7" id="{1490D671-E538-4171-B980-46C1FDAA16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L24</xm:sqref>
        </x14:conditionalFormatting>
        <x14:conditionalFormatting xmlns:xm="http://schemas.microsoft.com/office/excel/2006/main">
          <x14:cfRule type="iconSet" priority="6" id="{0766FCBB-3E1A-42DA-AC69-7A7D386AEE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AN51</xm:sqref>
        </x14:conditionalFormatting>
        <x14:conditionalFormatting xmlns:xm="http://schemas.microsoft.com/office/excel/2006/main">
          <x14:cfRule type="iconSet" priority="5" id="{AA74B50E-E51F-46AF-A85D-22315C899D3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L51</xm:sqref>
        </x14:conditionalFormatting>
        <x14:conditionalFormatting xmlns:xm="http://schemas.microsoft.com/office/excel/2006/main">
          <x14:cfRule type="iconSet" priority="4" id="{B467CD69-1DB9-47FB-9BE5-5751779A9B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Z51</xm:sqref>
        </x14:conditionalFormatting>
        <x14:conditionalFormatting xmlns:xm="http://schemas.microsoft.com/office/excel/2006/main">
          <x14:cfRule type="iconSet" priority="131" id="{00052295-9BE7-413B-BF4D-79351CE1BE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L32:L50</xm:sqref>
        </x14:conditionalFormatting>
        <x14:conditionalFormatting xmlns:xm="http://schemas.microsoft.com/office/excel/2006/main">
          <x14:cfRule type="iconSet" priority="133" id="{4B130AAD-337A-43C7-9286-243353CE62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Z32:Z50</xm:sqref>
        </x14:conditionalFormatting>
        <x14:conditionalFormatting xmlns:xm="http://schemas.microsoft.com/office/excel/2006/main">
          <x14:cfRule type="iconSet" priority="135" id="{15E1D781-4BD1-45D9-890A-3CB59D83DE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AN32:AN50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showGridLines="0" workbookViewId="0">
      <selection activeCell="AP38" sqref="AO38:AP39"/>
    </sheetView>
  </sheetViews>
  <sheetFormatPr defaultRowHeight="15" x14ac:dyDescent="0.25"/>
  <cols>
    <col min="1" max="2" width="2.85546875" customWidth="1"/>
    <col min="3" max="4" width="2.28515625" customWidth="1"/>
    <col min="5" max="5" width="22" customWidth="1"/>
    <col min="6" max="6" width="9.140625" customWidth="1"/>
    <col min="16" max="16" width="10.5703125" customWidth="1"/>
    <col min="17" max="17" width="1.140625" customWidth="1"/>
    <col min="18" max="18" width="10.5703125" customWidth="1"/>
    <col min="19" max="19" width="2.140625" customWidth="1"/>
    <col min="20" max="20" width="9.140625" customWidth="1"/>
    <col min="30" max="30" width="10.5703125" customWidth="1"/>
    <col min="31" max="31" width="1.140625" customWidth="1"/>
    <col min="32" max="32" width="10.5703125" customWidth="1"/>
    <col min="33" max="33" width="2" customWidth="1"/>
    <col min="34" max="34" width="9.140625" customWidth="1"/>
    <col min="44" max="44" width="10.42578125" customWidth="1"/>
  </cols>
  <sheetData>
    <row r="1" spans="1:44" ht="15.75" x14ac:dyDescent="0.25">
      <c r="A1" s="20" t="s">
        <v>171</v>
      </c>
      <c r="B1" s="279"/>
    </row>
    <row r="3" spans="1:44" ht="15.75" thickBot="1" x14ac:dyDescent="0.3"/>
    <row r="4" spans="1:44" x14ac:dyDescent="0.25">
      <c r="A4" s="479" t="s">
        <v>32</v>
      </c>
      <c r="B4" s="498"/>
      <c r="C4" s="498"/>
      <c r="D4" s="498"/>
      <c r="E4" s="498"/>
      <c r="F4" s="489" t="s">
        <v>19</v>
      </c>
      <c r="G4" s="490"/>
      <c r="H4" s="490"/>
      <c r="I4" s="490"/>
      <c r="J4" s="490"/>
      <c r="K4" s="490"/>
      <c r="L4" s="490"/>
      <c r="M4" s="490"/>
      <c r="N4" s="490"/>
      <c r="O4" s="491"/>
      <c r="P4" s="495" t="s">
        <v>221</v>
      </c>
      <c r="R4" s="493" t="s">
        <v>220</v>
      </c>
      <c r="T4" s="492" t="s">
        <v>35</v>
      </c>
      <c r="U4" s="490"/>
      <c r="V4" s="490"/>
      <c r="W4" s="490"/>
      <c r="X4" s="490"/>
      <c r="Y4" s="490"/>
      <c r="Z4" s="490"/>
      <c r="AA4" s="490"/>
      <c r="AB4" s="490"/>
      <c r="AC4" s="491"/>
      <c r="AD4" s="495" t="s">
        <v>221</v>
      </c>
      <c r="AF4" s="493" t="s">
        <v>220</v>
      </c>
      <c r="AH4" s="492" t="s">
        <v>42</v>
      </c>
      <c r="AI4" s="490"/>
      <c r="AJ4" s="490"/>
      <c r="AK4" s="490"/>
      <c r="AL4" s="490"/>
      <c r="AM4" s="490"/>
      <c r="AN4" s="490"/>
      <c r="AO4" s="490"/>
      <c r="AP4" s="490"/>
      <c r="AQ4" s="490"/>
      <c r="AR4" s="495" t="s">
        <v>221</v>
      </c>
    </row>
    <row r="5" spans="1:44" ht="15.75" thickBot="1" x14ac:dyDescent="0.3">
      <c r="A5" s="499"/>
      <c r="B5" s="500"/>
      <c r="C5" s="500"/>
      <c r="D5" s="500"/>
      <c r="E5" s="500"/>
      <c r="F5" s="502" t="s">
        <v>73</v>
      </c>
      <c r="G5" s="487"/>
      <c r="H5" s="487"/>
      <c r="I5" s="487"/>
      <c r="J5" s="487"/>
      <c r="K5" s="487"/>
      <c r="L5" s="487"/>
      <c r="M5" s="487"/>
      <c r="N5" s="487"/>
      <c r="O5" s="488"/>
      <c r="P5" s="496"/>
      <c r="R5" s="494"/>
      <c r="T5" s="486" t="str">
        <f>F5</f>
        <v>jan-dez</v>
      </c>
      <c r="U5" s="487"/>
      <c r="V5" s="487"/>
      <c r="W5" s="487"/>
      <c r="X5" s="487"/>
      <c r="Y5" s="487"/>
      <c r="Z5" s="487"/>
      <c r="AA5" s="487"/>
      <c r="AB5" s="487"/>
      <c r="AC5" s="488"/>
      <c r="AD5" s="496"/>
      <c r="AF5" s="494"/>
      <c r="AH5" s="486" t="str">
        <f>F5</f>
        <v>jan-dez</v>
      </c>
      <c r="AI5" s="487"/>
      <c r="AJ5" s="487"/>
      <c r="AK5" s="487"/>
      <c r="AL5" s="487"/>
      <c r="AM5" s="487"/>
      <c r="AN5" s="487"/>
      <c r="AO5" s="487"/>
      <c r="AP5" s="487"/>
      <c r="AQ5" s="488"/>
      <c r="AR5" s="496"/>
    </row>
    <row r="6" spans="1:44" ht="24.75" customHeight="1" thickBot="1" x14ac:dyDescent="0.3">
      <c r="A6" s="499"/>
      <c r="B6" s="500"/>
      <c r="C6" s="500"/>
      <c r="D6" s="500"/>
      <c r="E6" s="500"/>
      <c r="F6" s="40">
        <v>2010</v>
      </c>
      <c r="G6" s="272">
        <v>2011</v>
      </c>
      <c r="H6" s="272">
        <v>2012</v>
      </c>
      <c r="I6" s="272">
        <v>2013</v>
      </c>
      <c r="J6" s="272">
        <v>2014</v>
      </c>
      <c r="K6" s="272">
        <v>2015</v>
      </c>
      <c r="L6" s="272">
        <v>2016</v>
      </c>
      <c r="M6" s="272">
        <v>2017</v>
      </c>
      <c r="N6" s="272">
        <v>2018</v>
      </c>
      <c r="O6" s="372">
        <v>2019</v>
      </c>
      <c r="P6" s="497"/>
      <c r="R6" s="494"/>
      <c r="T6" s="370">
        <v>2010</v>
      </c>
      <c r="U6" s="272">
        <v>2011</v>
      </c>
      <c r="V6" s="272">
        <v>2012</v>
      </c>
      <c r="W6" s="272">
        <v>2013</v>
      </c>
      <c r="X6" s="272">
        <v>2014</v>
      </c>
      <c r="Y6" s="272">
        <v>2015</v>
      </c>
      <c r="Z6" s="272">
        <v>2016</v>
      </c>
      <c r="AA6" s="272">
        <v>2017</v>
      </c>
      <c r="AB6" s="272">
        <v>2018</v>
      </c>
      <c r="AC6" s="372">
        <v>2019</v>
      </c>
      <c r="AD6" s="497"/>
      <c r="AF6" s="494"/>
      <c r="AG6" s="265"/>
      <c r="AH6" s="370">
        <v>2010</v>
      </c>
      <c r="AI6" s="273">
        <v>2011</v>
      </c>
      <c r="AJ6" s="273">
        <v>2012</v>
      </c>
      <c r="AK6" s="273">
        <v>2013</v>
      </c>
      <c r="AL6" s="273">
        <v>2014</v>
      </c>
      <c r="AM6" s="273">
        <v>2015</v>
      </c>
      <c r="AN6" s="273">
        <v>2016</v>
      </c>
      <c r="AO6" s="273">
        <v>2017</v>
      </c>
      <c r="AP6" s="273">
        <v>2018</v>
      </c>
      <c r="AQ6" s="371">
        <v>2019</v>
      </c>
      <c r="AR6" s="497"/>
    </row>
    <row r="7" spans="1:44" ht="20.100000000000001" customHeight="1" thickBot="1" x14ac:dyDescent="0.3">
      <c r="A7" s="44" t="s">
        <v>36</v>
      </c>
      <c r="B7" s="132"/>
      <c r="C7" s="132"/>
      <c r="D7" s="132"/>
      <c r="E7" s="132"/>
      <c r="F7" s="303">
        <v>535649.36</v>
      </c>
      <c r="G7" s="99">
        <v>617042.38</v>
      </c>
      <c r="H7" s="99">
        <v>807487.07</v>
      </c>
      <c r="I7" s="99">
        <v>649235.01</v>
      </c>
      <c r="J7" s="99">
        <v>401508.83</v>
      </c>
      <c r="K7" s="99">
        <v>399265.28000000003</v>
      </c>
      <c r="L7" s="99">
        <v>607841.61</v>
      </c>
      <c r="M7" s="99">
        <v>605395.51</v>
      </c>
      <c r="N7" s="99">
        <v>628875.11</v>
      </c>
      <c r="O7" s="290">
        <v>512347.46</v>
      </c>
      <c r="P7" s="133">
        <f t="shared" ref="P7:P39" si="0">(O7-N7)/N7</f>
        <v>-0.18529537605646368</v>
      </c>
      <c r="R7" s="412">
        <f>O7/O29</f>
        <v>0.46041580331722992</v>
      </c>
      <c r="T7" s="303">
        <v>74417.524999999994</v>
      </c>
      <c r="U7" s="99">
        <v>47390.281000000003</v>
      </c>
      <c r="V7" s="99">
        <v>66184.839000000007</v>
      </c>
      <c r="W7" s="99">
        <v>68218.106</v>
      </c>
      <c r="X7" s="99">
        <v>57494.26</v>
      </c>
      <c r="Y7" s="99">
        <v>57078.110999999997</v>
      </c>
      <c r="Z7" s="99">
        <v>65483.819000000003</v>
      </c>
      <c r="AA7" s="99">
        <v>63847.408000000003</v>
      </c>
      <c r="AB7" s="99">
        <v>77869.456999999995</v>
      </c>
      <c r="AC7" s="290">
        <v>74208.479999999996</v>
      </c>
      <c r="AD7" s="133">
        <f t="shared" ref="AD7:AD39" si="1">(AC7-AB7)/AB7</f>
        <v>-4.7014287000871201E-2</v>
      </c>
      <c r="AF7" s="412">
        <f>AC7/AC29</f>
        <v>0.52668488622525289</v>
      </c>
      <c r="AH7" s="319">
        <f t="shared" ref="AH7:AQ10" si="2">(T7/F7)*10</f>
        <v>1.3892955085393921</v>
      </c>
      <c r="AI7" s="136">
        <f t="shared" si="2"/>
        <v>0.76802311374463461</v>
      </c>
      <c r="AJ7" s="136">
        <f t="shared" si="2"/>
        <v>0.81963961354823933</v>
      </c>
      <c r="AK7" s="136">
        <f t="shared" si="2"/>
        <v>1.0507459540729327</v>
      </c>
      <c r="AL7" s="136">
        <f t="shared" si="2"/>
        <v>1.4319550581241263</v>
      </c>
      <c r="AM7" s="136">
        <f t="shared" si="2"/>
        <v>1.4295786250184337</v>
      </c>
      <c r="AN7" s="136">
        <f t="shared" si="2"/>
        <v>1.0773171484591191</v>
      </c>
      <c r="AO7" s="136">
        <f t="shared" si="2"/>
        <v>1.0546396024641809</v>
      </c>
      <c r="AP7" s="136">
        <f t="shared" si="2"/>
        <v>1.2382340430041825</v>
      </c>
      <c r="AQ7" s="320">
        <f t="shared" si="2"/>
        <v>1.4484014422556131</v>
      </c>
      <c r="AR7" s="85">
        <f>(AQ7-AP7)/AP7</f>
        <v>0.16973156281628793</v>
      </c>
    </row>
    <row r="8" spans="1:44" ht="20.100000000000001" customHeight="1" thickBot="1" x14ac:dyDescent="0.3">
      <c r="A8" s="280"/>
      <c r="B8" s="132" t="s">
        <v>37</v>
      </c>
      <c r="C8" s="132"/>
      <c r="D8" s="132"/>
      <c r="E8" s="281"/>
      <c r="F8" s="194">
        <v>139292.35</v>
      </c>
      <c r="G8" s="195">
        <v>85026.559999999998</v>
      </c>
      <c r="H8" s="195">
        <v>164406.82</v>
      </c>
      <c r="I8" s="195">
        <v>114526.82</v>
      </c>
      <c r="J8" s="195">
        <v>56808.1</v>
      </c>
      <c r="K8" s="195">
        <v>53837.36</v>
      </c>
      <c r="L8" s="195">
        <v>66322.600000000006</v>
      </c>
      <c r="M8" s="195">
        <v>63662.25</v>
      </c>
      <c r="N8" s="195">
        <v>89879.65</v>
      </c>
      <c r="O8" s="291">
        <v>86840.23</v>
      </c>
      <c r="P8" s="356">
        <f t="shared" si="0"/>
        <v>-3.3816553580259805E-2</v>
      </c>
      <c r="R8" s="413">
        <f>O8/O7</f>
        <v>0.1694947994862705</v>
      </c>
      <c r="T8" s="194">
        <v>37907.192999999999</v>
      </c>
      <c r="U8" s="195">
        <v>5293.18</v>
      </c>
      <c r="V8" s="195">
        <v>10177.784</v>
      </c>
      <c r="W8" s="195">
        <v>9689.7980000000007</v>
      </c>
      <c r="X8" s="195">
        <v>6429.1710000000003</v>
      </c>
      <c r="Y8" s="195">
        <v>6132.6440000000002</v>
      </c>
      <c r="Z8" s="195">
        <v>6628.0249999999996</v>
      </c>
      <c r="AA8" s="195">
        <v>6714.3389999999999</v>
      </c>
      <c r="AB8" s="195">
        <v>10741.927</v>
      </c>
      <c r="AC8" s="291">
        <v>10756.349</v>
      </c>
      <c r="AD8" s="356">
        <f t="shared" si="1"/>
        <v>1.34258964895223E-3</v>
      </c>
      <c r="AF8" s="413">
        <f>AC8/AC7</f>
        <v>0.14494770678499277</v>
      </c>
      <c r="AH8" s="321">
        <f t="shared" si="2"/>
        <v>2.721412410660025</v>
      </c>
      <c r="AI8" s="322">
        <f t="shared" si="2"/>
        <v>0.62253253571589873</v>
      </c>
      <c r="AJ8" s="322">
        <f t="shared" si="2"/>
        <v>0.61906093676649177</v>
      </c>
      <c r="AK8" s="322">
        <f t="shared" si="2"/>
        <v>0.84607238723645706</v>
      </c>
      <c r="AL8" s="322">
        <f t="shared" si="2"/>
        <v>1.1317349110426154</v>
      </c>
      <c r="AM8" s="322">
        <f t="shared" si="2"/>
        <v>1.1391056322226796</v>
      </c>
      <c r="AN8" s="322">
        <f t="shared" si="2"/>
        <v>0.99936145446650149</v>
      </c>
      <c r="AO8" s="322">
        <f t="shared" si="2"/>
        <v>1.0546813849651873</v>
      </c>
      <c r="AP8" s="322">
        <f t="shared" si="2"/>
        <v>1.1951456197259336</v>
      </c>
      <c r="AQ8" s="323">
        <f t="shared" si="2"/>
        <v>1.2386366318928452</v>
      </c>
      <c r="AR8" s="356">
        <f t="shared" ref="AR8:AR39" si="3">(AQ8-AP8)/AP8</f>
        <v>3.6389718080450183E-2</v>
      </c>
    </row>
    <row r="9" spans="1:44" ht="20.100000000000001" customHeight="1" x14ac:dyDescent="0.25">
      <c r="A9" s="275"/>
      <c r="B9" s="10"/>
      <c r="C9" s="284" t="s">
        <v>165</v>
      </c>
      <c r="D9" s="284"/>
      <c r="E9" s="276"/>
      <c r="F9" s="304">
        <v>88186.68</v>
      </c>
      <c r="G9" s="286">
        <v>14676.6</v>
      </c>
      <c r="H9" s="286">
        <v>19602.439999999999</v>
      </c>
      <c r="I9" s="286">
        <v>20892.75</v>
      </c>
      <c r="J9" s="286">
        <v>24873.67</v>
      </c>
      <c r="K9" s="286">
        <v>26009.56</v>
      </c>
      <c r="L9" s="286">
        <v>23296.13</v>
      </c>
      <c r="M9" s="286">
        <v>27366.93</v>
      </c>
      <c r="N9" s="286">
        <v>45569.94</v>
      </c>
      <c r="O9" s="292">
        <v>46036.31</v>
      </c>
      <c r="P9" s="357">
        <f t="shared" si="0"/>
        <v>1.0234158745874919E-2</v>
      </c>
      <c r="R9" s="392">
        <f>O9/O8</f>
        <v>0.53012653236869589</v>
      </c>
      <c r="T9" s="304">
        <v>36056.913999999997</v>
      </c>
      <c r="U9" s="286">
        <v>2599.5970000000002</v>
      </c>
      <c r="V9" s="286">
        <v>3383.5770000000002</v>
      </c>
      <c r="W9" s="286">
        <v>3603.4470000000001</v>
      </c>
      <c r="X9" s="286">
        <v>4352.4629999999997</v>
      </c>
      <c r="Y9" s="286">
        <v>4281.43</v>
      </c>
      <c r="Z9" s="286">
        <v>3995.9340000000002</v>
      </c>
      <c r="AA9" s="286">
        <v>4321.0330000000004</v>
      </c>
      <c r="AB9" s="286">
        <v>7496.335</v>
      </c>
      <c r="AC9" s="292">
        <v>8026.8649999999998</v>
      </c>
      <c r="AD9" s="357">
        <f t="shared" si="1"/>
        <v>7.077191721021002E-2</v>
      </c>
      <c r="AF9" s="392">
        <f>AC9/AC8</f>
        <v>0.74624438087681977</v>
      </c>
      <c r="AH9" s="324">
        <f t="shared" si="2"/>
        <v>4.0887029651189959</v>
      </c>
      <c r="AI9" s="325">
        <f t="shared" si="2"/>
        <v>1.7712528787321316</v>
      </c>
      <c r="AJ9" s="325">
        <f t="shared" si="2"/>
        <v>1.7260999140923274</v>
      </c>
      <c r="AK9" s="325">
        <f t="shared" si="2"/>
        <v>1.7247356140287899</v>
      </c>
      <c r="AL9" s="325">
        <f t="shared" si="2"/>
        <v>1.7498274279589623</v>
      </c>
      <c r="AM9" s="325">
        <f t="shared" si="2"/>
        <v>1.6460985883652011</v>
      </c>
      <c r="AN9" s="325">
        <f t="shared" si="2"/>
        <v>1.715278031157965</v>
      </c>
      <c r="AO9" s="325">
        <f t="shared" si="2"/>
        <v>1.5789250018178878</v>
      </c>
      <c r="AP9" s="325">
        <f t="shared" si="2"/>
        <v>1.6450175269047973</v>
      </c>
      <c r="AQ9" s="326">
        <f t="shared" si="2"/>
        <v>1.7435943497643491</v>
      </c>
      <c r="AR9" s="357">
        <f t="shared" si="3"/>
        <v>5.9924481804780674E-2</v>
      </c>
    </row>
    <row r="10" spans="1:44" ht="20.100000000000001" customHeight="1" x14ac:dyDescent="0.25">
      <c r="A10" s="275"/>
      <c r="B10" s="10"/>
      <c r="C10" s="285" t="s">
        <v>144</v>
      </c>
      <c r="D10" s="284"/>
      <c r="E10" s="270"/>
      <c r="F10" s="305">
        <f>F11+F12</f>
        <v>51105.67</v>
      </c>
      <c r="G10" s="287">
        <f t="shared" ref="G10:O10" si="4">G11+G12</f>
        <v>70349.960000000006</v>
      </c>
      <c r="H10" s="287">
        <f t="shared" si="4"/>
        <v>144804.38</v>
      </c>
      <c r="I10" s="288">
        <f t="shared" si="4"/>
        <v>93634.07</v>
      </c>
      <c r="J10" s="288">
        <f t="shared" si="4"/>
        <v>31934.43</v>
      </c>
      <c r="K10" s="288">
        <f t="shared" si="4"/>
        <v>27827.8</v>
      </c>
      <c r="L10" s="288">
        <f t="shared" si="4"/>
        <v>43026.47</v>
      </c>
      <c r="M10" s="288">
        <f t="shared" si="4"/>
        <v>36295.32</v>
      </c>
      <c r="N10" s="288">
        <f t="shared" si="4"/>
        <v>44309.71</v>
      </c>
      <c r="O10" s="288">
        <f t="shared" si="4"/>
        <v>40803.919999999998</v>
      </c>
      <c r="P10" s="358">
        <f t="shared" si="0"/>
        <v>-7.9120129651040386E-2</v>
      </c>
      <c r="R10" s="414">
        <f>O10/O8</f>
        <v>0.46987346763130405</v>
      </c>
      <c r="T10" s="305">
        <f t="shared" ref="T10:AC10" si="5">T11+T12</f>
        <v>1850.279</v>
      </c>
      <c r="U10" s="287">
        <f t="shared" si="5"/>
        <v>2693.5830000000001</v>
      </c>
      <c r="V10" s="287">
        <f t="shared" si="5"/>
        <v>6794.2070000000003</v>
      </c>
      <c r="W10" s="288">
        <f t="shared" si="5"/>
        <v>6086.3509999999997</v>
      </c>
      <c r="X10" s="288">
        <f t="shared" si="5"/>
        <v>2076.7080000000001</v>
      </c>
      <c r="Y10" s="288">
        <f t="shared" si="5"/>
        <v>1851.2139999999999</v>
      </c>
      <c r="Z10" s="288">
        <f t="shared" si="5"/>
        <v>2632.0909999999999</v>
      </c>
      <c r="AA10" s="288">
        <f t="shared" si="5"/>
        <v>2393.306</v>
      </c>
      <c r="AB10" s="288">
        <f t="shared" si="5"/>
        <v>3245.5920000000001</v>
      </c>
      <c r="AC10" s="288">
        <f t="shared" si="5"/>
        <v>2729.4839999999999</v>
      </c>
      <c r="AD10" s="358">
        <f t="shared" si="1"/>
        <v>-0.15901813906369011</v>
      </c>
      <c r="AF10" s="414">
        <f>AC10/AC8</f>
        <v>0.25375561912318018</v>
      </c>
      <c r="AH10" s="327">
        <f t="shared" si="2"/>
        <v>0.36204965124222027</v>
      </c>
      <c r="AI10" s="328">
        <f t="shared" si="2"/>
        <v>0.38288337335230893</v>
      </c>
      <c r="AJ10" s="328">
        <f t="shared" si="2"/>
        <v>0.46919899798611064</v>
      </c>
      <c r="AK10" s="329">
        <f t="shared" si="2"/>
        <v>0.65001457268705709</v>
      </c>
      <c r="AL10" s="329">
        <f t="shared" si="2"/>
        <v>0.6503037630544839</v>
      </c>
      <c r="AM10" s="329">
        <f t="shared" si="2"/>
        <v>0.66523907746929334</v>
      </c>
      <c r="AN10" s="329">
        <f t="shared" si="2"/>
        <v>0.61173761175388075</v>
      </c>
      <c r="AO10" s="329">
        <f t="shared" si="2"/>
        <v>0.65939796094923531</v>
      </c>
      <c r="AP10" s="330">
        <f t="shared" si="2"/>
        <v>0.73247872757461074</v>
      </c>
      <c r="AQ10" s="331">
        <f t="shared" si="2"/>
        <v>0.66892690702265867</v>
      </c>
      <c r="AR10" s="358">
        <f t="shared" si="3"/>
        <v>-8.6762684238469778E-2</v>
      </c>
    </row>
    <row r="11" spans="1:44" ht="20.100000000000001" customHeight="1" x14ac:dyDescent="0.25">
      <c r="A11" s="59"/>
      <c r="B11" s="1"/>
      <c r="C11" s="1"/>
      <c r="D11" s="10" t="s">
        <v>166</v>
      </c>
      <c r="E11" s="10"/>
      <c r="F11" s="306"/>
      <c r="G11" s="79"/>
      <c r="H11" s="79"/>
      <c r="I11" s="79"/>
      <c r="J11" s="79"/>
      <c r="K11" s="79"/>
      <c r="L11" s="79"/>
      <c r="M11" s="79">
        <v>9525.34</v>
      </c>
      <c r="N11" s="79">
        <v>11604.35</v>
      </c>
      <c r="O11" s="52">
        <v>14044.32</v>
      </c>
      <c r="P11" s="357">
        <f t="shared" si="0"/>
        <v>0.21026339260708263</v>
      </c>
      <c r="R11" s="392">
        <f>O11/O10</f>
        <v>0.34419046013226179</v>
      </c>
      <c r="T11" s="306"/>
      <c r="U11" s="79"/>
      <c r="V11" s="79"/>
      <c r="W11" s="79"/>
      <c r="X11" s="79"/>
      <c r="Y11" s="79"/>
      <c r="Z11" s="79"/>
      <c r="AA11" s="79">
        <v>759.57</v>
      </c>
      <c r="AB11" s="79">
        <v>937.20500000000004</v>
      </c>
      <c r="AC11" s="52">
        <v>1046.364</v>
      </c>
      <c r="AD11" s="357">
        <f t="shared" si="1"/>
        <v>0.11647291681115657</v>
      </c>
      <c r="AF11" s="392">
        <f>AC11/AC10</f>
        <v>0.3833559749754899</v>
      </c>
      <c r="AH11" s="332"/>
      <c r="AI11" s="333"/>
      <c r="AJ11" s="333"/>
      <c r="AK11" s="333"/>
      <c r="AL11" s="333"/>
      <c r="AM11" s="333"/>
      <c r="AN11" s="333"/>
      <c r="AO11" s="333">
        <f t="shared" ref="AO11:AP39" si="6">(AA11/M11)*10</f>
        <v>0.79742035454902394</v>
      </c>
      <c r="AP11" s="333">
        <f t="shared" si="6"/>
        <v>0.80763248264659371</v>
      </c>
      <c r="AQ11" s="334">
        <f t="shared" ref="AQ11:AQ39" si="7">(AC11/O11)*10</f>
        <v>0.7450442598858471</v>
      </c>
      <c r="AR11" s="357">
        <f t="shared" si="3"/>
        <v>-7.7495920614344765E-2</v>
      </c>
    </row>
    <row r="12" spans="1:44" ht="20.100000000000001" customHeight="1" thickBot="1" x14ac:dyDescent="0.3">
      <c r="A12" s="59"/>
      <c r="B12" s="1"/>
      <c r="C12" s="1"/>
      <c r="D12" s="10" t="s">
        <v>167</v>
      </c>
      <c r="E12" s="10"/>
      <c r="F12" s="306">
        <v>51105.67</v>
      </c>
      <c r="G12" s="79">
        <v>70349.960000000006</v>
      </c>
      <c r="H12" s="79">
        <v>144804.38</v>
      </c>
      <c r="I12" s="79">
        <v>93634.07</v>
      </c>
      <c r="J12" s="79">
        <v>31934.43</v>
      </c>
      <c r="K12" s="79">
        <v>27827.8</v>
      </c>
      <c r="L12" s="79">
        <v>43026.47</v>
      </c>
      <c r="M12" s="79">
        <v>26769.98</v>
      </c>
      <c r="N12" s="79">
        <v>32705.360000000001</v>
      </c>
      <c r="O12" s="52">
        <v>26759.599999999999</v>
      </c>
      <c r="P12" s="357">
        <f t="shared" si="0"/>
        <v>-0.1817977236758746</v>
      </c>
      <c r="R12" s="392">
        <f>O12/O10</f>
        <v>0.65580953986773816</v>
      </c>
      <c r="T12" s="306">
        <v>1850.279</v>
      </c>
      <c r="U12" s="79">
        <v>2693.5830000000001</v>
      </c>
      <c r="V12" s="79">
        <v>6794.2070000000003</v>
      </c>
      <c r="W12" s="79">
        <v>6086.3509999999997</v>
      </c>
      <c r="X12" s="79">
        <v>2076.7080000000001</v>
      </c>
      <c r="Y12" s="79">
        <v>1851.2139999999999</v>
      </c>
      <c r="Z12" s="79">
        <v>2632.0909999999999</v>
      </c>
      <c r="AA12" s="79">
        <v>1633.7360000000001</v>
      </c>
      <c r="AB12" s="79">
        <v>2308.3870000000002</v>
      </c>
      <c r="AC12" s="52">
        <v>1683.12</v>
      </c>
      <c r="AD12" s="357">
        <f t="shared" si="1"/>
        <v>-0.27086749318896713</v>
      </c>
      <c r="AF12" s="392">
        <f>AC12/AC10</f>
        <v>0.6166440250245101</v>
      </c>
      <c r="AH12" s="332">
        <f t="shared" ref="AH12:AO15" si="8">(T12/F12)*10</f>
        <v>0.36204965124222027</v>
      </c>
      <c r="AI12" s="333">
        <f t="shared" si="8"/>
        <v>0.38288337335230893</v>
      </c>
      <c r="AJ12" s="333">
        <f t="shared" si="8"/>
        <v>0.46919899798611064</v>
      </c>
      <c r="AK12" s="333">
        <f t="shared" si="8"/>
        <v>0.65001457268705709</v>
      </c>
      <c r="AL12" s="333">
        <f t="shared" si="8"/>
        <v>0.6503037630544839</v>
      </c>
      <c r="AM12" s="333">
        <f t="shared" si="8"/>
        <v>0.66523907746929334</v>
      </c>
      <c r="AN12" s="333">
        <f t="shared" si="8"/>
        <v>0.61173761175388075</v>
      </c>
      <c r="AO12" s="333">
        <f t="shared" si="6"/>
        <v>0.61028659715098788</v>
      </c>
      <c r="AP12" s="333">
        <f t="shared" si="6"/>
        <v>0.70581305327322497</v>
      </c>
      <c r="AQ12" s="334">
        <f t="shared" si="7"/>
        <v>0.62897801162947131</v>
      </c>
      <c r="AR12" s="357">
        <f t="shared" si="3"/>
        <v>-0.10886032964030533</v>
      </c>
    </row>
    <row r="13" spans="1:44" ht="20.100000000000001" customHeight="1" thickBot="1" x14ac:dyDescent="0.3">
      <c r="A13" s="59"/>
      <c r="B13" s="132" t="s">
        <v>38</v>
      </c>
      <c r="C13" s="132"/>
      <c r="D13" s="132"/>
      <c r="E13" s="132"/>
      <c r="F13" s="307">
        <v>396357.01</v>
      </c>
      <c r="G13" s="205">
        <v>532015.81999999995</v>
      </c>
      <c r="H13" s="205">
        <v>643080.25</v>
      </c>
      <c r="I13" s="205">
        <v>534708.18999999994</v>
      </c>
      <c r="J13" s="205">
        <v>344700.73</v>
      </c>
      <c r="K13" s="205">
        <v>345427.92</v>
      </c>
      <c r="L13" s="205">
        <v>541519.01</v>
      </c>
      <c r="M13" s="205">
        <v>541733.26</v>
      </c>
      <c r="N13" s="205">
        <v>538995.46</v>
      </c>
      <c r="O13" s="206">
        <v>425507.23</v>
      </c>
      <c r="P13" s="356">
        <f t="shared" si="0"/>
        <v>-0.21055507591845021</v>
      </c>
      <c r="R13" s="413">
        <f>O13/O7</f>
        <v>0.83050520051372945</v>
      </c>
      <c r="T13" s="307">
        <v>36510.332000000002</v>
      </c>
      <c r="U13" s="205">
        <v>42097.101000000002</v>
      </c>
      <c r="V13" s="205">
        <v>56007.055</v>
      </c>
      <c r="W13" s="205">
        <v>58528.307999999997</v>
      </c>
      <c r="X13" s="205">
        <v>51065.089</v>
      </c>
      <c r="Y13" s="205">
        <v>50945.466999999997</v>
      </c>
      <c r="Z13" s="205">
        <v>58855.794000000002</v>
      </c>
      <c r="AA13" s="205">
        <v>57133.069000000003</v>
      </c>
      <c r="AB13" s="205">
        <v>67127.53</v>
      </c>
      <c r="AC13" s="206">
        <v>63452.131000000001</v>
      </c>
      <c r="AD13" s="356">
        <f t="shared" si="1"/>
        <v>-5.4752483816997252E-2</v>
      </c>
      <c r="AF13" s="413">
        <f>AC13/AC7</f>
        <v>0.85505229321500731</v>
      </c>
      <c r="AH13" s="335">
        <f t="shared" si="8"/>
        <v>0.92114762900244906</v>
      </c>
      <c r="AI13" s="210">
        <f t="shared" si="8"/>
        <v>0.79127536094697348</v>
      </c>
      <c r="AJ13" s="210">
        <f t="shared" si="8"/>
        <v>0.87091859841753816</v>
      </c>
      <c r="AK13" s="210">
        <f t="shared" si="8"/>
        <v>1.0945840945507119</v>
      </c>
      <c r="AL13" s="210">
        <f t="shared" si="8"/>
        <v>1.4814325748599373</v>
      </c>
      <c r="AM13" s="210">
        <f t="shared" si="8"/>
        <v>1.4748508748221625</v>
      </c>
      <c r="AN13" s="210">
        <f t="shared" si="8"/>
        <v>1.0868647806103797</v>
      </c>
      <c r="AO13" s="210">
        <f t="shared" si="8"/>
        <v>1.0546346923576375</v>
      </c>
      <c r="AP13" s="210">
        <f t="shared" si="6"/>
        <v>1.2454192100245149</v>
      </c>
      <c r="AQ13" s="226">
        <f t="shared" si="7"/>
        <v>1.4912115829383206</v>
      </c>
      <c r="AR13" s="356">
        <f t="shared" si="3"/>
        <v>0.19735713961644083</v>
      </c>
    </row>
    <row r="14" spans="1:44" ht="20.100000000000001" customHeight="1" x14ac:dyDescent="0.25">
      <c r="A14" s="59"/>
      <c r="B14" s="10"/>
      <c r="C14" s="295" t="s">
        <v>165</v>
      </c>
      <c r="D14" s="284"/>
      <c r="E14" s="295"/>
      <c r="F14" s="308">
        <v>149821.76000000001</v>
      </c>
      <c r="G14" s="202">
        <v>155060.04999999999</v>
      </c>
      <c r="H14" s="202">
        <v>181467.41</v>
      </c>
      <c r="I14" s="202">
        <v>168691.73</v>
      </c>
      <c r="J14" s="202">
        <v>192425.97</v>
      </c>
      <c r="K14" s="202">
        <v>192475.98</v>
      </c>
      <c r="L14" s="202">
        <v>206058.17</v>
      </c>
      <c r="M14" s="202">
        <v>205444.21</v>
      </c>
      <c r="N14" s="202">
        <v>243938.07</v>
      </c>
      <c r="O14" s="293">
        <v>265243.77</v>
      </c>
      <c r="P14" s="357">
        <f t="shared" si="0"/>
        <v>8.7340610672208774E-2</v>
      </c>
      <c r="R14" s="392">
        <f>O14/O13</f>
        <v>0.62335902024508494</v>
      </c>
      <c r="T14" s="308">
        <v>28126.822</v>
      </c>
      <c r="U14" s="202">
        <v>28512.758999999998</v>
      </c>
      <c r="V14" s="202">
        <v>33799.281999999999</v>
      </c>
      <c r="W14" s="202">
        <v>32946.216</v>
      </c>
      <c r="X14" s="202">
        <v>38389.923999999999</v>
      </c>
      <c r="Y14" s="202">
        <v>38426.578000000001</v>
      </c>
      <c r="Z14" s="202">
        <v>41243.773000000001</v>
      </c>
      <c r="AA14" s="202">
        <v>39192.004000000001</v>
      </c>
      <c r="AB14" s="202">
        <v>47400.192999999999</v>
      </c>
      <c r="AC14" s="293">
        <v>52666.561999999998</v>
      </c>
      <c r="AD14" s="357">
        <f t="shared" si="1"/>
        <v>0.11110437883660092</v>
      </c>
      <c r="AF14" s="392">
        <f>AC14/AC13</f>
        <v>0.8300203818213765</v>
      </c>
      <c r="AH14" s="336">
        <f t="shared" si="8"/>
        <v>1.8773522617809322</v>
      </c>
      <c r="AI14" s="337">
        <f t="shared" si="8"/>
        <v>1.8388204440795679</v>
      </c>
      <c r="AJ14" s="337">
        <f t="shared" si="8"/>
        <v>1.8625538326689073</v>
      </c>
      <c r="AK14" s="337">
        <f t="shared" si="8"/>
        <v>1.953042748450087</v>
      </c>
      <c r="AL14" s="337">
        <f t="shared" si="8"/>
        <v>1.9950490050797196</v>
      </c>
      <c r="AM14" s="337">
        <f t="shared" si="8"/>
        <v>1.9964349837314765</v>
      </c>
      <c r="AN14" s="337">
        <f t="shared" si="8"/>
        <v>2.0015597052036322</v>
      </c>
      <c r="AO14" s="337">
        <f t="shared" si="8"/>
        <v>1.9076713819289433</v>
      </c>
      <c r="AP14" s="337">
        <f t="shared" si="6"/>
        <v>1.9431240478372236</v>
      </c>
      <c r="AQ14" s="338">
        <f t="shared" si="7"/>
        <v>1.9855909151042452</v>
      </c>
      <c r="AR14" s="357">
        <f t="shared" si="3"/>
        <v>2.1854944008484173E-2</v>
      </c>
    </row>
    <row r="15" spans="1:44" ht="20.100000000000001" customHeight="1" x14ac:dyDescent="0.25">
      <c r="A15" s="59"/>
      <c r="B15" s="10"/>
      <c r="C15" s="285" t="s">
        <v>144</v>
      </c>
      <c r="D15" s="284"/>
      <c r="E15" s="285"/>
      <c r="F15" s="305">
        <f>F16+F17</f>
        <v>246535.25</v>
      </c>
      <c r="G15" s="288">
        <f t="shared" ref="G15:O15" si="9">G16+G17</f>
        <v>376955.77</v>
      </c>
      <c r="H15" s="288">
        <f t="shared" si="9"/>
        <v>461612.84</v>
      </c>
      <c r="I15" s="288">
        <f t="shared" si="9"/>
        <v>366016.46</v>
      </c>
      <c r="J15" s="288">
        <f t="shared" si="9"/>
        <v>152274.76</v>
      </c>
      <c r="K15" s="288">
        <f t="shared" si="9"/>
        <v>152951.94</v>
      </c>
      <c r="L15" s="288">
        <f t="shared" si="9"/>
        <v>335460.84000000003</v>
      </c>
      <c r="M15" s="288">
        <f t="shared" si="9"/>
        <v>336289.05000000005</v>
      </c>
      <c r="N15" s="288">
        <f t="shared" si="9"/>
        <v>295057.39</v>
      </c>
      <c r="O15" s="288">
        <f t="shared" si="9"/>
        <v>160263.46</v>
      </c>
      <c r="P15" s="358">
        <f t="shared" si="0"/>
        <v>-0.45683970159161247</v>
      </c>
      <c r="R15" s="414">
        <f>O15/O13</f>
        <v>0.37664097975491512</v>
      </c>
      <c r="T15" s="305">
        <f t="shared" ref="T15:AC15" si="10">T16+T17</f>
        <v>8383.51</v>
      </c>
      <c r="U15" s="288">
        <f t="shared" si="10"/>
        <v>13584.342000000001</v>
      </c>
      <c r="V15" s="288">
        <f t="shared" si="10"/>
        <v>22207.773000000001</v>
      </c>
      <c r="W15" s="288">
        <f t="shared" si="10"/>
        <v>25582.092000000001</v>
      </c>
      <c r="X15" s="288">
        <f t="shared" si="10"/>
        <v>12675.165000000001</v>
      </c>
      <c r="Y15" s="288">
        <f t="shared" si="10"/>
        <v>12518.888999999999</v>
      </c>
      <c r="Z15" s="288">
        <f t="shared" si="10"/>
        <v>17612.021000000001</v>
      </c>
      <c r="AA15" s="288">
        <f t="shared" si="10"/>
        <v>17941.064999999999</v>
      </c>
      <c r="AB15" s="288">
        <f t="shared" si="10"/>
        <v>19727.337</v>
      </c>
      <c r="AC15" s="288">
        <f t="shared" si="10"/>
        <v>10785.569</v>
      </c>
      <c r="AD15" s="358">
        <f t="shared" si="1"/>
        <v>-0.45326786884616005</v>
      </c>
      <c r="AF15" s="414">
        <f>AC15/AC13</f>
        <v>0.1699796181786235</v>
      </c>
      <c r="AH15" s="327">
        <f t="shared" si="8"/>
        <v>0.34005319726083794</v>
      </c>
      <c r="AI15" s="329">
        <f t="shared" si="8"/>
        <v>0.36036965291710488</v>
      </c>
      <c r="AJ15" s="329">
        <f t="shared" si="8"/>
        <v>0.48109088560014923</v>
      </c>
      <c r="AK15" s="329">
        <f t="shared" si="8"/>
        <v>0.6989328294142837</v>
      </c>
      <c r="AL15" s="329">
        <f t="shared" si="8"/>
        <v>0.83238778376665978</v>
      </c>
      <c r="AM15" s="329">
        <f t="shared" si="8"/>
        <v>0.81848513984196591</v>
      </c>
      <c r="AN15" s="329">
        <f t="shared" si="8"/>
        <v>0.52500974480359608</v>
      </c>
      <c r="AO15" s="329">
        <f t="shared" si="8"/>
        <v>0.53350131382511556</v>
      </c>
      <c r="AP15" s="329">
        <f t="shared" si="6"/>
        <v>0.66859321842438857</v>
      </c>
      <c r="AQ15" s="339">
        <f t="shared" si="7"/>
        <v>0.6729899005050809</v>
      </c>
      <c r="AR15" s="358">
        <f t="shared" si="3"/>
        <v>6.5760195579811272E-3</v>
      </c>
    </row>
    <row r="16" spans="1:44" ht="20.100000000000001" customHeight="1" x14ac:dyDescent="0.25">
      <c r="A16" s="59"/>
      <c r="B16" s="1"/>
      <c r="C16" s="1"/>
      <c r="D16" s="10" t="s">
        <v>166</v>
      </c>
      <c r="E16" s="10"/>
      <c r="F16" s="306"/>
      <c r="G16" s="79"/>
      <c r="H16" s="79"/>
      <c r="I16" s="79"/>
      <c r="J16" s="79"/>
      <c r="K16" s="79"/>
      <c r="L16" s="79"/>
      <c r="M16" s="79">
        <v>73891.350000000006</v>
      </c>
      <c r="N16" s="79">
        <v>85125.65</v>
      </c>
      <c r="O16" s="52">
        <v>78971.95</v>
      </c>
      <c r="P16" s="357">
        <f t="shared" si="0"/>
        <v>-7.2289609536021135E-2</v>
      </c>
      <c r="R16" s="392">
        <f>O16/O15</f>
        <v>0.49276329114571721</v>
      </c>
      <c r="T16" s="306"/>
      <c r="U16" s="79"/>
      <c r="V16" s="79"/>
      <c r="W16" s="79"/>
      <c r="X16" s="79"/>
      <c r="Y16" s="79"/>
      <c r="Z16" s="79"/>
      <c r="AA16" s="79">
        <v>6393.9129999999996</v>
      </c>
      <c r="AB16" s="79">
        <v>7335.8940000000002</v>
      </c>
      <c r="AC16" s="52">
        <v>6647.5680000000002</v>
      </c>
      <c r="AD16" s="357">
        <f t="shared" si="1"/>
        <v>-9.3829872678094853E-2</v>
      </c>
      <c r="AF16" s="392">
        <f>AC16/AC15</f>
        <v>0.61633911015728526</v>
      </c>
      <c r="AH16" s="332"/>
      <c r="AI16" s="333"/>
      <c r="AJ16" s="333"/>
      <c r="AK16" s="333"/>
      <c r="AL16" s="333"/>
      <c r="AM16" s="333"/>
      <c r="AN16" s="333"/>
      <c r="AO16" s="333">
        <f t="shared" si="6"/>
        <v>0.86531278695002856</v>
      </c>
      <c r="AP16" s="333">
        <f t="shared" si="6"/>
        <v>0.86177245048936491</v>
      </c>
      <c r="AQ16" s="334">
        <f t="shared" si="7"/>
        <v>0.84176318300358555</v>
      </c>
      <c r="AR16" s="357">
        <f t="shared" si="3"/>
        <v>-2.3218736540506629E-2</v>
      </c>
    </row>
    <row r="17" spans="1:44" ht="20.100000000000001" customHeight="1" thickBot="1" x14ac:dyDescent="0.3">
      <c r="A17" s="59"/>
      <c r="B17" s="1"/>
      <c r="C17" s="1"/>
      <c r="D17" s="10" t="s">
        <v>167</v>
      </c>
      <c r="E17" s="10"/>
      <c r="F17" s="306">
        <v>246535.25</v>
      </c>
      <c r="G17" s="79">
        <v>376955.77</v>
      </c>
      <c r="H17" s="79">
        <v>461612.84</v>
      </c>
      <c r="I17" s="79">
        <v>366016.46</v>
      </c>
      <c r="J17" s="79">
        <v>152274.76</v>
      </c>
      <c r="K17" s="79">
        <v>152951.94</v>
      </c>
      <c r="L17" s="79">
        <v>335460.84000000003</v>
      </c>
      <c r="M17" s="79">
        <v>262397.7</v>
      </c>
      <c r="N17" s="79">
        <v>209931.74</v>
      </c>
      <c r="O17" s="52">
        <v>81291.509999999995</v>
      </c>
      <c r="P17" s="357">
        <f t="shared" si="0"/>
        <v>-0.61277170379286139</v>
      </c>
      <c r="R17" s="392">
        <f>O17/O15</f>
        <v>0.50723670885428285</v>
      </c>
      <c r="T17" s="306">
        <v>8383.51</v>
      </c>
      <c r="U17" s="79">
        <v>13584.342000000001</v>
      </c>
      <c r="V17" s="79">
        <v>22207.773000000001</v>
      </c>
      <c r="W17" s="79">
        <v>25582.092000000001</v>
      </c>
      <c r="X17" s="79">
        <v>12675.165000000001</v>
      </c>
      <c r="Y17" s="79">
        <v>12518.888999999999</v>
      </c>
      <c r="Z17" s="79">
        <v>17612.021000000001</v>
      </c>
      <c r="AA17" s="79">
        <v>11547.152</v>
      </c>
      <c r="AB17" s="79">
        <v>12391.442999999999</v>
      </c>
      <c r="AC17" s="52">
        <v>4138.0010000000002</v>
      </c>
      <c r="AD17" s="357">
        <f t="shared" si="1"/>
        <v>-0.66605979626424461</v>
      </c>
      <c r="AF17" s="392">
        <f>AC17/AC15</f>
        <v>0.38366088984271485</v>
      </c>
      <c r="AH17" s="332">
        <f t="shared" ref="AH17:AO21" si="11">(T17/F17)*10</f>
        <v>0.34005319726083794</v>
      </c>
      <c r="AI17" s="333">
        <f t="shared" si="11"/>
        <v>0.36036965291710488</v>
      </c>
      <c r="AJ17" s="333">
        <f t="shared" si="11"/>
        <v>0.48109088560014923</v>
      </c>
      <c r="AK17" s="333">
        <f t="shared" si="11"/>
        <v>0.6989328294142837</v>
      </c>
      <c r="AL17" s="333">
        <f t="shared" si="11"/>
        <v>0.83238778376665978</v>
      </c>
      <c r="AM17" s="333">
        <f t="shared" si="11"/>
        <v>0.81848513984196591</v>
      </c>
      <c r="AN17" s="333">
        <f t="shared" si="11"/>
        <v>0.52500974480359608</v>
      </c>
      <c r="AO17" s="333">
        <f t="shared" si="6"/>
        <v>0.44006300360102235</v>
      </c>
      <c r="AP17" s="333">
        <f t="shared" si="6"/>
        <v>0.59026057708091206</v>
      </c>
      <c r="AQ17" s="334">
        <f t="shared" si="7"/>
        <v>0.50903237004700741</v>
      </c>
      <c r="AR17" s="357">
        <f t="shared" si="3"/>
        <v>-0.13761414905195338</v>
      </c>
    </row>
    <row r="18" spans="1:44" s="7" customFormat="1" ht="20.100000000000001" customHeight="1" thickBot="1" x14ac:dyDescent="0.3">
      <c r="A18" s="44" t="s">
        <v>39</v>
      </c>
      <c r="B18" s="132"/>
      <c r="C18" s="132"/>
      <c r="D18" s="132"/>
      <c r="E18" s="132"/>
      <c r="F18" s="303">
        <v>647235.68999999994</v>
      </c>
      <c r="G18" s="99">
        <v>801309.37</v>
      </c>
      <c r="H18" s="99">
        <v>875984.2</v>
      </c>
      <c r="I18" s="99">
        <v>764635.67</v>
      </c>
      <c r="J18" s="99">
        <v>789601.27</v>
      </c>
      <c r="K18" s="99">
        <v>728994.53</v>
      </c>
      <c r="L18" s="99">
        <v>462680.82</v>
      </c>
      <c r="M18" s="99">
        <v>549289.52</v>
      </c>
      <c r="N18" s="99">
        <v>506036.67</v>
      </c>
      <c r="O18" s="290">
        <v>600445.49</v>
      </c>
      <c r="P18" s="46">
        <f t="shared" si="0"/>
        <v>0.18656517520755958</v>
      </c>
      <c r="Q18"/>
      <c r="R18" s="415">
        <f>O18/O29</f>
        <v>0.53958419668277013</v>
      </c>
      <c r="T18" s="303">
        <v>51428.207000000002</v>
      </c>
      <c r="U18" s="99">
        <v>60232.805999999997</v>
      </c>
      <c r="V18" s="99">
        <v>71622.870999999999</v>
      </c>
      <c r="W18" s="99">
        <v>72982.047999999995</v>
      </c>
      <c r="X18" s="99">
        <v>73160.441999999995</v>
      </c>
      <c r="Y18" s="99">
        <v>66241.054999999993</v>
      </c>
      <c r="Z18" s="99">
        <v>44476.982000000004</v>
      </c>
      <c r="AA18" s="99">
        <v>55534.37</v>
      </c>
      <c r="AB18" s="99">
        <v>57229.432000000001</v>
      </c>
      <c r="AC18" s="290">
        <v>66688.823000000004</v>
      </c>
      <c r="AD18" s="46">
        <f t="shared" si="1"/>
        <v>0.16528891986906324</v>
      </c>
      <c r="AE18"/>
      <c r="AF18" s="415">
        <f>AC18/AC29</f>
        <v>0.47331511377474694</v>
      </c>
      <c r="AH18" s="319">
        <f t="shared" si="11"/>
        <v>0.79458237230397488</v>
      </c>
      <c r="AI18" s="136">
        <f t="shared" si="11"/>
        <v>0.75167979128959894</v>
      </c>
      <c r="AJ18" s="136">
        <f t="shared" si="11"/>
        <v>0.81762742980980718</v>
      </c>
      <c r="AK18" s="136">
        <f t="shared" si="11"/>
        <v>0.95446826329721179</v>
      </c>
      <c r="AL18" s="136">
        <f t="shared" si="11"/>
        <v>0.92654919362021793</v>
      </c>
      <c r="AM18" s="136">
        <f t="shared" si="11"/>
        <v>0.90866326527854735</v>
      </c>
      <c r="AN18" s="136">
        <f t="shared" si="11"/>
        <v>0.96128864818731852</v>
      </c>
      <c r="AO18" s="136">
        <f t="shared" si="11"/>
        <v>1.0110218378096856</v>
      </c>
      <c r="AP18" s="136">
        <f t="shared" si="6"/>
        <v>1.1309344834634218</v>
      </c>
      <c r="AQ18" s="320">
        <f t="shared" si="7"/>
        <v>1.1106557399573442</v>
      </c>
      <c r="AR18" s="46">
        <f t="shared" si="3"/>
        <v>-1.7930962228665207E-2</v>
      </c>
    </row>
    <row r="19" spans="1:44" ht="20.100000000000001" customHeight="1" thickBot="1" x14ac:dyDescent="0.3">
      <c r="A19" s="280"/>
      <c r="B19" s="132" t="s">
        <v>37</v>
      </c>
      <c r="C19" s="132"/>
      <c r="D19" s="132"/>
      <c r="E19" s="281"/>
      <c r="F19" s="194">
        <v>68159.58</v>
      </c>
      <c r="G19" s="195">
        <v>70433.91</v>
      </c>
      <c r="H19" s="195">
        <v>67902.13</v>
      </c>
      <c r="I19" s="195">
        <v>47275.19</v>
      </c>
      <c r="J19" s="195">
        <v>50627.75</v>
      </c>
      <c r="K19" s="195">
        <v>52181.96</v>
      </c>
      <c r="L19" s="195">
        <v>43119.45</v>
      </c>
      <c r="M19" s="195">
        <v>50102.14</v>
      </c>
      <c r="N19" s="195">
        <v>43578.42</v>
      </c>
      <c r="O19" s="291">
        <v>47814.22</v>
      </c>
      <c r="P19" s="359">
        <f t="shared" si="0"/>
        <v>9.7199485433386593E-2</v>
      </c>
      <c r="R19" s="416">
        <f>O19/O18</f>
        <v>7.9631241796819893E-2</v>
      </c>
      <c r="T19" s="194">
        <v>6178.8029999999999</v>
      </c>
      <c r="U19" s="195">
        <v>5122.42</v>
      </c>
      <c r="V19" s="195">
        <v>5278.68</v>
      </c>
      <c r="W19" s="195">
        <v>4645.3720000000003</v>
      </c>
      <c r="X19" s="195">
        <v>4927.4690000000001</v>
      </c>
      <c r="Y19" s="195">
        <v>4629.4170000000004</v>
      </c>
      <c r="Z19" s="195">
        <v>4204.5739999999996</v>
      </c>
      <c r="AA19" s="195">
        <v>4826.1930000000002</v>
      </c>
      <c r="AB19" s="195">
        <v>5264.8829999999998</v>
      </c>
      <c r="AC19" s="291">
        <v>5887.0410000000002</v>
      </c>
      <c r="AD19" s="359">
        <f t="shared" si="1"/>
        <v>0.11817128699726098</v>
      </c>
      <c r="AF19" s="416">
        <f>AC19/AC18</f>
        <v>8.827627682078E-2</v>
      </c>
      <c r="AH19" s="321">
        <f t="shared" si="11"/>
        <v>0.90652011059927307</v>
      </c>
      <c r="AI19" s="322">
        <f t="shared" si="11"/>
        <v>0.72726617051360631</v>
      </c>
      <c r="AJ19" s="322">
        <f t="shared" si="11"/>
        <v>0.77739534827552537</v>
      </c>
      <c r="AK19" s="322">
        <f t="shared" si="11"/>
        <v>0.98262365524072981</v>
      </c>
      <c r="AL19" s="322">
        <f t="shared" si="11"/>
        <v>0.97327434065310037</v>
      </c>
      <c r="AM19" s="322">
        <f t="shared" si="11"/>
        <v>0.88716809410761888</v>
      </c>
      <c r="AN19" s="322">
        <f t="shared" si="11"/>
        <v>0.97509917218331865</v>
      </c>
      <c r="AO19" s="322">
        <f t="shared" si="11"/>
        <v>0.96327083034776562</v>
      </c>
      <c r="AP19" s="322">
        <f t="shared" si="6"/>
        <v>1.2081399463312346</v>
      </c>
      <c r="AQ19" s="323">
        <f t="shared" si="7"/>
        <v>1.2312322568474401</v>
      </c>
      <c r="AR19" s="356">
        <f t="shared" si="3"/>
        <v>1.9113936747419104E-2</v>
      </c>
    </row>
    <row r="20" spans="1:44" ht="20.100000000000001" customHeight="1" x14ac:dyDescent="0.25">
      <c r="A20" s="275"/>
      <c r="B20" s="10"/>
      <c r="C20" s="284" t="s">
        <v>165</v>
      </c>
      <c r="D20" s="284"/>
      <c r="E20" s="276"/>
      <c r="F20" s="304">
        <v>29185.82</v>
      </c>
      <c r="G20" s="286">
        <v>28949.89</v>
      </c>
      <c r="H20" s="286">
        <v>27528.080000000002</v>
      </c>
      <c r="I20" s="286">
        <v>24883.18</v>
      </c>
      <c r="J20" s="286">
        <v>30463.89</v>
      </c>
      <c r="K20" s="286">
        <v>35177.519999999997</v>
      </c>
      <c r="L20" s="286">
        <v>30872.37</v>
      </c>
      <c r="M20" s="286">
        <v>34109.18</v>
      </c>
      <c r="N20" s="286">
        <v>28827.54</v>
      </c>
      <c r="O20" s="292">
        <v>31106.54</v>
      </c>
      <c r="P20" s="357">
        <f t="shared" si="0"/>
        <v>7.9056346812804698E-2</v>
      </c>
      <c r="R20" s="392">
        <f>O20/O19</f>
        <v>0.6505708971096883</v>
      </c>
      <c r="T20" s="304">
        <v>4254.1310000000003</v>
      </c>
      <c r="U20" s="286">
        <v>2817.5929999999998</v>
      </c>
      <c r="V20" s="286">
        <v>2863.076</v>
      </c>
      <c r="W20" s="286">
        <v>3044.5419999999999</v>
      </c>
      <c r="X20" s="286">
        <v>3605.268</v>
      </c>
      <c r="Y20" s="286">
        <v>3561.942</v>
      </c>
      <c r="Z20" s="286">
        <v>3232.0239999999999</v>
      </c>
      <c r="AA20" s="286">
        <v>3454.43</v>
      </c>
      <c r="AB20" s="286">
        <v>3637.09</v>
      </c>
      <c r="AC20" s="292">
        <v>3800.9340000000002</v>
      </c>
      <c r="AD20" s="357">
        <f t="shared" si="1"/>
        <v>4.5048101641697084E-2</v>
      </c>
      <c r="AF20" s="392">
        <f>AC20/AC19</f>
        <v>0.6456442209252492</v>
      </c>
      <c r="AH20" s="324">
        <f t="shared" si="11"/>
        <v>1.4576020135805676</v>
      </c>
      <c r="AI20" s="325">
        <f t="shared" si="11"/>
        <v>0.97326552881548078</v>
      </c>
      <c r="AJ20" s="325">
        <f t="shared" si="11"/>
        <v>1.04005655316317</v>
      </c>
      <c r="AK20" s="325">
        <f t="shared" si="11"/>
        <v>1.2235341302839911</v>
      </c>
      <c r="AL20" s="325">
        <f t="shared" si="11"/>
        <v>1.1834562165238911</v>
      </c>
      <c r="AM20" s="325">
        <f t="shared" si="11"/>
        <v>1.0125619998226141</v>
      </c>
      <c r="AN20" s="325">
        <f t="shared" si="11"/>
        <v>1.0468985698214941</v>
      </c>
      <c r="AO20" s="325">
        <f t="shared" si="11"/>
        <v>1.0127566830982158</v>
      </c>
      <c r="AP20" s="325">
        <f t="shared" si="6"/>
        <v>1.2616719983737772</v>
      </c>
      <c r="AQ20" s="326">
        <f t="shared" si="7"/>
        <v>1.2219083189580069</v>
      </c>
      <c r="AR20" s="357">
        <f t="shared" si="3"/>
        <v>-3.1516653668325366E-2</v>
      </c>
    </row>
    <row r="21" spans="1:44" ht="20.100000000000001" customHeight="1" x14ac:dyDescent="0.25">
      <c r="A21" s="275"/>
      <c r="B21" s="10"/>
      <c r="C21" s="285" t="s">
        <v>144</v>
      </c>
      <c r="D21" s="284"/>
      <c r="E21" s="270"/>
      <c r="F21" s="305">
        <f>F22+F23</f>
        <v>38973.760000000002</v>
      </c>
      <c r="G21" s="287">
        <f t="shared" ref="G21:O21" si="12">G22+G23</f>
        <v>41484.019999999997</v>
      </c>
      <c r="H21" s="287">
        <f t="shared" si="12"/>
        <v>40374.050000000003</v>
      </c>
      <c r="I21" s="288">
        <f t="shared" si="12"/>
        <v>22392.01</v>
      </c>
      <c r="J21" s="288">
        <f t="shared" si="12"/>
        <v>20163.86</v>
      </c>
      <c r="K21" s="288">
        <f t="shared" si="12"/>
        <v>17004.439999999999</v>
      </c>
      <c r="L21" s="288">
        <f t="shared" si="12"/>
        <v>12247.08</v>
      </c>
      <c r="M21" s="288">
        <f t="shared" si="12"/>
        <v>15992.960000000001</v>
      </c>
      <c r="N21" s="288">
        <f t="shared" si="12"/>
        <v>14750.880000000001</v>
      </c>
      <c r="O21" s="288">
        <f t="shared" si="12"/>
        <v>16707.68</v>
      </c>
      <c r="P21" s="358">
        <f t="shared" si="0"/>
        <v>0.13265649235842195</v>
      </c>
      <c r="R21" s="414">
        <f>O21/O19</f>
        <v>0.3494291028903117</v>
      </c>
      <c r="T21" s="305">
        <f t="shared" ref="T21:AC21" si="13">T22+T23</f>
        <v>1924.672</v>
      </c>
      <c r="U21" s="287">
        <f t="shared" si="13"/>
        <v>2304.8270000000002</v>
      </c>
      <c r="V21" s="287">
        <f t="shared" si="13"/>
        <v>2415.6039999999998</v>
      </c>
      <c r="W21" s="288">
        <f t="shared" si="13"/>
        <v>1600.83</v>
      </c>
      <c r="X21" s="288">
        <f t="shared" si="13"/>
        <v>1322.201</v>
      </c>
      <c r="Y21" s="288">
        <f t="shared" si="13"/>
        <v>1067.4749999999999</v>
      </c>
      <c r="Z21" s="288">
        <f t="shared" si="13"/>
        <v>972.55</v>
      </c>
      <c r="AA21" s="288">
        <f t="shared" si="13"/>
        <v>1371.7629999999999</v>
      </c>
      <c r="AB21" s="288">
        <f t="shared" si="13"/>
        <v>1627.7930000000001</v>
      </c>
      <c r="AC21" s="288">
        <f t="shared" si="13"/>
        <v>2086.107</v>
      </c>
      <c r="AD21" s="358">
        <f t="shared" si="1"/>
        <v>0.28155545576126684</v>
      </c>
      <c r="AF21" s="414">
        <f>AC21/AC19</f>
        <v>0.3543557790747508</v>
      </c>
      <c r="AH21" s="327">
        <f t="shared" si="11"/>
        <v>0.49383790529833405</v>
      </c>
      <c r="AI21" s="328">
        <f t="shared" si="11"/>
        <v>0.55559393713531147</v>
      </c>
      <c r="AJ21" s="328">
        <f t="shared" si="11"/>
        <v>0.59830609017425784</v>
      </c>
      <c r="AK21" s="329">
        <f t="shared" si="11"/>
        <v>0.71491125629186481</v>
      </c>
      <c r="AL21" s="329">
        <f t="shared" si="11"/>
        <v>0.65572811951679877</v>
      </c>
      <c r="AM21" s="329">
        <f t="shared" si="11"/>
        <v>0.62776251379051584</v>
      </c>
      <c r="AN21" s="329">
        <f t="shared" si="11"/>
        <v>0.79410765668224581</v>
      </c>
      <c r="AO21" s="329">
        <f t="shared" si="11"/>
        <v>0.8577292758813877</v>
      </c>
      <c r="AP21" s="330">
        <f t="shared" si="6"/>
        <v>1.1035226372935039</v>
      </c>
      <c r="AQ21" s="331">
        <f t="shared" si="7"/>
        <v>1.2485916656292195</v>
      </c>
      <c r="AR21" s="358">
        <f t="shared" si="3"/>
        <v>0.13145994783714768</v>
      </c>
    </row>
    <row r="22" spans="1:44" ht="20.100000000000001" customHeight="1" x14ac:dyDescent="0.25">
      <c r="A22" s="59"/>
      <c r="B22" s="1"/>
      <c r="C22" s="1"/>
      <c r="D22" s="10" t="s">
        <v>166</v>
      </c>
      <c r="E22" s="10"/>
      <c r="F22" s="306"/>
      <c r="G22" s="79"/>
      <c r="H22" s="79"/>
      <c r="I22" s="79"/>
      <c r="J22" s="79"/>
      <c r="K22" s="79"/>
      <c r="L22" s="79"/>
      <c r="M22" s="79">
        <v>6061.92</v>
      </c>
      <c r="N22" s="79">
        <v>4767.6099999999997</v>
      </c>
      <c r="O22" s="52">
        <v>5941.83</v>
      </c>
      <c r="P22" s="357">
        <f t="shared" si="0"/>
        <v>0.24629111861079248</v>
      </c>
      <c r="R22" s="392">
        <f>O22/O21</f>
        <v>0.35563465424283919</v>
      </c>
      <c r="T22" s="306"/>
      <c r="U22" s="79"/>
      <c r="V22" s="79"/>
      <c r="W22" s="79"/>
      <c r="X22" s="79"/>
      <c r="Y22" s="79"/>
      <c r="Z22" s="79"/>
      <c r="AA22" s="79">
        <v>580.75800000000004</v>
      </c>
      <c r="AB22" s="79">
        <v>430.87299999999999</v>
      </c>
      <c r="AC22" s="52">
        <v>512.42899999999997</v>
      </c>
      <c r="AD22" s="357">
        <f t="shared" si="1"/>
        <v>0.1892808321709645</v>
      </c>
      <c r="AF22" s="392">
        <f>AC22/AC21</f>
        <v>0.24563888621245217</v>
      </c>
      <c r="AH22" s="332"/>
      <c r="AI22" s="333"/>
      <c r="AJ22" s="333"/>
      <c r="AK22" s="333"/>
      <c r="AL22" s="333"/>
      <c r="AM22" s="333"/>
      <c r="AN22" s="333"/>
      <c r="AO22" s="333">
        <f t="shared" si="6"/>
        <v>0.95804299627840694</v>
      </c>
      <c r="AP22" s="333">
        <f t="shared" si="6"/>
        <v>0.90375051650617411</v>
      </c>
      <c r="AQ22" s="334">
        <f t="shared" si="7"/>
        <v>0.8624093923925793</v>
      </c>
      <c r="AR22" s="357">
        <f t="shared" si="3"/>
        <v>-4.5743956278350165E-2</v>
      </c>
    </row>
    <row r="23" spans="1:44" ht="20.100000000000001" customHeight="1" thickBot="1" x14ac:dyDescent="0.3">
      <c r="A23" s="59"/>
      <c r="B23" s="1"/>
      <c r="C23" s="1"/>
      <c r="D23" s="10" t="s">
        <v>167</v>
      </c>
      <c r="E23" s="10"/>
      <c r="F23" s="306">
        <v>38973.760000000002</v>
      </c>
      <c r="G23" s="79">
        <v>41484.019999999997</v>
      </c>
      <c r="H23" s="79">
        <v>40374.050000000003</v>
      </c>
      <c r="I23" s="79">
        <v>22392.01</v>
      </c>
      <c r="J23" s="79">
        <v>20163.86</v>
      </c>
      <c r="K23" s="79">
        <v>17004.439999999999</v>
      </c>
      <c r="L23" s="79">
        <v>12247.08</v>
      </c>
      <c r="M23" s="79">
        <v>9931.0400000000009</v>
      </c>
      <c r="N23" s="79">
        <v>9983.27</v>
      </c>
      <c r="O23" s="52">
        <v>10765.85</v>
      </c>
      <c r="P23" s="357">
        <f t="shared" si="0"/>
        <v>7.8389145039651331E-2</v>
      </c>
      <c r="R23" s="392">
        <f>O23/O21</f>
        <v>0.64436534575716076</v>
      </c>
      <c r="T23" s="306">
        <v>1924.672</v>
      </c>
      <c r="U23" s="79">
        <v>2304.8270000000002</v>
      </c>
      <c r="V23" s="79">
        <v>2415.6039999999998</v>
      </c>
      <c r="W23" s="79">
        <v>1600.83</v>
      </c>
      <c r="X23" s="79">
        <v>1322.201</v>
      </c>
      <c r="Y23" s="79">
        <v>1067.4749999999999</v>
      </c>
      <c r="Z23" s="79">
        <v>972.55</v>
      </c>
      <c r="AA23" s="79">
        <v>791.005</v>
      </c>
      <c r="AB23" s="79">
        <v>1196.92</v>
      </c>
      <c r="AC23" s="52">
        <v>1573.6780000000001</v>
      </c>
      <c r="AD23" s="357">
        <f t="shared" si="1"/>
        <v>0.31477291715402866</v>
      </c>
      <c r="AF23" s="392">
        <f>AC23/AC21</f>
        <v>0.75436111378754789</v>
      </c>
      <c r="AH23" s="332">
        <f t="shared" ref="AH23:AO26" si="14">(T23/F23)*10</f>
        <v>0.49383790529833405</v>
      </c>
      <c r="AI23" s="333">
        <f t="shared" si="14"/>
        <v>0.55559393713531147</v>
      </c>
      <c r="AJ23" s="333">
        <f t="shared" si="14"/>
        <v>0.59830609017425784</v>
      </c>
      <c r="AK23" s="333">
        <f t="shared" si="14"/>
        <v>0.71491125629186481</v>
      </c>
      <c r="AL23" s="333">
        <f t="shared" si="14"/>
        <v>0.65572811951679877</v>
      </c>
      <c r="AM23" s="333">
        <f t="shared" si="14"/>
        <v>0.62776251379051584</v>
      </c>
      <c r="AN23" s="333">
        <f t="shared" si="14"/>
        <v>0.79410765668224581</v>
      </c>
      <c r="AO23" s="333">
        <f t="shared" si="6"/>
        <v>0.79649764777908438</v>
      </c>
      <c r="AP23" s="333">
        <f t="shared" si="6"/>
        <v>1.1989258028681986</v>
      </c>
      <c r="AQ23" s="334">
        <f t="shared" si="7"/>
        <v>1.4617313077926963</v>
      </c>
      <c r="AR23" s="357">
        <f t="shared" si="3"/>
        <v>0.21920080816993534</v>
      </c>
    </row>
    <row r="24" spans="1:44" ht="20.100000000000001" customHeight="1" thickBot="1" x14ac:dyDescent="0.3">
      <c r="A24" s="59"/>
      <c r="B24" s="132" t="s">
        <v>38</v>
      </c>
      <c r="C24" s="132"/>
      <c r="D24" s="132"/>
      <c r="E24" s="132"/>
      <c r="F24" s="307">
        <v>579076.11</v>
      </c>
      <c r="G24" s="205">
        <v>730875.46</v>
      </c>
      <c r="H24" s="205">
        <v>808082.07</v>
      </c>
      <c r="I24" s="205">
        <v>717360.48</v>
      </c>
      <c r="J24" s="205">
        <v>738973.52</v>
      </c>
      <c r="K24" s="205">
        <v>676812.57</v>
      </c>
      <c r="L24" s="205">
        <v>419561.37</v>
      </c>
      <c r="M24" s="205">
        <v>499187.38</v>
      </c>
      <c r="N24" s="205">
        <v>462458.25</v>
      </c>
      <c r="O24" s="206">
        <v>552631.27</v>
      </c>
      <c r="P24" s="356">
        <f t="shared" si="0"/>
        <v>0.19498629335729228</v>
      </c>
      <c r="R24" s="413">
        <f>O24/O18</f>
        <v>0.9203687582031802</v>
      </c>
      <c r="T24" s="307">
        <v>45249.404000000002</v>
      </c>
      <c r="U24" s="205">
        <v>55110.385999999999</v>
      </c>
      <c r="V24" s="205">
        <v>66344.191000000006</v>
      </c>
      <c r="W24" s="205">
        <v>68336.676000000007</v>
      </c>
      <c r="X24" s="205">
        <v>68232.972999999998</v>
      </c>
      <c r="Y24" s="205">
        <v>61611.637999999999</v>
      </c>
      <c r="Z24" s="205">
        <v>40272.408000000003</v>
      </c>
      <c r="AA24" s="205">
        <v>50708.177000000003</v>
      </c>
      <c r="AB24" s="205">
        <v>51964.548999999999</v>
      </c>
      <c r="AC24" s="206">
        <v>60801.781999999999</v>
      </c>
      <c r="AD24" s="356">
        <f t="shared" si="1"/>
        <v>0.17006272872684799</v>
      </c>
      <c r="AF24" s="413">
        <f>AC24/AC18</f>
        <v>0.9117237231792199</v>
      </c>
      <c r="AH24" s="335">
        <f t="shared" si="14"/>
        <v>0.7814068516831062</v>
      </c>
      <c r="AI24" s="210">
        <f t="shared" si="14"/>
        <v>0.75403251328208509</v>
      </c>
      <c r="AJ24" s="210">
        <f t="shared" si="14"/>
        <v>0.82100808151825477</v>
      </c>
      <c r="AK24" s="210">
        <f t="shared" si="14"/>
        <v>0.95261277844578229</v>
      </c>
      <c r="AL24" s="210">
        <f t="shared" si="14"/>
        <v>0.92334801117095511</v>
      </c>
      <c r="AM24" s="210">
        <f t="shared" si="14"/>
        <v>0.91032053379268663</v>
      </c>
      <c r="AN24" s="210">
        <f t="shared" si="14"/>
        <v>0.95986930350618327</v>
      </c>
      <c r="AO24" s="210">
        <f t="shared" si="14"/>
        <v>1.0158144823292607</v>
      </c>
      <c r="AP24" s="210">
        <f t="shared" si="6"/>
        <v>1.1236592492403368</v>
      </c>
      <c r="AQ24" s="226">
        <f t="shared" si="7"/>
        <v>1.1002233369819989</v>
      </c>
      <c r="AR24" s="46">
        <f t="shared" si="3"/>
        <v>-2.085677866682625E-2</v>
      </c>
    </row>
    <row r="25" spans="1:44" ht="20.100000000000001" customHeight="1" x14ac:dyDescent="0.25">
      <c r="A25" s="59"/>
      <c r="B25" s="10"/>
      <c r="C25" s="295" t="s">
        <v>165</v>
      </c>
      <c r="D25" s="284"/>
      <c r="E25" s="295"/>
      <c r="F25" s="308">
        <v>292563.61</v>
      </c>
      <c r="G25" s="202">
        <v>351467.54</v>
      </c>
      <c r="H25" s="202">
        <v>382366.13</v>
      </c>
      <c r="I25" s="202">
        <v>362924.59</v>
      </c>
      <c r="J25" s="202">
        <v>395916.15</v>
      </c>
      <c r="K25" s="202">
        <v>343984.36</v>
      </c>
      <c r="L25" s="202">
        <v>229707.14</v>
      </c>
      <c r="M25" s="202">
        <v>273277.93</v>
      </c>
      <c r="N25" s="202">
        <v>235539.33</v>
      </c>
      <c r="O25" s="293">
        <v>289261.15000000002</v>
      </c>
      <c r="P25" s="357">
        <f t="shared" si="0"/>
        <v>0.22808004081526442</v>
      </c>
      <c r="R25" s="392">
        <f>O25/O24</f>
        <v>0.52342523071486713</v>
      </c>
      <c r="T25" s="308">
        <v>29104.172999999999</v>
      </c>
      <c r="U25" s="202">
        <v>34123.118000000002</v>
      </c>
      <c r="V25" s="202">
        <v>40310.699000000001</v>
      </c>
      <c r="W25" s="202">
        <v>42570.37</v>
      </c>
      <c r="X25" s="202">
        <v>45935.358999999997</v>
      </c>
      <c r="Y25" s="202">
        <v>41085.4</v>
      </c>
      <c r="Z25" s="202">
        <v>27840.281999999999</v>
      </c>
      <c r="AA25" s="202">
        <v>34666.262000000002</v>
      </c>
      <c r="AB25" s="202">
        <v>33745.074000000001</v>
      </c>
      <c r="AC25" s="293">
        <v>40595.688000000002</v>
      </c>
      <c r="AD25" s="357">
        <f t="shared" si="1"/>
        <v>0.20301078610762571</v>
      </c>
      <c r="AF25" s="392">
        <f>AC25/AC24</f>
        <v>0.66767266788331969</v>
      </c>
      <c r="AH25" s="336">
        <f t="shared" si="14"/>
        <v>0.99479812270569123</v>
      </c>
      <c r="AI25" s="337">
        <f t="shared" si="14"/>
        <v>0.97087537585974526</v>
      </c>
      <c r="AJ25" s="337">
        <f t="shared" si="14"/>
        <v>1.0542434550884514</v>
      </c>
      <c r="AK25" s="337">
        <f t="shared" si="14"/>
        <v>1.1729811418950697</v>
      </c>
      <c r="AL25" s="337">
        <f t="shared" si="14"/>
        <v>1.1602294829347071</v>
      </c>
      <c r="AM25" s="337">
        <f t="shared" si="14"/>
        <v>1.1943973266691545</v>
      </c>
      <c r="AN25" s="337">
        <f t="shared" si="14"/>
        <v>1.2119902759661714</v>
      </c>
      <c r="AO25" s="337">
        <f t="shared" si="14"/>
        <v>1.2685350039060967</v>
      </c>
      <c r="AP25" s="337">
        <f t="shared" si="6"/>
        <v>1.4326725816873132</v>
      </c>
      <c r="AQ25" s="338">
        <f t="shared" si="7"/>
        <v>1.4034269033363103</v>
      </c>
      <c r="AR25" s="357">
        <f t="shared" si="3"/>
        <v>-2.0413371990799976E-2</v>
      </c>
    </row>
    <row r="26" spans="1:44" ht="20.100000000000001" customHeight="1" x14ac:dyDescent="0.25">
      <c r="A26" s="59"/>
      <c r="B26" s="10"/>
      <c r="C26" s="285" t="s">
        <v>144</v>
      </c>
      <c r="D26" s="284"/>
      <c r="E26" s="285"/>
      <c r="F26" s="305">
        <f>F27+F28</f>
        <v>286512.5</v>
      </c>
      <c r="G26" s="288">
        <f t="shared" ref="G26:O26" si="15">G27+G28</f>
        <v>379407.92</v>
      </c>
      <c r="H26" s="288">
        <f t="shared" si="15"/>
        <v>425715.94</v>
      </c>
      <c r="I26" s="288">
        <f t="shared" si="15"/>
        <v>354435.89</v>
      </c>
      <c r="J26" s="288">
        <f t="shared" si="15"/>
        <v>343057.37</v>
      </c>
      <c r="K26" s="288">
        <f t="shared" si="15"/>
        <v>332828.21000000002</v>
      </c>
      <c r="L26" s="288">
        <f t="shared" si="15"/>
        <v>189854.23</v>
      </c>
      <c r="M26" s="288">
        <f t="shared" si="15"/>
        <v>225909.44999999998</v>
      </c>
      <c r="N26" s="288">
        <f t="shared" si="15"/>
        <v>226918.92</v>
      </c>
      <c r="O26" s="288">
        <f t="shared" si="15"/>
        <v>263370.12</v>
      </c>
      <c r="P26" s="358">
        <f t="shared" si="0"/>
        <v>0.16063534940145133</v>
      </c>
      <c r="R26" s="414">
        <f>O26/O24</f>
        <v>0.47657476928513293</v>
      </c>
      <c r="T26" s="305">
        <f t="shared" ref="T26:AC26" si="16">T27+T28</f>
        <v>16145.231</v>
      </c>
      <c r="U26" s="288">
        <f t="shared" si="16"/>
        <v>20987.268</v>
      </c>
      <c r="V26" s="288">
        <f t="shared" si="16"/>
        <v>26033.491999999998</v>
      </c>
      <c r="W26" s="288">
        <f t="shared" si="16"/>
        <v>25766.306</v>
      </c>
      <c r="X26" s="288">
        <f t="shared" si="16"/>
        <v>22297.614000000001</v>
      </c>
      <c r="Y26" s="288">
        <f t="shared" si="16"/>
        <v>20526.238000000001</v>
      </c>
      <c r="Z26" s="288">
        <f t="shared" si="16"/>
        <v>12432.126</v>
      </c>
      <c r="AA26" s="288">
        <f t="shared" si="16"/>
        <v>16041.915000000001</v>
      </c>
      <c r="AB26" s="288">
        <f t="shared" si="16"/>
        <v>18219.474999999999</v>
      </c>
      <c r="AC26" s="288">
        <f t="shared" si="16"/>
        <v>20206.094000000001</v>
      </c>
      <c r="AD26" s="358">
        <f t="shared" si="1"/>
        <v>0.10903821323062286</v>
      </c>
      <c r="AF26" s="414">
        <f>AC26/AC24</f>
        <v>0.33232733211668042</v>
      </c>
      <c r="AH26" s="327">
        <f t="shared" si="14"/>
        <v>0.56350878233933943</v>
      </c>
      <c r="AI26" s="329">
        <f t="shared" si="14"/>
        <v>0.55315840533850746</v>
      </c>
      <c r="AJ26" s="329">
        <f t="shared" si="14"/>
        <v>0.61152260354639287</v>
      </c>
      <c r="AK26" s="329">
        <f t="shared" si="14"/>
        <v>0.7269666172914937</v>
      </c>
      <c r="AL26" s="329">
        <f t="shared" si="14"/>
        <v>0.64996749669013087</v>
      </c>
      <c r="AM26" s="329">
        <f t="shared" si="14"/>
        <v>0.61672170156490047</v>
      </c>
      <c r="AN26" s="329">
        <f t="shared" si="14"/>
        <v>0.65482480953940292</v>
      </c>
      <c r="AO26" s="329">
        <f t="shared" si="14"/>
        <v>0.7101037605996563</v>
      </c>
      <c r="AP26" s="329">
        <f t="shared" si="6"/>
        <v>0.8029068268084476</v>
      </c>
      <c r="AQ26" s="339">
        <f t="shared" si="7"/>
        <v>0.76721284859497352</v>
      </c>
      <c r="AR26" s="358">
        <f t="shared" si="3"/>
        <v>-4.4455940616867778E-2</v>
      </c>
    </row>
    <row r="27" spans="1:44" ht="20.100000000000001" customHeight="1" x14ac:dyDescent="0.25">
      <c r="A27" s="59"/>
      <c r="B27" s="1"/>
      <c r="C27" s="1"/>
      <c r="D27" s="10" t="s">
        <v>166</v>
      </c>
      <c r="E27" s="10"/>
      <c r="F27" s="306"/>
      <c r="G27" s="79"/>
      <c r="H27" s="79"/>
      <c r="I27" s="79"/>
      <c r="J27" s="79"/>
      <c r="K27" s="79"/>
      <c r="L27" s="79"/>
      <c r="M27" s="79">
        <v>94161.34</v>
      </c>
      <c r="N27" s="79">
        <v>93571.66</v>
      </c>
      <c r="O27" s="52">
        <v>109800.76</v>
      </c>
      <c r="P27" s="357">
        <f t="shared" si="0"/>
        <v>0.17344033439184461</v>
      </c>
      <c r="R27" s="392">
        <f>O27/O26</f>
        <v>0.41690667111364038</v>
      </c>
      <c r="T27" s="306"/>
      <c r="U27" s="79"/>
      <c r="V27" s="79"/>
      <c r="W27" s="79"/>
      <c r="X27" s="79"/>
      <c r="Y27" s="79"/>
      <c r="Z27" s="79"/>
      <c r="AA27" s="79">
        <v>7673.1750000000002</v>
      </c>
      <c r="AB27" s="79">
        <v>8157.7479999999996</v>
      </c>
      <c r="AC27" s="52">
        <v>8892.6710000000003</v>
      </c>
      <c r="AD27" s="357">
        <f t="shared" si="1"/>
        <v>9.0088955922639519E-2</v>
      </c>
      <c r="AF27" s="392">
        <f>AC27/AC26</f>
        <v>0.44009846732376873</v>
      </c>
      <c r="AH27" s="332"/>
      <c r="AI27" s="333"/>
      <c r="AJ27" s="333"/>
      <c r="AK27" s="333"/>
      <c r="AL27" s="333"/>
      <c r="AM27" s="333"/>
      <c r="AN27" s="333"/>
      <c r="AO27" s="333">
        <f t="shared" si="6"/>
        <v>0.81489653821833885</v>
      </c>
      <c r="AP27" s="333">
        <f t="shared" si="6"/>
        <v>0.87181824069381686</v>
      </c>
      <c r="AQ27" s="334">
        <f t="shared" si="7"/>
        <v>0.80989157087801578</v>
      </c>
      <c r="AR27" s="357">
        <f t="shared" si="3"/>
        <v>-7.1031628985553388E-2</v>
      </c>
    </row>
    <row r="28" spans="1:44" ht="20.100000000000001" customHeight="1" thickBot="1" x14ac:dyDescent="0.3">
      <c r="A28" s="59"/>
      <c r="B28" s="1"/>
      <c r="C28" s="1"/>
      <c r="D28" s="10" t="s">
        <v>167</v>
      </c>
      <c r="E28" s="10"/>
      <c r="F28" s="306">
        <v>286512.5</v>
      </c>
      <c r="G28" s="79">
        <v>379407.92</v>
      </c>
      <c r="H28" s="79">
        <v>425715.94</v>
      </c>
      <c r="I28" s="79">
        <v>354435.89</v>
      </c>
      <c r="J28" s="79">
        <v>343057.37</v>
      </c>
      <c r="K28" s="79">
        <v>332828.21000000002</v>
      </c>
      <c r="L28" s="79">
        <v>189854.23</v>
      </c>
      <c r="M28" s="79">
        <v>131748.10999999999</v>
      </c>
      <c r="N28" s="79">
        <v>133347.26</v>
      </c>
      <c r="O28" s="52">
        <v>153569.35999999999</v>
      </c>
      <c r="P28" s="359">
        <f t="shared" si="0"/>
        <v>0.1516499101668829</v>
      </c>
      <c r="R28" s="416">
        <f>O28/O26</f>
        <v>0.58309332888635956</v>
      </c>
      <c r="T28" s="306">
        <v>16145.231</v>
      </c>
      <c r="U28" s="79">
        <v>20987.268</v>
      </c>
      <c r="V28" s="79">
        <v>26033.491999999998</v>
      </c>
      <c r="W28" s="79">
        <v>25766.306</v>
      </c>
      <c r="X28" s="79">
        <v>22297.614000000001</v>
      </c>
      <c r="Y28" s="79">
        <v>20526.238000000001</v>
      </c>
      <c r="Z28" s="79">
        <v>12432.126</v>
      </c>
      <c r="AA28" s="79">
        <v>8368.74</v>
      </c>
      <c r="AB28" s="79">
        <v>10061.727000000001</v>
      </c>
      <c r="AC28" s="52">
        <v>11313.423000000001</v>
      </c>
      <c r="AD28" s="359">
        <f t="shared" si="1"/>
        <v>0.12440170559189291</v>
      </c>
      <c r="AF28" s="416">
        <f>AC28/AC26</f>
        <v>0.55990153267623122</v>
      </c>
      <c r="AH28" s="332">
        <f t="shared" ref="AH28:AO32" si="17">(T28/F28)*10</f>
        <v>0.56350878233933943</v>
      </c>
      <c r="AI28" s="333">
        <f t="shared" si="17"/>
        <v>0.55315840533850746</v>
      </c>
      <c r="AJ28" s="333">
        <f t="shared" si="17"/>
        <v>0.61152260354639287</v>
      </c>
      <c r="AK28" s="333">
        <f t="shared" si="17"/>
        <v>0.7269666172914937</v>
      </c>
      <c r="AL28" s="333">
        <f t="shared" si="17"/>
        <v>0.64996749669013087</v>
      </c>
      <c r="AM28" s="333">
        <f t="shared" si="17"/>
        <v>0.61672170156490047</v>
      </c>
      <c r="AN28" s="333">
        <f t="shared" si="17"/>
        <v>0.65482480953940292</v>
      </c>
      <c r="AO28" s="333">
        <f t="shared" si="6"/>
        <v>0.63520759424935969</v>
      </c>
      <c r="AP28" s="333">
        <f t="shared" si="6"/>
        <v>0.75455071217811298</v>
      </c>
      <c r="AQ28" s="334">
        <f t="shared" si="7"/>
        <v>0.73669793245215065</v>
      </c>
      <c r="AR28" s="357">
        <f t="shared" si="3"/>
        <v>-2.3660145617552808E-2</v>
      </c>
    </row>
    <row r="29" spans="1:44" ht="20.100000000000001" customHeight="1" thickBot="1" x14ac:dyDescent="0.3">
      <c r="A29" s="69" t="s">
        <v>30</v>
      </c>
      <c r="B29" s="297"/>
      <c r="C29" s="297"/>
      <c r="D29" s="297"/>
      <c r="E29" s="297"/>
      <c r="F29" s="100">
        <f>F7+F18</f>
        <v>1182885.0499999998</v>
      </c>
      <c r="G29" s="83">
        <f t="shared" ref="G29:W39" si="18">G7+G18</f>
        <v>1418351.75</v>
      </c>
      <c r="H29" s="83">
        <f t="shared" si="18"/>
        <v>1683471.27</v>
      </c>
      <c r="I29" s="83">
        <f t="shared" si="18"/>
        <v>1413870.6800000002</v>
      </c>
      <c r="J29" s="83">
        <f t="shared" si="18"/>
        <v>1191110.1000000001</v>
      </c>
      <c r="K29" s="83">
        <f t="shared" si="18"/>
        <v>1128259.81</v>
      </c>
      <c r="L29" s="83">
        <f t="shared" si="18"/>
        <v>1070522.43</v>
      </c>
      <c r="M29" s="83">
        <f t="shared" si="18"/>
        <v>1154685.03</v>
      </c>
      <c r="N29" s="83">
        <f t="shared" si="18"/>
        <v>1134911.78</v>
      </c>
      <c r="O29" s="101">
        <f t="shared" si="18"/>
        <v>1112792.95</v>
      </c>
      <c r="P29" s="102">
        <f t="shared" si="0"/>
        <v>-1.948947080274387E-2</v>
      </c>
      <c r="R29" s="395">
        <f>R7+R18</f>
        <v>1</v>
      </c>
      <c r="T29" s="70">
        <f>T7+T18</f>
        <v>125845.73199999999</v>
      </c>
      <c r="U29" s="83">
        <f t="shared" ref="U29:AC39" si="19">U7+U18</f>
        <v>107623.087</v>
      </c>
      <c r="V29" s="83">
        <f t="shared" si="19"/>
        <v>137807.71000000002</v>
      </c>
      <c r="W29" s="83">
        <f t="shared" si="19"/>
        <v>141200.15399999998</v>
      </c>
      <c r="X29" s="83">
        <f t="shared" si="19"/>
        <v>130654.70199999999</v>
      </c>
      <c r="Y29" s="83">
        <f t="shared" si="19"/>
        <v>123319.166</v>
      </c>
      <c r="Z29" s="83">
        <f t="shared" si="19"/>
        <v>109960.80100000001</v>
      </c>
      <c r="AA29" s="83">
        <f t="shared" si="19"/>
        <v>119381.77800000001</v>
      </c>
      <c r="AB29" s="83">
        <f t="shared" si="19"/>
        <v>135098.889</v>
      </c>
      <c r="AC29" s="101">
        <f t="shared" si="19"/>
        <v>140897.30300000001</v>
      </c>
      <c r="AD29" s="102">
        <f t="shared" si="1"/>
        <v>4.2919775602299877E-2</v>
      </c>
      <c r="AF29" s="395">
        <f>AF7+AF18</f>
        <v>0.99999999999999978</v>
      </c>
      <c r="AH29" s="340">
        <f t="shared" si="17"/>
        <v>1.0638880929300782</v>
      </c>
      <c r="AI29" s="341">
        <f t="shared" si="17"/>
        <v>0.75878982064921485</v>
      </c>
      <c r="AJ29" s="341">
        <f t="shared" si="17"/>
        <v>0.81859258578258975</v>
      </c>
      <c r="AK29" s="341">
        <f t="shared" si="17"/>
        <v>0.99867799790572043</v>
      </c>
      <c r="AL29" s="341">
        <f t="shared" si="17"/>
        <v>1.0969154068964739</v>
      </c>
      <c r="AM29" s="341">
        <f t="shared" si="17"/>
        <v>1.0930032684581752</v>
      </c>
      <c r="AN29" s="341">
        <f t="shared" si="17"/>
        <v>1.0271695194653698</v>
      </c>
      <c r="AO29" s="341">
        <f t="shared" si="17"/>
        <v>1.0338904107902049</v>
      </c>
      <c r="AP29" s="341">
        <f t="shared" si="6"/>
        <v>1.190391106875285</v>
      </c>
      <c r="AQ29" s="342">
        <f t="shared" si="7"/>
        <v>1.2661591987979437</v>
      </c>
      <c r="AR29" s="355">
        <f t="shared" si="3"/>
        <v>6.3649746276705624E-2</v>
      </c>
    </row>
    <row r="30" spans="1:44" s="7" customFormat="1" ht="20.100000000000001" customHeight="1" thickBot="1" x14ac:dyDescent="0.3">
      <c r="A30" s="280"/>
      <c r="B30" s="132" t="s">
        <v>37</v>
      </c>
      <c r="C30" s="132"/>
      <c r="D30" s="132"/>
      <c r="E30" s="281"/>
      <c r="F30" s="316">
        <f t="shared" ref="F30:F39" si="20">F8+F19</f>
        <v>207451.93</v>
      </c>
      <c r="G30" s="317">
        <f t="shared" si="18"/>
        <v>155460.47</v>
      </c>
      <c r="H30" s="317">
        <f t="shared" si="18"/>
        <v>232308.95</v>
      </c>
      <c r="I30" s="317">
        <f t="shared" si="18"/>
        <v>161802.01</v>
      </c>
      <c r="J30" s="317">
        <f t="shared" si="18"/>
        <v>107435.85</v>
      </c>
      <c r="K30" s="317">
        <f t="shared" si="18"/>
        <v>106019.32</v>
      </c>
      <c r="L30" s="317">
        <f t="shared" si="18"/>
        <v>109442.05</v>
      </c>
      <c r="M30" s="317">
        <f t="shared" ref="M30:N30" si="21">M8+M19</f>
        <v>113764.39</v>
      </c>
      <c r="N30" s="317">
        <f t="shared" si="21"/>
        <v>133458.07</v>
      </c>
      <c r="O30" s="318">
        <f t="shared" si="18"/>
        <v>134654.45000000001</v>
      </c>
      <c r="P30" s="46">
        <f t="shared" si="0"/>
        <v>8.9644635202652378E-3</v>
      </c>
      <c r="Q30"/>
      <c r="R30" s="415">
        <f>O30/O29</f>
        <v>0.12100584389935254</v>
      </c>
      <c r="T30" s="316">
        <f t="shared" si="18"/>
        <v>44085.995999999999</v>
      </c>
      <c r="U30" s="317">
        <f t="shared" si="18"/>
        <v>10415.6</v>
      </c>
      <c r="V30" s="317">
        <f t="shared" si="18"/>
        <v>15456.464</v>
      </c>
      <c r="W30" s="317">
        <f t="shared" si="18"/>
        <v>14335.170000000002</v>
      </c>
      <c r="X30" s="317">
        <f t="shared" si="19"/>
        <v>11356.64</v>
      </c>
      <c r="Y30" s="317">
        <f t="shared" si="19"/>
        <v>10762.061000000002</v>
      </c>
      <c r="Z30" s="317">
        <f t="shared" si="19"/>
        <v>10832.598999999998</v>
      </c>
      <c r="AA30" s="317">
        <f t="shared" ref="AA30:AB30" si="22">AA8+AA19</f>
        <v>11540.531999999999</v>
      </c>
      <c r="AB30" s="317">
        <f t="shared" si="22"/>
        <v>16006.81</v>
      </c>
      <c r="AC30" s="318">
        <f t="shared" si="19"/>
        <v>16643.39</v>
      </c>
      <c r="AD30" s="46">
        <f t="shared" si="1"/>
        <v>3.9769323181820734E-2</v>
      </c>
      <c r="AE30"/>
      <c r="AF30" s="415">
        <f>AC30/AC29</f>
        <v>0.11812426246370378</v>
      </c>
      <c r="AH30" s="282">
        <f t="shared" si="17"/>
        <v>2.1251186238662614</v>
      </c>
      <c r="AI30" s="283">
        <f t="shared" si="17"/>
        <v>0.66998382289722902</v>
      </c>
      <c r="AJ30" s="283">
        <f t="shared" si="17"/>
        <v>0.66534087472738357</v>
      </c>
      <c r="AK30" s="283">
        <f t="shared" si="17"/>
        <v>0.88596983436732346</v>
      </c>
      <c r="AL30" s="283">
        <f t="shared" si="17"/>
        <v>1.0570624237626451</v>
      </c>
      <c r="AM30" s="283">
        <f t="shared" si="17"/>
        <v>1.0151037565605967</v>
      </c>
      <c r="AN30" s="283">
        <f t="shared" si="17"/>
        <v>0.98980227435432711</v>
      </c>
      <c r="AO30" s="283">
        <f t="shared" si="17"/>
        <v>1.0144239335349137</v>
      </c>
      <c r="AP30" s="283">
        <f t="shared" si="6"/>
        <v>1.1993886918940158</v>
      </c>
      <c r="AQ30" s="343">
        <f t="shared" si="7"/>
        <v>1.2360074249309991</v>
      </c>
      <c r="AR30" s="54">
        <f t="shared" si="3"/>
        <v>3.0531164154263345E-2</v>
      </c>
    </row>
    <row r="31" spans="1:44" ht="20.100000000000001" customHeight="1" x14ac:dyDescent="0.25">
      <c r="A31" s="275"/>
      <c r="B31" s="10"/>
      <c r="C31" s="284" t="s">
        <v>165</v>
      </c>
      <c r="D31" s="284"/>
      <c r="E31" s="276"/>
      <c r="F31" s="313">
        <f t="shared" si="20"/>
        <v>117372.5</v>
      </c>
      <c r="G31" s="286">
        <f t="shared" si="18"/>
        <v>43626.49</v>
      </c>
      <c r="H31" s="286">
        <f t="shared" si="18"/>
        <v>47130.520000000004</v>
      </c>
      <c r="I31" s="286">
        <f t="shared" si="18"/>
        <v>45775.93</v>
      </c>
      <c r="J31" s="286">
        <f t="shared" si="18"/>
        <v>55337.56</v>
      </c>
      <c r="K31" s="286">
        <f t="shared" si="18"/>
        <v>61187.08</v>
      </c>
      <c r="L31" s="286">
        <f t="shared" si="18"/>
        <v>54168.5</v>
      </c>
      <c r="M31" s="286">
        <f t="shared" ref="M31:N31" si="23">M9+M20</f>
        <v>61476.11</v>
      </c>
      <c r="N31" s="286">
        <f t="shared" si="23"/>
        <v>74397.48000000001</v>
      </c>
      <c r="O31" s="300">
        <f t="shared" si="18"/>
        <v>77142.850000000006</v>
      </c>
      <c r="P31" s="411">
        <f t="shared" si="0"/>
        <v>3.6901384294199147E-2</v>
      </c>
      <c r="R31" s="391">
        <f>O31/O30</f>
        <v>0.57289491732356412</v>
      </c>
      <c r="T31" s="313">
        <f t="shared" si="18"/>
        <v>40311.044999999998</v>
      </c>
      <c r="U31" s="286">
        <f t="shared" si="18"/>
        <v>5417.1900000000005</v>
      </c>
      <c r="V31" s="286">
        <f t="shared" si="18"/>
        <v>6246.6530000000002</v>
      </c>
      <c r="W31" s="286">
        <f t="shared" si="18"/>
        <v>6647.9889999999996</v>
      </c>
      <c r="X31" s="286">
        <f t="shared" si="19"/>
        <v>7957.7309999999998</v>
      </c>
      <c r="Y31" s="286">
        <f t="shared" si="19"/>
        <v>7843.3720000000003</v>
      </c>
      <c r="Z31" s="286">
        <f t="shared" si="19"/>
        <v>7227.9580000000005</v>
      </c>
      <c r="AA31" s="286">
        <f t="shared" ref="AA31:AB31" si="24">AA9+AA20</f>
        <v>7775.4629999999997</v>
      </c>
      <c r="AB31" s="286">
        <f t="shared" si="24"/>
        <v>11133.424999999999</v>
      </c>
      <c r="AC31" s="300">
        <f t="shared" si="19"/>
        <v>11827.798999999999</v>
      </c>
      <c r="AD31" s="411">
        <f t="shared" si="1"/>
        <v>6.2368408643341991E-2</v>
      </c>
      <c r="AF31" s="391">
        <f>AC31/AC30</f>
        <v>0.71066044838221054</v>
      </c>
      <c r="AH31" s="344">
        <f t="shared" si="17"/>
        <v>3.4344539819804467</v>
      </c>
      <c r="AI31" s="325">
        <f t="shared" si="17"/>
        <v>1.2417203400961205</v>
      </c>
      <c r="AJ31" s="325">
        <f t="shared" si="17"/>
        <v>1.3253944577738586</v>
      </c>
      <c r="AK31" s="325">
        <f t="shared" si="17"/>
        <v>1.4522892271112786</v>
      </c>
      <c r="AL31" s="325">
        <f t="shared" si="17"/>
        <v>1.4380343115959575</v>
      </c>
      <c r="AM31" s="325">
        <f t="shared" si="17"/>
        <v>1.2818673484663756</v>
      </c>
      <c r="AN31" s="325">
        <f t="shared" si="17"/>
        <v>1.3343470836371694</v>
      </c>
      <c r="AO31" s="325">
        <f t="shared" si="17"/>
        <v>1.2647942428367704</v>
      </c>
      <c r="AP31" s="325">
        <f t="shared" si="6"/>
        <v>1.4964787785822851</v>
      </c>
      <c r="AQ31" s="345">
        <f t="shared" si="7"/>
        <v>1.5332333456697538</v>
      </c>
      <c r="AR31" s="360">
        <f t="shared" si="3"/>
        <v>2.4560700501405564E-2</v>
      </c>
    </row>
    <row r="32" spans="1:44" ht="20.100000000000001" customHeight="1" x14ac:dyDescent="0.25">
      <c r="A32" s="275"/>
      <c r="B32" s="10"/>
      <c r="C32" s="285" t="s">
        <v>144</v>
      </c>
      <c r="D32" s="284"/>
      <c r="E32" s="270"/>
      <c r="F32" s="314">
        <f t="shared" si="20"/>
        <v>90079.43</v>
      </c>
      <c r="G32" s="288">
        <f t="shared" si="18"/>
        <v>111833.98000000001</v>
      </c>
      <c r="H32" s="288">
        <f t="shared" si="18"/>
        <v>185178.43</v>
      </c>
      <c r="I32" s="288">
        <f t="shared" si="18"/>
        <v>116026.08</v>
      </c>
      <c r="J32" s="288">
        <f t="shared" si="18"/>
        <v>52098.29</v>
      </c>
      <c r="K32" s="288">
        <f t="shared" si="18"/>
        <v>44832.24</v>
      </c>
      <c r="L32" s="288">
        <f t="shared" si="18"/>
        <v>55273.55</v>
      </c>
      <c r="M32" s="288">
        <f t="shared" ref="M32:N32" si="25">M10+M21</f>
        <v>52288.28</v>
      </c>
      <c r="N32" s="288">
        <f t="shared" si="25"/>
        <v>59060.59</v>
      </c>
      <c r="O32" s="296">
        <f t="shared" si="18"/>
        <v>57511.6</v>
      </c>
      <c r="P32" s="358">
        <f t="shared" si="0"/>
        <v>-2.6227133863715179E-2</v>
      </c>
      <c r="R32" s="414">
        <f>O32/O30</f>
        <v>0.42710508267643582</v>
      </c>
      <c r="T32" s="314">
        <f t="shared" si="18"/>
        <v>3774.951</v>
      </c>
      <c r="U32" s="288">
        <f t="shared" si="18"/>
        <v>4998.41</v>
      </c>
      <c r="V32" s="288">
        <f t="shared" si="18"/>
        <v>9209.8109999999997</v>
      </c>
      <c r="W32" s="288">
        <f t="shared" si="18"/>
        <v>7687.1809999999996</v>
      </c>
      <c r="X32" s="288">
        <f t="shared" si="19"/>
        <v>3398.9090000000001</v>
      </c>
      <c r="Y32" s="288">
        <f t="shared" si="19"/>
        <v>2918.6889999999999</v>
      </c>
      <c r="Z32" s="288">
        <f t="shared" si="19"/>
        <v>3604.6409999999996</v>
      </c>
      <c r="AA32" s="288">
        <f t="shared" ref="AA32:AB32" si="26">AA10+AA21</f>
        <v>3765.069</v>
      </c>
      <c r="AB32" s="288">
        <f t="shared" si="26"/>
        <v>4873.3850000000002</v>
      </c>
      <c r="AC32" s="296">
        <f t="shared" si="19"/>
        <v>4815.5910000000003</v>
      </c>
      <c r="AD32" s="358">
        <f t="shared" si="1"/>
        <v>-1.1859108196869294E-2</v>
      </c>
      <c r="AF32" s="414">
        <f>AC32/AC30</f>
        <v>0.28933955161778946</v>
      </c>
      <c r="AH32" s="346">
        <f t="shared" si="17"/>
        <v>0.41906914819509855</v>
      </c>
      <c r="AI32" s="329">
        <f t="shared" si="17"/>
        <v>0.44694912941487008</v>
      </c>
      <c r="AJ32" s="329">
        <f t="shared" si="17"/>
        <v>0.49734793625801882</v>
      </c>
      <c r="AK32" s="329">
        <f t="shared" si="17"/>
        <v>0.66253906018371045</v>
      </c>
      <c r="AL32" s="329">
        <f t="shared" si="17"/>
        <v>0.65240317868398368</v>
      </c>
      <c r="AM32" s="329">
        <f t="shared" si="17"/>
        <v>0.65102457517179602</v>
      </c>
      <c r="AN32" s="329">
        <f t="shared" si="17"/>
        <v>0.65214573697546108</v>
      </c>
      <c r="AO32" s="329">
        <f t="shared" si="17"/>
        <v>0.72005982985097239</v>
      </c>
      <c r="AP32" s="329">
        <f t="shared" si="6"/>
        <v>0.82515007046153799</v>
      </c>
      <c r="AQ32" s="339">
        <f t="shared" si="7"/>
        <v>0.83732516570570126</v>
      </c>
      <c r="AR32" s="358">
        <f t="shared" si="3"/>
        <v>1.4755007216267064E-2</v>
      </c>
    </row>
    <row r="33" spans="1:44" ht="20.100000000000001" customHeight="1" x14ac:dyDescent="0.25">
      <c r="A33" s="59"/>
      <c r="B33" s="1"/>
      <c r="C33" s="1"/>
      <c r="D33" s="10" t="s">
        <v>166</v>
      </c>
      <c r="E33" s="10"/>
      <c r="F33" s="51">
        <f t="shared" si="20"/>
        <v>0</v>
      </c>
      <c r="G33" s="79">
        <f t="shared" si="18"/>
        <v>0</v>
      </c>
      <c r="H33" s="79">
        <f t="shared" si="18"/>
        <v>0</v>
      </c>
      <c r="I33" s="79">
        <f t="shared" si="18"/>
        <v>0</v>
      </c>
      <c r="J33" s="79">
        <f t="shared" si="18"/>
        <v>0</v>
      </c>
      <c r="K33" s="79">
        <f t="shared" si="18"/>
        <v>0</v>
      </c>
      <c r="L33" s="79">
        <f t="shared" si="18"/>
        <v>0</v>
      </c>
      <c r="M33" s="79">
        <f t="shared" ref="M33:N33" si="27">M11+M22</f>
        <v>15587.26</v>
      </c>
      <c r="N33" s="79">
        <f t="shared" si="27"/>
        <v>16371.96</v>
      </c>
      <c r="O33" s="301">
        <f t="shared" si="18"/>
        <v>19986.150000000001</v>
      </c>
      <c r="P33" s="357">
        <f t="shared" si="0"/>
        <v>0.22075487601973146</v>
      </c>
      <c r="R33" s="392">
        <f>O33/O32</f>
        <v>0.34751510999520102</v>
      </c>
      <c r="T33" s="51">
        <f>T11+T22</f>
        <v>0</v>
      </c>
      <c r="U33" s="79">
        <f t="shared" si="18"/>
        <v>0</v>
      </c>
      <c r="V33" s="79">
        <f t="shared" si="18"/>
        <v>0</v>
      </c>
      <c r="W33" s="79">
        <f t="shared" si="18"/>
        <v>0</v>
      </c>
      <c r="X33" s="79">
        <f t="shared" si="19"/>
        <v>0</v>
      </c>
      <c r="Y33" s="79">
        <f t="shared" si="19"/>
        <v>0</v>
      </c>
      <c r="Z33" s="79">
        <f t="shared" si="19"/>
        <v>0</v>
      </c>
      <c r="AA33" s="79">
        <f t="shared" ref="AA33:AB33" si="28">AA11+AA22</f>
        <v>1340.328</v>
      </c>
      <c r="AB33" s="79">
        <f t="shared" si="28"/>
        <v>1368.078</v>
      </c>
      <c r="AC33" s="301">
        <f t="shared" si="19"/>
        <v>1558.7930000000001</v>
      </c>
      <c r="AD33" s="357">
        <f t="shared" si="1"/>
        <v>0.1394036012566536</v>
      </c>
      <c r="AF33" s="392">
        <f>AC33/AC32</f>
        <v>0.32369713291681124</v>
      </c>
      <c r="AH33" s="347"/>
      <c r="AI33" s="333"/>
      <c r="AJ33" s="333"/>
      <c r="AK33" s="333"/>
      <c r="AL33" s="333"/>
      <c r="AM33" s="333"/>
      <c r="AN33" s="333"/>
      <c r="AO33" s="333">
        <f t="shared" si="6"/>
        <v>0.85988685631727446</v>
      </c>
      <c r="AP33" s="333">
        <f t="shared" si="6"/>
        <v>0.83562261329736942</v>
      </c>
      <c r="AQ33" s="348">
        <f t="shared" si="7"/>
        <v>0.77993660609972415</v>
      </c>
      <c r="AR33" s="357">
        <f t="shared" si="3"/>
        <v>-6.66401391148429E-2</v>
      </c>
    </row>
    <row r="34" spans="1:44" ht="20.100000000000001" customHeight="1" thickBot="1" x14ac:dyDescent="0.3">
      <c r="A34" s="59"/>
      <c r="B34" s="1"/>
      <c r="C34" s="1"/>
      <c r="D34" s="10" t="s">
        <v>167</v>
      </c>
      <c r="E34" s="10"/>
      <c r="F34" s="51">
        <f t="shared" si="20"/>
        <v>90079.43</v>
      </c>
      <c r="G34" s="79">
        <f t="shared" si="18"/>
        <v>111833.98000000001</v>
      </c>
      <c r="H34" s="79">
        <f t="shared" si="18"/>
        <v>185178.43</v>
      </c>
      <c r="I34" s="79">
        <f t="shared" si="18"/>
        <v>116026.08</v>
      </c>
      <c r="J34" s="79">
        <f t="shared" si="18"/>
        <v>52098.29</v>
      </c>
      <c r="K34" s="79">
        <f t="shared" si="18"/>
        <v>44832.24</v>
      </c>
      <c r="L34" s="79">
        <f t="shared" si="18"/>
        <v>55273.55</v>
      </c>
      <c r="M34" s="79">
        <f t="shared" ref="M34:N34" si="29">M12+M23</f>
        <v>36701.020000000004</v>
      </c>
      <c r="N34" s="79">
        <f t="shared" si="29"/>
        <v>42688.630000000005</v>
      </c>
      <c r="O34" s="301">
        <f t="shared" si="18"/>
        <v>37525.449999999997</v>
      </c>
      <c r="P34" s="359">
        <f t="shared" si="0"/>
        <v>-0.12094977046581272</v>
      </c>
      <c r="R34" s="416">
        <f>O34/O32</f>
        <v>0.65248489000479903</v>
      </c>
      <c r="T34" s="51">
        <f t="shared" si="18"/>
        <v>3774.951</v>
      </c>
      <c r="U34" s="79">
        <f t="shared" si="18"/>
        <v>4998.41</v>
      </c>
      <c r="V34" s="79">
        <f t="shared" si="18"/>
        <v>9209.8109999999997</v>
      </c>
      <c r="W34" s="79">
        <f t="shared" si="18"/>
        <v>7687.1809999999996</v>
      </c>
      <c r="X34" s="79">
        <f t="shared" si="19"/>
        <v>3398.9090000000001</v>
      </c>
      <c r="Y34" s="79">
        <f t="shared" si="19"/>
        <v>2918.6889999999999</v>
      </c>
      <c r="Z34" s="79">
        <f t="shared" si="19"/>
        <v>3604.6409999999996</v>
      </c>
      <c r="AA34" s="79">
        <f t="shared" ref="AA34:AB34" si="30">AA12+AA23</f>
        <v>2424.741</v>
      </c>
      <c r="AB34" s="79">
        <f t="shared" si="30"/>
        <v>3505.3070000000002</v>
      </c>
      <c r="AC34" s="301">
        <f t="shared" si="19"/>
        <v>3256.7979999999998</v>
      </c>
      <c r="AD34" s="359">
        <f t="shared" si="1"/>
        <v>-7.0895074240287778E-2</v>
      </c>
      <c r="AF34" s="416">
        <f>AC34/AC32</f>
        <v>0.67630286708318865</v>
      </c>
      <c r="AH34" s="347">
        <f t="shared" ref="AH34:AO37" si="31">(T34/F34)*10</f>
        <v>0.41906914819509855</v>
      </c>
      <c r="AI34" s="333">
        <f t="shared" si="31"/>
        <v>0.44694912941487008</v>
      </c>
      <c r="AJ34" s="333">
        <f t="shared" si="31"/>
        <v>0.49734793625801882</v>
      </c>
      <c r="AK34" s="333">
        <f t="shared" si="31"/>
        <v>0.66253906018371045</v>
      </c>
      <c r="AL34" s="333">
        <f t="shared" si="31"/>
        <v>0.65240317868398368</v>
      </c>
      <c r="AM34" s="333">
        <f t="shared" si="31"/>
        <v>0.65102457517179602</v>
      </c>
      <c r="AN34" s="333">
        <f t="shared" si="31"/>
        <v>0.65214573697546108</v>
      </c>
      <c r="AO34" s="333">
        <f t="shared" si="6"/>
        <v>0.66067400851529456</v>
      </c>
      <c r="AP34" s="333">
        <f t="shared" si="6"/>
        <v>0.82113363675526707</v>
      </c>
      <c r="AQ34" s="348">
        <f t="shared" si="7"/>
        <v>0.86789045834227174</v>
      </c>
      <c r="AR34" s="357">
        <f t="shared" si="3"/>
        <v>5.6941793021371749E-2</v>
      </c>
    </row>
    <row r="35" spans="1:44" s="7" customFormat="1" ht="20.100000000000001" customHeight="1" thickBot="1" x14ac:dyDescent="0.3">
      <c r="A35" s="280"/>
      <c r="B35" s="132" t="s">
        <v>38</v>
      </c>
      <c r="C35" s="132"/>
      <c r="D35" s="132"/>
      <c r="E35" s="132"/>
      <c r="F35" s="53">
        <f t="shared" si="20"/>
        <v>975433.12</v>
      </c>
      <c r="G35" s="99">
        <f t="shared" si="18"/>
        <v>1262891.2799999998</v>
      </c>
      <c r="H35" s="99">
        <f t="shared" si="18"/>
        <v>1451162.3199999998</v>
      </c>
      <c r="I35" s="99">
        <f t="shared" si="18"/>
        <v>1252068.67</v>
      </c>
      <c r="J35" s="99">
        <f t="shared" si="18"/>
        <v>1083674.25</v>
      </c>
      <c r="K35" s="99">
        <f t="shared" si="18"/>
        <v>1022240.49</v>
      </c>
      <c r="L35" s="99">
        <f t="shared" si="18"/>
        <v>961080.38</v>
      </c>
      <c r="M35" s="99">
        <f t="shared" ref="M35:N35" si="32">M13+M24</f>
        <v>1040920.64</v>
      </c>
      <c r="N35" s="99">
        <f t="shared" si="32"/>
        <v>1001453.71</v>
      </c>
      <c r="O35" s="238">
        <f t="shared" si="18"/>
        <v>978138.5</v>
      </c>
      <c r="P35" s="46">
        <f t="shared" si="0"/>
        <v>-2.3281365645946794E-2</v>
      </c>
      <c r="Q35"/>
      <c r="R35" s="415">
        <f>O35/O29</f>
        <v>0.87899415610064746</v>
      </c>
      <c r="T35" s="53">
        <f t="shared" si="18"/>
        <v>81759.736000000004</v>
      </c>
      <c r="U35" s="99">
        <f t="shared" si="18"/>
        <v>97207.486999999994</v>
      </c>
      <c r="V35" s="99">
        <f t="shared" si="18"/>
        <v>122351.24600000001</v>
      </c>
      <c r="W35" s="99">
        <f t="shared" si="18"/>
        <v>126864.984</v>
      </c>
      <c r="X35" s="99">
        <f t="shared" si="19"/>
        <v>119298.06200000001</v>
      </c>
      <c r="Y35" s="99">
        <f t="shared" si="19"/>
        <v>112557.105</v>
      </c>
      <c r="Z35" s="99">
        <f t="shared" si="19"/>
        <v>99128.202000000005</v>
      </c>
      <c r="AA35" s="99">
        <f t="shared" ref="AA35:AB35" si="33">AA13+AA24</f>
        <v>107841.24600000001</v>
      </c>
      <c r="AB35" s="99">
        <f t="shared" si="33"/>
        <v>119092.079</v>
      </c>
      <c r="AC35" s="238">
        <f t="shared" si="19"/>
        <v>124253.913</v>
      </c>
      <c r="AD35" s="46">
        <f t="shared" si="1"/>
        <v>4.3343218485588808E-2</v>
      </c>
      <c r="AE35"/>
      <c r="AF35" s="415">
        <f>AC35/AC29</f>
        <v>0.88187573753629611</v>
      </c>
      <c r="AH35" s="135">
        <f t="shared" si="31"/>
        <v>0.83818904980384512</v>
      </c>
      <c r="AI35" s="136">
        <f t="shared" si="31"/>
        <v>0.76972173725041493</v>
      </c>
      <c r="AJ35" s="136">
        <f t="shared" si="31"/>
        <v>0.84312584687287095</v>
      </c>
      <c r="AK35" s="136">
        <f t="shared" si="31"/>
        <v>1.0132430196500324</v>
      </c>
      <c r="AL35" s="136">
        <f t="shared" si="31"/>
        <v>1.1008664457977109</v>
      </c>
      <c r="AM35" s="136">
        <f t="shared" si="31"/>
        <v>1.1010824370691872</v>
      </c>
      <c r="AN35" s="136">
        <f t="shared" si="31"/>
        <v>1.0314246764667072</v>
      </c>
      <c r="AO35" s="136">
        <f t="shared" si="31"/>
        <v>1.0360179427319263</v>
      </c>
      <c r="AP35" s="136">
        <f t="shared" si="6"/>
        <v>1.1891920496255388</v>
      </c>
      <c r="AQ35" s="349">
        <f t="shared" si="7"/>
        <v>1.2703100123346542</v>
      </c>
      <c r="AR35" s="46">
        <f t="shared" si="3"/>
        <v>6.8212668201623458E-2</v>
      </c>
    </row>
    <row r="36" spans="1:44" ht="20.100000000000001" customHeight="1" x14ac:dyDescent="0.25">
      <c r="A36" s="59"/>
      <c r="B36" s="10"/>
      <c r="C36" s="295" t="s">
        <v>165</v>
      </c>
      <c r="D36" s="284"/>
      <c r="E36" s="295"/>
      <c r="F36" s="49">
        <f t="shared" si="20"/>
        <v>442385.37</v>
      </c>
      <c r="G36" s="75">
        <f t="shared" si="18"/>
        <v>506527.58999999997</v>
      </c>
      <c r="H36" s="75">
        <f t="shared" si="18"/>
        <v>563833.54</v>
      </c>
      <c r="I36" s="75">
        <f t="shared" si="18"/>
        <v>531616.32000000007</v>
      </c>
      <c r="J36" s="75">
        <f t="shared" si="18"/>
        <v>588342.12</v>
      </c>
      <c r="K36" s="75">
        <f t="shared" si="18"/>
        <v>536460.34</v>
      </c>
      <c r="L36" s="75">
        <f t="shared" si="18"/>
        <v>435765.31000000006</v>
      </c>
      <c r="M36" s="75">
        <f t="shared" ref="M36:N36" si="34">M14+M25</f>
        <v>478722.14</v>
      </c>
      <c r="N36" s="75">
        <f t="shared" si="34"/>
        <v>479477.4</v>
      </c>
      <c r="O36" s="98">
        <f t="shared" si="18"/>
        <v>554504.92000000004</v>
      </c>
      <c r="P36" s="411">
        <f t="shared" si="0"/>
        <v>0.15647769842749631</v>
      </c>
      <c r="R36" s="391">
        <f>O36/O35</f>
        <v>0.56689816421703065</v>
      </c>
      <c r="T36" s="49">
        <f t="shared" si="18"/>
        <v>57230.994999999995</v>
      </c>
      <c r="U36" s="75">
        <f t="shared" si="18"/>
        <v>62635.877</v>
      </c>
      <c r="V36" s="75">
        <f t="shared" si="18"/>
        <v>74109.981</v>
      </c>
      <c r="W36" s="75">
        <f t="shared" si="18"/>
        <v>75516.58600000001</v>
      </c>
      <c r="X36" s="75">
        <f t="shared" si="19"/>
        <v>84325.282999999996</v>
      </c>
      <c r="Y36" s="75">
        <f t="shared" si="19"/>
        <v>79511.978000000003</v>
      </c>
      <c r="Z36" s="75">
        <f t="shared" si="19"/>
        <v>69084.054999999993</v>
      </c>
      <c r="AA36" s="75">
        <f t="shared" ref="AA36:AB36" si="35">AA14+AA25</f>
        <v>73858.266000000003</v>
      </c>
      <c r="AB36" s="75">
        <f t="shared" si="35"/>
        <v>81145.266999999993</v>
      </c>
      <c r="AC36" s="98">
        <f t="shared" si="19"/>
        <v>93262.25</v>
      </c>
      <c r="AD36" s="411">
        <f t="shared" si="1"/>
        <v>0.14932458106275021</v>
      </c>
      <c r="AF36" s="391">
        <f>AC36/AC35</f>
        <v>0.75057797173759833</v>
      </c>
      <c r="AH36" s="138">
        <f t="shared" si="31"/>
        <v>1.2936909509462302</v>
      </c>
      <c r="AI36" s="139">
        <f t="shared" si="31"/>
        <v>1.2365738458590183</v>
      </c>
      <c r="AJ36" s="139">
        <f t="shared" si="31"/>
        <v>1.3143946881911281</v>
      </c>
      <c r="AK36" s="139">
        <f t="shared" si="31"/>
        <v>1.4205091747371488</v>
      </c>
      <c r="AL36" s="139">
        <f t="shared" si="31"/>
        <v>1.4332695235214503</v>
      </c>
      <c r="AM36" s="139">
        <f t="shared" si="31"/>
        <v>1.4821594826562576</v>
      </c>
      <c r="AN36" s="139">
        <f t="shared" si="31"/>
        <v>1.5853500362385429</v>
      </c>
      <c r="AO36" s="139">
        <f t="shared" si="31"/>
        <v>1.5428211864193289</v>
      </c>
      <c r="AP36" s="139">
        <f t="shared" si="6"/>
        <v>1.6923689625412999</v>
      </c>
      <c r="AQ36" s="350">
        <f t="shared" si="7"/>
        <v>1.681901217395871</v>
      </c>
      <c r="AR36" s="357">
        <f t="shared" si="3"/>
        <v>-6.1852618294950968E-3</v>
      </c>
    </row>
    <row r="37" spans="1:44" ht="20.100000000000001" customHeight="1" x14ac:dyDescent="0.25">
      <c r="A37" s="59"/>
      <c r="B37" s="10"/>
      <c r="C37" s="285" t="s">
        <v>144</v>
      </c>
      <c r="D37" s="284"/>
      <c r="E37" s="285"/>
      <c r="F37" s="55">
        <f t="shared" si="20"/>
        <v>533047.75</v>
      </c>
      <c r="G37" s="77">
        <f t="shared" si="18"/>
        <v>756363.69</v>
      </c>
      <c r="H37" s="77">
        <f t="shared" si="18"/>
        <v>887328.78</v>
      </c>
      <c r="I37" s="77">
        <f t="shared" si="18"/>
        <v>720452.35000000009</v>
      </c>
      <c r="J37" s="77">
        <f t="shared" si="18"/>
        <v>495332.13</v>
      </c>
      <c r="K37" s="77">
        <f t="shared" si="18"/>
        <v>485780.15</v>
      </c>
      <c r="L37" s="77">
        <f t="shared" si="18"/>
        <v>525315.07000000007</v>
      </c>
      <c r="M37" s="77">
        <f t="shared" ref="M37:N37" si="36">M15+M26</f>
        <v>562198.5</v>
      </c>
      <c r="N37" s="77">
        <f t="shared" si="36"/>
        <v>521976.31000000006</v>
      </c>
      <c r="O37" s="294">
        <f t="shared" si="18"/>
        <v>423633.57999999996</v>
      </c>
      <c r="P37" s="358">
        <f t="shared" si="0"/>
        <v>-0.18840458487474285</v>
      </c>
      <c r="R37" s="414">
        <f>O37/O35</f>
        <v>0.43310183578296935</v>
      </c>
      <c r="T37" s="55">
        <f t="shared" si="18"/>
        <v>24528.741000000002</v>
      </c>
      <c r="U37" s="77">
        <f t="shared" si="18"/>
        <v>34571.61</v>
      </c>
      <c r="V37" s="77">
        <f t="shared" si="18"/>
        <v>48241.264999999999</v>
      </c>
      <c r="W37" s="77">
        <f t="shared" si="18"/>
        <v>51348.398000000001</v>
      </c>
      <c r="X37" s="77">
        <f t="shared" si="19"/>
        <v>34972.779000000002</v>
      </c>
      <c r="Y37" s="77">
        <f t="shared" si="19"/>
        <v>33045.127</v>
      </c>
      <c r="Z37" s="77">
        <f t="shared" si="19"/>
        <v>30044.147000000001</v>
      </c>
      <c r="AA37" s="77">
        <f t="shared" ref="AA37:AB37" si="37">AA15+AA26</f>
        <v>33982.979999999996</v>
      </c>
      <c r="AB37" s="77">
        <f t="shared" si="37"/>
        <v>37946.811999999998</v>
      </c>
      <c r="AC37" s="294">
        <f t="shared" si="19"/>
        <v>30991.663</v>
      </c>
      <c r="AD37" s="358">
        <f t="shared" si="1"/>
        <v>-0.18328678045470587</v>
      </c>
      <c r="AF37" s="414">
        <f>AC37/AC35</f>
        <v>0.24942202826240167</v>
      </c>
      <c r="AH37" s="140">
        <f t="shared" si="31"/>
        <v>0.46016029520807472</v>
      </c>
      <c r="AI37" s="141">
        <f t="shared" si="31"/>
        <v>0.45707654210635101</v>
      </c>
      <c r="AJ37" s="141">
        <f t="shared" si="31"/>
        <v>0.54366843595448344</v>
      </c>
      <c r="AK37" s="141">
        <f t="shared" si="31"/>
        <v>0.71272441543149934</v>
      </c>
      <c r="AL37" s="141">
        <f t="shared" si="31"/>
        <v>0.70604705170246074</v>
      </c>
      <c r="AM37" s="141">
        <f t="shared" si="31"/>
        <v>0.68024860628825612</v>
      </c>
      <c r="AN37" s="141">
        <f t="shared" si="31"/>
        <v>0.57192623466903392</v>
      </c>
      <c r="AO37" s="141">
        <f t="shared" si="31"/>
        <v>0.60446586036782368</v>
      </c>
      <c r="AP37" s="141">
        <f t="shared" si="6"/>
        <v>0.7269834142472863</v>
      </c>
      <c r="AQ37" s="351">
        <f t="shared" si="7"/>
        <v>0.73156766751115443</v>
      </c>
      <c r="AR37" s="358">
        <f t="shared" si="3"/>
        <v>6.3058567417451153E-3</v>
      </c>
    </row>
    <row r="38" spans="1:44" ht="20.100000000000001" customHeight="1" x14ac:dyDescent="0.25">
      <c r="A38" s="59"/>
      <c r="B38" s="1"/>
      <c r="C38" s="1"/>
      <c r="D38" s="10" t="s">
        <v>166</v>
      </c>
      <c r="E38" s="10"/>
      <c r="F38" s="51">
        <f t="shared" si="20"/>
        <v>0</v>
      </c>
      <c r="G38" s="79">
        <f t="shared" si="18"/>
        <v>0</v>
      </c>
      <c r="H38" s="79">
        <f t="shared" si="18"/>
        <v>0</v>
      </c>
      <c r="I38" s="79">
        <f t="shared" si="18"/>
        <v>0</v>
      </c>
      <c r="J38" s="79">
        <f t="shared" si="18"/>
        <v>0</v>
      </c>
      <c r="K38" s="79">
        <f t="shared" si="18"/>
        <v>0</v>
      </c>
      <c r="L38" s="79">
        <f t="shared" si="18"/>
        <v>0</v>
      </c>
      <c r="M38" s="79">
        <f t="shared" ref="M38:N38" si="38">M16+M27</f>
        <v>168052.69</v>
      </c>
      <c r="N38" s="79">
        <f t="shared" si="38"/>
        <v>178697.31</v>
      </c>
      <c r="O38" s="301">
        <f t="shared" si="18"/>
        <v>188772.71</v>
      </c>
      <c r="P38" s="399">
        <f t="shared" si="0"/>
        <v>5.638249395024466E-2</v>
      </c>
      <c r="R38" s="417">
        <f>O38/O37</f>
        <v>0.44560374557654286</v>
      </c>
      <c r="T38" s="51">
        <f>T16+T27</f>
        <v>0</v>
      </c>
      <c r="U38" s="79">
        <f t="shared" si="18"/>
        <v>0</v>
      </c>
      <c r="V38" s="79">
        <f t="shared" si="18"/>
        <v>0</v>
      </c>
      <c r="W38" s="79">
        <f t="shared" si="18"/>
        <v>0</v>
      </c>
      <c r="X38" s="79">
        <f t="shared" si="19"/>
        <v>0</v>
      </c>
      <c r="Y38" s="79">
        <f t="shared" si="19"/>
        <v>0</v>
      </c>
      <c r="Z38" s="79">
        <f t="shared" si="19"/>
        <v>0</v>
      </c>
      <c r="AA38" s="79">
        <f t="shared" ref="AA38:AB38" si="39">AA16+AA27</f>
        <v>14067.088</v>
      </c>
      <c r="AB38" s="79">
        <f t="shared" si="39"/>
        <v>15493.642</v>
      </c>
      <c r="AC38" s="301">
        <f t="shared" si="19"/>
        <v>15540.239000000001</v>
      </c>
      <c r="AD38" s="399">
        <f t="shared" si="1"/>
        <v>3.0074917182158702E-3</v>
      </c>
      <c r="AF38" s="417">
        <f>AC38/AC37</f>
        <v>0.501432885353716</v>
      </c>
      <c r="AH38" s="347"/>
      <c r="AI38" s="333"/>
      <c r="AJ38" s="333"/>
      <c r="AK38" s="333"/>
      <c r="AL38" s="333"/>
      <c r="AM38" s="333"/>
      <c r="AN38" s="333"/>
      <c r="AO38" s="333">
        <f t="shared" si="6"/>
        <v>0.83706413744403618</v>
      </c>
      <c r="AP38" s="333">
        <f t="shared" si="6"/>
        <v>0.86703274940176767</v>
      </c>
      <c r="AQ38" s="348">
        <f t="shared" si="7"/>
        <v>0.82322487185780191</v>
      </c>
      <c r="AR38" s="357">
        <f t="shared" si="3"/>
        <v>-5.0526208582308073E-2</v>
      </c>
    </row>
    <row r="39" spans="1:44" ht="20.100000000000001" customHeight="1" thickBot="1" x14ac:dyDescent="0.3">
      <c r="A39" s="60"/>
      <c r="B39" s="131"/>
      <c r="C39" s="131"/>
      <c r="D39" s="298" t="s">
        <v>167</v>
      </c>
      <c r="E39" s="298"/>
      <c r="F39" s="315">
        <f t="shared" si="20"/>
        <v>533047.75</v>
      </c>
      <c r="G39" s="299">
        <f t="shared" si="18"/>
        <v>756363.69</v>
      </c>
      <c r="H39" s="299">
        <f t="shared" si="18"/>
        <v>887328.78</v>
      </c>
      <c r="I39" s="299">
        <f t="shared" si="18"/>
        <v>720452.35000000009</v>
      </c>
      <c r="J39" s="299">
        <f t="shared" si="18"/>
        <v>495332.13</v>
      </c>
      <c r="K39" s="299">
        <f t="shared" si="18"/>
        <v>485780.15</v>
      </c>
      <c r="L39" s="299">
        <f t="shared" si="18"/>
        <v>525315.07000000007</v>
      </c>
      <c r="M39" s="299">
        <f t="shared" ref="M39:N39" si="40">M17+M28</f>
        <v>394145.81</v>
      </c>
      <c r="N39" s="299">
        <f t="shared" si="40"/>
        <v>343279</v>
      </c>
      <c r="O39" s="302">
        <f t="shared" si="18"/>
        <v>234860.87</v>
      </c>
      <c r="P39" s="359">
        <f t="shared" si="0"/>
        <v>-0.31583094217822821</v>
      </c>
      <c r="R39" s="416">
        <f>O39/O37</f>
        <v>0.55439625442345719</v>
      </c>
      <c r="T39" s="315">
        <f t="shared" si="18"/>
        <v>24528.741000000002</v>
      </c>
      <c r="U39" s="299">
        <f t="shared" si="18"/>
        <v>34571.61</v>
      </c>
      <c r="V39" s="299">
        <f t="shared" si="18"/>
        <v>48241.264999999999</v>
      </c>
      <c r="W39" s="299">
        <f t="shared" si="18"/>
        <v>51348.398000000001</v>
      </c>
      <c r="X39" s="299">
        <f t="shared" si="19"/>
        <v>34972.779000000002</v>
      </c>
      <c r="Y39" s="299">
        <f t="shared" si="19"/>
        <v>33045.127</v>
      </c>
      <c r="Z39" s="299">
        <f t="shared" si="19"/>
        <v>30044.147000000001</v>
      </c>
      <c r="AA39" s="299">
        <f t="shared" ref="AA39:AB39" si="41">AA17+AA28</f>
        <v>19915.892</v>
      </c>
      <c r="AB39" s="299">
        <f t="shared" si="41"/>
        <v>22453.17</v>
      </c>
      <c r="AC39" s="302">
        <f t="shared" si="19"/>
        <v>15451.424000000001</v>
      </c>
      <c r="AD39" s="359">
        <f t="shared" si="1"/>
        <v>-0.31183774941355707</v>
      </c>
      <c r="AF39" s="416">
        <f>AC39/AC37</f>
        <v>0.49856711464628412</v>
      </c>
      <c r="AH39" s="352">
        <f t="shared" ref="AH39:AN39" si="42">(T39/F39)*10</f>
        <v>0.46016029520807472</v>
      </c>
      <c r="AI39" s="353">
        <f t="shared" si="42"/>
        <v>0.45707654210635101</v>
      </c>
      <c r="AJ39" s="353">
        <f t="shared" si="42"/>
        <v>0.54366843595448344</v>
      </c>
      <c r="AK39" s="353">
        <f t="shared" si="42"/>
        <v>0.71272441543149934</v>
      </c>
      <c r="AL39" s="353">
        <f t="shared" si="42"/>
        <v>0.70604705170246074</v>
      </c>
      <c r="AM39" s="353">
        <f t="shared" si="42"/>
        <v>0.68024860628825612</v>
      </c>
      <c r="AN39" s="353">
        <f t="shared" si="42"/>
        <v>0.57192623466903392</v>
      </c>
      <c r="AO39" s="353">
        <f t="shared" si="6"/>
        <v>0.50529249568833423</v>
      </c>
      <c r="AP39" s="353">
        <f t="shared" si="6"/>
        <v>0.65407933488503511</v>
      </c>
      <c r="AQ39" s="354">
        <f t="shared" si="7"/>
        <v>0.65789690722000649</v>
      </c>
      <c r="AR39" s="359">
        <f t="shared" si="3"/>
        <v>5.8365585508711642E-3</v>
      </c>
    </row>
    <row r="40" spans="1:44" ht="20.100000000000001" customHeight="1" x14ac:dyDescent="0.25"/>
  </sheetData>
  <mergeCells count="12">
    <mergeCell ref="A4:E6"/>
    <mergeCell ref="F4:O4"/>
    <mergeCell ref="P4:P6"/>
    <mergeCell ref="R4:R6"/>
    <mergeCell ref="T4:AC4"/>
    <mergeCell ref="AR4:AR6"/>
    <mergeCell ref="AF4:AF6"/>
    <mergeCell ref="AH4:AQ4"/>
    <mergeCell ref="F5:O5"/>
    <mergeCell ref="T5:AC5"/>
    <mergeCell ref="AH5:AQ5"/>
    <mergeCell ref="AD4:AD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1"/>
  <ignoredErrors>
    <ignoredError sqref="R10:R27 AF15:AF26 AF32:AF3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D02691D-9263-43A7-8C44-4EB0FD724C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P7:P39</xm:sqref>
        </x14:conditionalFormatting>
        <x14:conditionalFormatting xmlns:xm="http://schemas.microsoft.com/office/excel/2006/main">
          <x14:cfRule type="iconSet" priority="2" id="{0C01AC28-C4F9-4628-9F30-06A1360F40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AR7:AR39</xm:sqref>
        </x14:conditionalFormatting>
        <x14:conditionalFormatting xmlns:xm="http://schemas.microsoft.com/office/excel/2006/main">
          <x14:cfRule type="iconSet" priority="1" id="{FE77C69A-D2FF-4916-9DFF-272182C357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AD7:AD39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topLeftCell="A4" workbookViewId="0">
      <selection activeCell="AE87" sqref="AE87:AF87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431" t="s">
        <v>157</v>
      </c>
      <c r="B1" s="33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98</v>
      </c>
      <c r="B7" s="95">
        <v>385850.79</v>
      </c>
      <c r="C7" s="73">
        <v>476108.68</v>
      </c>
      <c r="D7" s="73">
        <v>535825.98</v>
      </c>
      <c r="E7" s="73">
        <v>484440.04</v>
      </c>
      <c r="F7" s="73">
        <v>477519.94</v>
      </c>
      <c r="G7" s="73">
        <v>405841.81</v>
      </c>
      <c r="H7" s="73">
        <v>104478.44</v>
      </c>
      <c r="I7" s="73">
        <v>187939.34</v>
      </c>
      <c r="J7" s="73">
        <v>172406.18</v>
      </c>
      <c r="K7" s="96">
        <v>227119.63</v>
      </c>
      <c r="L7" s="54">
        <f t="shared" ref="L7:L33" si="0">(K7-J7)/J7</f>
        <v>0.31735202299592746</v>
      </c>
      <c r="N7" s="391">
        <f>K7/K33</f>
        <v>0.20409873193391459</v>
      </c>
      <c r="P7" s="95">
        <v>25363.848000000002</v>
      </c>
      <c r="Q7" s="73">
        <v>32027.864000000001</v>
      </c>
      <c r="R7" s="73">
        <v>38559.796999999999</v>
      </c>
      <c r="S7" s="73">
        <v>41139.947999999997</v>
      </c>
      <c r="T7" s="73">
        <v>40556.968000000001</v>
      </c>
      <c r="U7" s="73">
        <v>33485.839</v>
      </c>
      <c r="V7" s="73">
        <v>10411.598</v>
      </c>
      <c r="W7" s="73">
        <v>18535.883000000002</v>
      </c>
      <c r="X7" s="73">
        <v>18482.623</v>
      </c>
      <c r="Y7" s="96">
        <v>22759.97</v>
      </c>
      <c r="Z7" s="54">
        <f t="shared" ref="Z7:Z33" si="1">(Y7-X7)/X7</f>
        <v>0.23142532312648489</v>
      </c>
      <c r="AB7" s="391">
        <f>Y7/Y33</f>
        <v>0.16153588120845719</v>
      </c>
      <c r="AD7" s="64">
        <f t="shared" ref="AD7:AD24" si="2">(P7/B7)*10</f>
        <v>0.65734860877180012</v>
      </c>
      <c r="AE7" s="88">
        <f t="shared" ref="AE7:AE24" si="3">(Q7/C7)*10</f>
        <v>0.67270069514380626</v>
      </c>
      <c r="AF7" s="88">
        <f t="shared" ref="AF7:AF24" si="4">(R7/D7)*10</f>
        <v>0.71963283676539913</v>
      </c>
      <c r="AG7" s="88">
        <f t="shared" ref="AG7:AG24" si="5">(S7/E7)*10</f>
        <v>0.84922683104394092</v>
      </c>
      <c r="AH7" s="88">
        <f t="shared" ref="AH7:AH24" si="6">(T7/F7)*10</f>
        <v>0.84932511928192977</v>
      </c>
      <c r="AI7" s="88">
        <f t="shared" ref="AI7:AI24" si="7">(U7/G7)*10</f>
        <v>0.82509584214598297</v>
      </c>
      <c r="AJ7" s="88">
        <f t="shared" ref="AJ7:AJ24" si="8">(V7/H7)*10</f>
        <v>0.99653076749614555</v>
      </c>
      <c r="AK7" s="88">
        <f t="shared" ref="AK7:AK24" si="9">(W7/I7)*10</f>
        <v>0.98626945268616995</v>
      </c>
      <c r="AL7" s="88">
        <f t="shared" ref="AL7:AL24" si="10">(X7/J7)*10</f>
        <v>1.0720394709748804</v>
      </c>
      <c r="AM7" s="19">
        <f t="shared" ref="AM7:AM24" si="11">(Y7/K7)*10</f>
        <v>1.0021137318689715</v>
      </c>
      <c r="AN7" s="54">
        <f>(AM7-AL7)/AL7</f>
        <v>-6.5226832592572892E-2</v>
      </c>
    </row>
    <row r="8" spans="1:40" ht="20.100000000000001" customHeight="1" x14ac:dyDescent="0.25">
      <c r="A8" s="5" t="s">
        <v>91</v>
      </c>
      <c r="B8" s="97">
        <v>207711.51</v>
      </c>
      <c r="C8" s="75">
        <v>269327.83</v>
      </c>
      <c r="D8" s="75">
        <v>290421.56</v>
      </c>
      <c r="E8" s="75">
        <v>210375.03</v>
      </c>
      <c r="F8" s="75">
        <v>63596.92</v>
      </c>
      <c r="G8" s="75">
        <v>66194.59</v>
      </c>
      <c r="H8" s="75">
        <v>78084.88</v>
      </c>
      <c r="I8" s="75">
        <v>88298.82</v>
      </c>
      <c r="J8" s="75">
        <v>130667.62</v>
      </c>
      <c r="K8" s="98">
        <v>121481.62</v>
      </c>
      <c r="L8" s="54">
        <f t="shared" si="0"/>
        <v>-7.0300507501399351E-2</v>
      </c>
      <c r="N8" s="392">
        <f>K8/$K$33</f>
        <v>0.10916821498554605</v>
      </c>
      <c r="P8" s="97">
        <v>13333.21</v>
      </c>
      <c r="Q8" s="75">
        <v>10161.732</v>
      </c>
      <c r="R8" s="75">
        <v>14355.918</v>
      </c>
      <c r="S8" s="75">
        <v>15452.146000000001</v>
      </c>
      <c r="T8" s="75">
        <v>7734.0770000000002</v>
      </c>
      <c r="U8" s="75">
        <v>7903.665</v>
      </c>
      <c r="V8" s="75">
        <v>9108.625</v>
      </c>
      <c r="W8" s="75">
        <v>9509.3680000000004</v>
      </c>
      <c r="X8" s="75">
        <v>14118.322</v>
      </c>
      <c r="Y8" s="98">
        <v>14384.877</v>
      </c>
      <c r="Z8" s="54">
        <f t="shared" si="1"/>
        <v>1.8880076541674024E-2</v>
      </c>
      <c r="AB8" s="392">
        <f>Y8/$Y$33</f>
        <v>0.10209476472377899</v>
      </c>
      <c r="AD8" s="64">
        <f t="shared" si="2"/>
        <v>0.64191002222264903</v>
      </c>
      <c r="AE8" s="89">
        <f t="shared" si="3"/>
        <v>0.3772997391320459</v>
      </c>
      <c r="AF8" s="89">
        <f t="shared" si="4"/>
        <v>0.49431309438596777</v>
      </c>
      <c r="AG8" s="89">
        <f t="shared" si="5"/>
        <v>0.73450475562617867</v>
      </c>
      <c r="AH8" s="89">
        <f t="shared" si="6"/>
        <v>1.2161087360834457</v>
      </c>
      <c r="AI8" s="89">
        <f t="shared" si="7"/>
        <v>1.1940046762129655</v>
      </c>
      <c r="AJ8" s="89">
        <f t="shared" si="8"/>
        <v>1.1665030413058199</v>
      </c>
      <c r="AK8" s="89">
        <f t="shared" si="9"/>
        <v>1.0769530102440781</v>
      </c>
      <c r="AL8" s="89">
        <f t="shared" si="10"/>
        <v>1.0804759434663309</v>
      </c>
      <c r="AM8" s="19">
        <f t="shared" si="11"/>
        <v>1.1841196223757964</v>
      </c>
      <c r="AN8" s="54">
        <f t="shared" ref="AN8:AN33" si="12">(AM8-AL8)/AL8</f>
        <v>9.5924096724412766E-2</v>
      </c>
    </row>
    <row r="9" spans="1:40" ht="20.100000000000001" customHeight="1" x14ac:dyDescent="0.25">
      <c r="A9" s="5" t="s">
        <v>92</v>
      </c>
      <c r="B9" s="97">
        <v>92609.63</v>
      </c>
      <c r="C9" s="75">
        <v>66141.240000000005</v>
      </c>
      <c r="D9" s="75">
        <v>68452.929999999993</v>
      </c>
      <c r="E9" s="75">
        <v>57284.11</v>
      </c>
      <c r="F9" s="75">
        <v>58114.13</v>
      </c>
      <c r="G9" s="75">
        <v>49607.23</v>
      </c>
      <c r="H9" s="75">
        <v>52397.599999999999</v>
      </c>
      <c r="I9" s="75">
        <v>50799.16</v>
      </c>
      <c r="J9" s="75">
        <v>57603.360000000001</v>
      </c>
      <c r="K9" s="98">
        <v>62521.34</v>
      </c>
      <c r="L9" s="54">
        <f t="shared" si="0"/>
        <v>8.5376616919568507E-2</v>
      </c>
      <c r="N9" s="392">
        <f t="shared" ref="N9:N32" si="13">K9/$K$33</f>
        <v>5.6184162561418095E-2</v>
      </c>
      <c r="P9" s="97">
        <v>26749.484</v>
      </c>
      <c r="Q9" s="75">
        <v>10277.851000000001</v>
      </c>
      <c r="R9" s="75">
        <v>10940.157999999999</v>
      </c>
      <c r="S9" s="75">
        <v>8924.8359999999993</v>
      </c>
      <c r="T9" s="75">
        <v>10420.681</v>
      </c>
      <c r="U9" s="75">
        <v>9330.2559999999994</v>
      </c>
      <c r="V9" s="75">
        <v>9629.9060000000009</v>
      </c>
      <c r="W9" s="75">
        <v>9300.2950000000001</v>
      </c>
      <c r="X9" s="75">
        <v>10301.289000000001</v>
      </c>
      <c r="Y9" s="98">
        <v>11822.214</v>
      </c>
      <c r="Z9" s="54">
        <f t="shared" si="1"/>
        <v>0.14764414433960635</v>
      </c>
      <c r="AB9" s="392">
        <f t="shared" ref="AB9:AB32" si="14">Y9/$Y$33</f>
        <v>8.3906602527374127E-2</v>
      </c>
      <c r="AD9" s="64">
        <f t="shared" si="2"/>
        <v>2.88841279249253</v>
      </c>
      <c r="AE9" s="89">
        <f t="shared" si="3"/>
        <v>1.553924752544706</v>
      </c>
      <c r="AF9" s="89">
        <f t="shared" si="4"/>
        <v>1.5982015671206478</v>
      </c>
      <c r="AG9" s="89">
        <f t="shared" si="5"/>
        <v>1.557995053078419</v>
      </c>
      <c r="AH9" s="89">
        <f t="shared" si="6"/>
        <v>1.7931406699196908</v>
      </c>
      <c r="AI9" s="89">
        <f t="shared" si="7"/>
        <v>1.8808258392980215</v>
      </c>
      <c r="AJ9" s="89">
        <f t="shared" si="8"/>
        <v>1.8378524970609342</v>
      </c>
      <c r="AK9" s="89">
        <f t="shared" si="9"/>
        <v>1.8307970053048119</v>
      </c>
      <c r="AL9" s="89">
        <f t="shared" si="10"/>
        <v>1.7883139108552002</v>
      </c>
      <c r="AM9" s="19">
        <f t="shared" si="11"/>
        <v>1.8909086081648283</v>
      </c>
      <c r="AN9" s="54">
        <f t="shared" si="12"/>
        <v>5.7369512526224041E-2</v>
      </c>
    </row>
    <row r="10" spans="1:40" ht="20.100000000000001" customHeight="1" x14ac:dyDescent="0.25">
      <c r="A10" s="5" t="s">
        <v>96</v>
      </c>
      <c r="B10" s="97">
        <v>108889.86</v>
      </c>
      <c r="C10" s="75">
        <v>109808.1</v>
      </c>
      <c r="D10" s="75">
        <v>125202.01</v>
      </c>
      <c r="E10" s="75">
        <v>89576.38</v>
      </c>
      <c r="F10" s="75">
        <v>104697.39</v>
      </c>
      <c r="G10" s="75">
        <v>87203.87</v>
      </c>
      <c r="H10" s="75">
        <v>91707.46</v>
      </c>
      <c r="I10" s="75">
        <v>115702.87</v>
      </c>
      <c r="J10" s="75">
        <v>127060.1</v>
      </c>
      <c r="K10" s="98">
        <v>101553.82</v>
      </c>
      <c r="L10" s="54">
        <f t="shared" si="0"/>
        <v>-0.20074185365822944</v>
      </c>
      <c r="N10" s="392">
        <f t="shared" si="13"/>
        <v>9.1260301388501802E-2</v>
      </c>
      <c r="P10" s="97">
        <v>7838.4979999999996</v>
      </c>
      <c r="Q10" s="75">
        <v>6247.3090000000002</v>
      </c>
      <c r="R10" s="75">
        <v>9426.0820000000003</v>
      </c>
      <c r="S10" s="75">
        <v>8273.2880000000005</v>
      </c>
      <c r="T10" s="75">
        <v>8586.44</v>
      </c>
      <c r="U10" s="75">
        <v>6289.7569999999996</v>
      </c>
      <c r="V10" s="75">
        <v>6195.8130000000001</v>
      </c>
      <c r="W10" s="75">
        <v>7407.3810000000003</v>
      </c>
      <c r="X10" s="75">
        <v>10444.594999999999</v>
      </c>
      <c r="Y10" s="98">
        <v>8080.9560000000001</v>
      </c>
      <c r="Z10" s="54">
        <f t="shared" si="1"/>
        <v>-0.22630259957422949</v>
      </c>
      <c r="AB10" s="392">
        <f t="shared" si="14"/>
        <v>5.7353517973300024E-2</v>
      </c>
      <c r="AD10" s="64">
        <f t="shared" si="2"/>
        <v>0.71985564128744395</v>
      </c>
      <c r="AE10" s="89">
        <f t="shared" si="3"/>
        <v>0.56892970554995492</v>
      </c>
      <c r="AF10" s="89">
        <f t="shared" si="4"/>
        <v>0.75286986207330076</v>
      </c>
      <c r="AG10" s="89">
        <f t="shared" si="5"/>
        <v>0.92360151191642259</v>
      </c>
      <c r="AH10" s="89">
        <f t="shared" si="6"/>
        <v>0.82011977566967054</v>
      </c>
      <c r="AI10" s="89">
        <f t="shared" si="7"/>
        <v>0.72127039774725588</v>
      </c>
      <c r="AJ10" s="89">
        <f t="shared" si="8"/>
        <v>0.67560621567754675</v>
      </c>
      <c r="AK10" s="89">
        <f t="shared" si="9"/>
        <v>0.64020719624327382</v>
      </c>
      <c r="AL10" s="89">
        <f t="shared" si="10"/>
        <v>0.82202005192818184</v>
      </c>
      <c r="AM10" s="19">
        <f t="shared" si="11"/>
        <v>0.7957313668752195</v>
      </c>
      <c r="AN10" s="54">
        <f t="shared" si="12"/>
        <v>-3.1980588540751462E-2</v>
      </c>
    </row>
    <row r="11" spans="1:40" ht="20.100000000000001" customHeight="1" x14ac:dyDescent="0.25">
      <c r="A11" s="5" t="s">
        <v>105</v>
      </c>
      <c r="B11" s="97">
        <v>7092.91</v>
      </c>
      <c r="C11" s="75">
        <v>5854.09</v>
      </c>
      <c r="D11" s="75">
        <v>8643.51</v>
      </c>
      <c r="E11" s="75">
        <v>26597.37</v>
      </c>
      <c r="F11" s="75">
        <v>30787.82</v>
      </c>
      <c r="G11" s="75">
        <v>43746.85</v>
      </c>
      <c r="H11" s="75">
        <v>44323.34</v>
      </c>
      <c r="I11" s="75">
        <v>25529.38</v>
      </c>
      <c r="J11" s="75">
        <v>34342.69</v>
      </c>
      <c r="K11" s="98">
        <v>42274.99</v>
      </c>
      <c r="L11" s="54">
        <f t="shared" si="0"/>
        <v>0.23097491780638019</v>
      </c>
      <c r="N11" s="392">
        <f t="shared" si="13"/>
        <v>3.7989987265825149E-2</v>
      </c>
      <c r="P11" s="97">
        <v>1422.568</v>
      </c>
      <c r="Q11" s="75">
        <v>1164.4179999999999</v>
      </c>
      <c r="R11" s="75">
        <v>1890.5039999999999</v>
      </c>
      <c r="S11" s="75">
        <v>6200.8909999999996</v>
      </c>
      <c r="T11" s="75">
        <v>6927.5360000000001</v>
      </c>
      <c r="U11" s="75">
        <v>8886.6450000000004</v>
      </c>
      <c r="V11" s="75">
        <v>9000.6039999999994</v>
      </c>
      <c r="W11" s="75">
        <v>5021.1719999999996</v>
      </c>
      <c r="X11" s="75">
        <v>6523.259</v>
      </c>
      <c r="Y11" s="98">
        <v>7505.9040000000005</v>
      </c>
      <c r="Z11" s="54">
        <f t="shared" si="1"/>
        <v>0.15063712785281105</v>
      </c>
      <c r="AB11" s="392">
        <f t="shared" si="14"/>
        <v>5.3272162349338938E-2</v>
      </c>
      <c r="AD11" s="64">
        <f t="shared" si="2"/>
        <v>2.0056196962882651</v>
      </c>
      <c r="AE11" s="89">
        <f t="shared" si="3"/>
        <v>1.9890674724850488</v>
      </c>
      <c r="AF11" s="89">
        <f t="shared" si="4"/>
        <v>2.1871947854517435</v>
      </c>
      <c r="AG11" s="89">
        <f t="shared" si="5"/>
        <v>2.3313925399390993</v>
      </c>
      <c r="AH11" s="89">
        <f t="shared" si="6"/>
        <v>2.2500898082423504</v>
      </c>
      <c r="AI11" s="89">
        <f t="shared" si="7"/>
        <v>2.0313794021740996</v>
      </c>
      <c r="AJ11" s="89">
        <f t="shared" si="8"/>
        <v>2.030669168884836</v>
      </c>
      <c r="AK11" s="89">
        <f t="shared" si="9"/>
        <v>1.9668209725422237</v>
      </c>
      <c r="AL11" s="89">
        <f t="shared" si="10"/>
        <v>1.899460700370297</v>
      </c>
      <c r="AM11" s="19">
        <f t="shared" si="11"/>
        <v>1.7754951568291324</v>
      </c>
      <c r="AN11" s="54">
        <f t="shared" si="12"/>
        <v>-6.5263547446387141E-2</v>
      </c>
    </row>
    <row r="12" spans="1:40" ht="20.100000000000001" customHeight="1" x14ac:dyDescent="0.25">
      <c r="A12" s="5" t="s">
        <v>99</v>
      </c>
      <c r="B12" s="97">
        <v>11906.2</v>
      </c>
      <c r="C12" s="75">
        <v>10737.3</v>
      </c>
      <c r="D12" s="75">
        <v>12661.96</v>
      </c>
      <c r="E12" s="75">
        <v>15695.56</v>
      </c>
      <c r="F12" s="75">
        <v>13337.19</v>
      </c>
      <c r="G12" s="75">
        <v>13660.27</v>
      </c>
      <c r="H12" s="75">
        <v>23611.31</v>
      </c>
      <c r="I12" s="75">
        <v>33630.01</v>
      </c>
      <c r="J12" s="75">
        <v>32689.87</v>
      </c>
      <c r="K12" s="98">
        <v>39964.120000000003</v>
      </c>
      <c r="L12" s="54">
        <f t="shared" si="0"/>
        <v>0.2225230629549767</v>
      </c>
      <c r="N12" s="392">
        <f t="shared" si="13"/>
        <v>3.5913347581865977E-2</v>
      </c>
      <c r="P12" s="97">
        <v>2049.8380000000002</v>
      </c>
      <c r="Q12" s="75">
        <v>1587.8910000000001</v>
      </c>
      <c r="R12" s="75">
        <v>1949.3979999999999</v>
      </c>
      <c r="S12" s="75">
        <v>2571.8449999999998</v>
      </c>
      <c r="T12" s="75">
        <v>2106.73</v>
      </c>
      <c r="U12" s="75">
        <v>2061.5590000000002</v>
      </c>
      <c r="V12" s="75">
        <v>3227.2849999999999</v>
      </c>
      <c r="W12" s="75">
        <v>5050.009</v>
      </c>
      <c r="X12" s="75">
        <v>5045.72</v>
      </c>
      <c r="Y12" s="98">
        <v>6383.3940000000002</v>
      </c>
      <c r="Z12" s="54">
        <f t="shared" si="1"/>
        <v>0.26511062841378435</v>
      </c>
      <c r="AB12" s="392">
        <f t="shared" si="14"/>
        <v>4.5305295872128934E-2</v>
      </c>
      <c r="AD12" s="64">
        <f t="shared" si="2"/>
        <v>1.7216559439619694</v>
      </c>
      <c r="AE12" s="89">
        <f t="shared" si="3"/>
        <v>1.4788550194182899</v>
      </c>
      <c r="AF12" s="89">
        <f t="shared" si="4"/>
        <v>1.5395704930358334</v>
      </c>
      <c r="AG12" s="89">
        <f t="shared" si="5"/>
        <v>1.6385812293412914</v>
      </c>
      <c r="AH12" s="89">
        <f t="shared" si="6"/>
        <v>1.5795906034179614</v>
      </c>
      <c r="AI12" s="89">
        <f t="shared" si="7"/>
        <v>1.5091641673261216</v>
      </c>
      <c r="AJ12" s="89">
        <f t="shared" si="8"/>
        <v>1.3668386040418765</v>
      </c>
      <c r="AK12" s="89">
        <f t="shared" si="9"/>
        <v>1.5016376742082445</v>
      </c>
      <c r="AL12" s="89">
        <f t="shared" si="10"/>
        <v>1.543511797385551</v>
      </c>
      <c r="AM12" s="19">
        <f t="shared" si="11"/>
        <v>1.5972812612913785</v>
      </c>
      <c r="AN12" s="54">
        <f t="shared" si="12"/>
        <v>3.4835797171685959E-2</v>
      </c>
    </row>
    <row r="13" spans="1:40" ht="20.100000000000001" customHeight="1" x14ac:dyDescent="0.25">
      <c r="A13" s="5" t="s">
        <v>93</v>
      </c>
      <c r="B13" s="97">
        <v>14538.27</v>
      </c>
      <c r="C13" s="75">
        <v>14331.66</v>
      </c>
      <c r="D13" s="75">
        <v>16325.75</v>
      </c>
      <c r="E13" s="75">
        <v>16969.599999999999</v>
      </c>
      <c r="F13" s="75">
        <v>19639.71</v>
      </c>
      <c r="G13" s="75">
        <v>20272.43</v>
      </c>
      <c r="H13" s="75">
        <v>23163.78</v>
      </c>
      <c r="I13" s="75">
        <v>25969.9</v>
      </c>
      <c r="J13" s="75">
        <v>25339.53</v>
      </c>
      <c r="K13" s="98">
        <v>27471.39</v>
      </c>
      <c r="L13" s="54">
        <f t="shared" si="0"/>
        <v>8.4131789342580574E-2</v>
      </c>
      <c r="N13" s="392">
        <f t="shared" si="13"/>
        <v>2.4686883575241916E-2</v>
      </c>
      <c r="P13" s="97">
        <v>3006.864</v>
      </c>
      <c r="Q13" s="75">
        <v>2071.058</v>
      </c>
      <c r="R13" s="75">
        <v>2488.8539999999998</v>
      </c>
      <c r="S13" s="75">
        <v>2516.4299999999998</v>
      </c>
      <c r="T13" s="75">
        <v>2893.6619999999998</v>
      </c>
      <c r="U13" s="75">
        <v>3245.8440000000001</v>
      </c>
      <c r="V13" s="75">
        <v>3795.2049999999999</v>
      </c>
      <c r="W13" s="75">
        <v>4569.4809999999998</v>
      </c>
      <c r="X13" s="75">
        <v>4674.5889999999999</v>
      </c>
      <c r="Y13" s="98">
        <v>5560.8140000000003</v>
      </c>
      <c r="Z13" s="54">
        <f t="shared" si="1"/>
        <v>0.18958351204779722</v>
      </c>
      <c r="AB13" s="392">
        <f t="shared" si="14"/>
        <v>3.946714295872647E-2</v>
      </c>
      <c r="AD13" s="64">
        <f t="shared" si="2"/>
        <v>2.0682405815822653</v>
      </c>
      <c r="AE13" s="89">
        <f t="shared" si="3"/>
        <v>1.4450928922399777</v>
      </c>
      <c r="AF13" s="89">
        <f t="shared" si="4"/>
        <v>1.5244959649633247</v>
      </c>
      <c r="AG13" s="89">
        <f t="shared" si="5"/>
        <v>1.4829047237412785</v>
      </c>
      <c r="AH13" s="89">
        <f t="shared" si="6"/>
        <v>1.4733730793377295</v>
      </c>
      <c r="AI13" s="89">
        <f t="shared" si="7"/>
        <v>1.6011124468058344</v>
      </c>
      <c r="AJ13" s="89">
        <f t="shared" si="8"/>
        <v>1.6384221400824908</v>
      </c>
      <c r="AK13" s="89">
        <f t="shared" si="9"/>
        <v>1.7595296862906671</v>
      </c>
      <c r="AL13" s="89">
        <f t="shared" si="10"/>
        <v>1.8447812567952129</v>
      </c>
      <c r="AM13" s="19">
        <f t="shared" si="11"/>
        <v>2.0242201068093024</v>
      </c>
      <c r="AN13" s="54">
        <f t="shared" si="12"/>
        <v>9.7268361413110807E-2</v>
      </c>
    </row>
    <row r="14" spans="1:40" ht="20.100000000000001" customHeight="1" x14ac:dyDescent="0.25">
      <c r="A14" s="5" t="s">
        <v>95</v>
      </c>
      <c r="B14" s="97">
        <v>19823.13</v>
      </c>
      <c r="C14" s="75">
        <v>14179.14</v>
      </c>
      <c r="D14" s="75">
        <v>26964.19</v>
      </c>
      <c r="E14" s="75">
        <v>24901.96</v>
      </c>
      <c r="F14" s="75">
        <v>28201.84</v>
      </c>
      <c r="G14" s="75">
        <v>29171.43</v>
      </c>
      <c r="H14" s="75">
        <v>27589.8</v>
      </c>
      <c r="I14" s="75">
        <v>27634.76</v>
      </c>
      <c r="J14" s="75">
        <v>29587.4</v>
      </c>
      <c r="K14" s="98">
        <v>28162.639999999999</v>
      </c>
      <c r="L14" s="54">
        <f t="shared" si="0"/>
        <v>-4.8154281890264168E-2</v>
      </c>
      <c r="N14" s="392">
        <f t="shared" si="13"/>
        <v>2.5308068315853367E-2</v>
      </c>
      <c r="P14" s="97">
        <v>5262.2960000000003</v>
      </c>
      <c r="Q14" s="75">
        <v>2507.62</v>
      </c>
      <c r="R14" s="75">
        <v>4617.3590000000004</v>
      </c>
      <c r="S14" s="75">
        <v>4387.2879999999996</v>
      </c>
      <c r="T14" s="75">
        <v>5133.1899999999996</v>
      </c>
      <c r="U14" s="75">
        <v>4976.0410000000002</v>
      </c>
      <c r="V14" s="75">
        <v>4838.4189999999999</v>
      </c>
      <c r="W14" s="75">
        <v>4740.1350000000002</v>
      </c>
      <c r="X14" s="75">
        <v>5120.1130000000003</v>
      </c>
      <c r="Y14" s="98">
        <v>5333.1629999999996</v>
      </c>
      <c r="Z14" s="54">
        <f t="shared" si="1"/>
        <v>4.1610409770252973E-2</v>
      </c>
      <c r="AB14" s="392">
        <f t="shared" si="14"/>
        <v>3.7851420051666987E-2</v>
      </c>
      <c r="AD14" s="64">
        <f t="shared" si="2"/>
        <v>2.6546241688371106</v>
      </c>
      <c r="AE14" s="89">
        <f t="shared" si="3"/>
        <v>1.7685275693730369</v>
      </c>
      <c r="AF14" s="89">
        <f t="shared" si="4"/>
        <v>1.7124041182026981</v>
      </c>
      <c r="AG14" s="89">
        <f t="shared" si="5"/>
        <v>1.7618243704511611</v>
      </c>
      <c r="AH14" s="89">
        <f t="shared" si="6"/>
        <v>1.8201613795411928</v>
      </c>
      <c r="AI14" s="89">
        <f t="shared" si="7"/>
        <v>1.7057926196967377</v>
      </c>
      <c r="AJ14" s="89">
        <f t="shared" si="8"/>
        <v>1.7536984682745071</v>
      </c>
      <c r="AK14" s="89">
        <f t="shared" si="9"/>
        <v>1.715279959008148</v>
      </c>
      <c r="AL14" s="89">
        <f t="shared" si="10"/>
        <v>1.7305045390943441</v>
      </c>
      <c r="AM14" s="19">
        <f t="shared" si="11"/>
        <v>1.8937013717463986</v>
      </c>
      <c r="AN14" s="54">
        <f t="shared" si="12"/>
        <v>9.430592579518067E-2</v>
      </c>
    </row>
    <row r="15" spans="1:40" ht="20.100000000000001" customHeight="1" x14ac:dyDescent="0.25">
      <c r="A15" s="5" t="s">
        <v>113</v>
      </c>
      <c r="B15" s="97">
        <v>22212.97</v>
      </c>
      <c r="C15" s="75">
        <v>55586.239999999998</v>
      </c>
      <c r="D15" s="75">
        <v>65209.93</v>
      </c>
      <c r="E15" s="75">
        <v>61358.3</v>
      </c>
      <c r="F15" s="75">
        <v>66803.55</v>
      </c>
      <c r="G15" s="75">
        <v>71203.75</v>
      </c>
      <c r="H15" s="75">
        <v>69056.58</v>
      </c>
      <c r="I15" s="75">
        <v>80369.820000000007</v>
      </c>
      <c r="J15" s="75">
        <v>71340.350000000006</v>
      </c>
      <c r="K15" s="98">
        <v>86421.97</v>
      </c>
      <c r="L15" s="54">
        <f t="shared" si="0"/>
        <v>0.21140378481462446</v>
      </c>
      <c r="N15" s="392">
        <f t="shared" si="13"/>
        <v>7.766221919360651E-2</v>
      </c>
      <c r="P15" s="97">
        <v>1283.0550000000001</v>
      </c>
      <c r="Q15" s="75">
        <v>3281.8989999999999</v>
      </c>
      <c r="R15" s="75">
        <v>3605.2170000000001</v>
      </c>
      <c r="S15" s="75">
        <v>3782.4319999999998</v>
      </c>
      <c r="T15" s="75">
        <v>4235.835</v>
      </c>
      <c r="U15" s="75">
        <v>3706.154</v>
      </c>
      <c r="V15" s="75">
        <v>3567.2640000000001</v>
      </c>
      <c r="W15" s="75">
        <v>3786.5940000000001</v>
      </c>
      <c r="X15" s="75">
        <v>4313.8710000000001</v>
      </c>
      <c r="Y15" s="98">
        <v>4854.4629999999997</v>
      </c>
      <c r="Z15" s="54">
        <f t="shared" si="1"/>
        <v>0.12531482744847949</v>
      </c>
      <c r="AB15" s="392">
        <f t="shared" si="14"/>
        <v>3.4453910022678003E-2</v>
      </c>
      <c r="AD15" s="64">
        <f t="shared" si="2"/>
        <v>0.57761524010521781</v>
      </c>
      <c r="AE15" s="89">
        <f t="shared" si="3"/>
        <v>0.59041572158865208</v>
      </c>
      <c r="AF15" s="89">
        <f t="shared" si="4"/>
        <v>0.55286319123483185</v>
      </c>
      <c r="AG15" s="89">
        <f t="shared" si="5"/>
        <v>0.61644993423872552</v>
      </c>
      <c r="AH15" s="89">
        <f t="shared" si="6"/>
        <v>0.6340733389168689</v>
      </c>
      <c r="AI15" s="89">
        <f t="shared" si="7"/>
        <v>0.52049983322507587</v>
      </c>
      <c r="AJ15" s="89">
        <f t="shared" si="8"/>
        <v>0.51657119422942754</v>
      </c>
      <c r="AK15" s="89">
        <f t="shared" si="9"/>
        <v>0.47114625863290466</v>
      </c>
      <c r="AL15" s="89">
        <f t="shared" si="10"/>
        <v>0.60468879112591956</v>
      </c>
      <c r="AM15" s="19">
        <f t="shared" si="11"/>
        <v>0.56171630894320046</v>
      </c>
      <c r="AN15" s="54">
        <f t="shared" si="12"/>
        <v>-7.106545187104446E-2</v>
      </c>
    </row>
    <row r="16" spans="1:40" ht="20.100000000000001" customHeight="1" x14ac:dyDescent="0.25">
      <c r="A16" s="5" t="s">
        <v>148</v>
      </c>
      <c r="B16" s="97">
        <v>773.89</v>
      </c>
      <c r="C16" s="75">
        <v>414.1</v>
      </c>
      <c r="D16" s="75">
        <v>4778.75</v>
      </c>
      <c r="E16" s="75">
        <v>3143.53</v>
      </c>
      <c r="F16" s="75">
        <v>2707.99</v>
      </c>
      <c r="G16" s="75">
        <v>5696.9</v>
      </c>
      <c r="H16" s="75">
        <v>7513.36</v>
      </c>
      <c r="I16" s="75">
        <v>9251.58</v>
      </c>
      <c r="J16" s="75">
        <v>9417.07</v>
      </c>
      <c r="K16" s="98">
        <v>21906.83</v>
      </c>
      <c r="L16" s="54">
        <f t="shared" si="0"/>
        <v>1.3262893872510242</v>
      </c>
      <c r="N16" s="392">
        <f t="shared" si="13"/>
        <v>1.9686348659919171E-2</v>
      </c>
      <c r="P16" s="97">
        <v>257.94</v>
      </c>
      <c r="Q16" s="75">
        <v>81.292000000000002</v>
      </c>
      <c r="R16" s="75">
        <v>707.98199999999997</v>
      </c>
      <c r="S16" s="75">
        <v>528.25099999999998</v>
      </c>
      <c r="T16" s="75">
        <v>507.95499999999998</v>
      </c>
      <c r="U16" s="75">
        <v>1267.5329999999999</v>
      </c>
      <c r="V16" s="75">
        <v>1664.5609999999999</v>
      </c>
      <c r="W16" s="75">
        <v>2038.0070000000001</v>
      </c>
      <c r="X16" s="75">
        <v>2135.1379999999999</v>
      </c>
      <c r="Y16" s="98">
        <v>4446.0420000000004</v>
      </c>
      <c r="Z16" s="54">
        <f t="shared" si="1"/>
        <v>1.0823206743545384</v>
      </c>
      <c r="AB16" s="392">
        <f t="shared" si="14"/>
        <v>3.1555195914573328E-2</v>
      </c>
      <c r="AD16" s="64">
        <f t="shared" si="2"/>
        <v>3.3330318262285337</v>
      </c>
      <c r="AE16" s="89">
        <f t="shared" si="3"/>
        <v>1.9631007003139336</v>
      </c>
      <c r="AF16" s="89">
        <f t="shared" si="4"/>
        <v>1.4815213183363849</v>
      </c>
      <c r="AG16" s="89">
        <f t="shared" si="5"/>
        <v>1.6804388696783552</v>
      </c>
      <c r="AH16" s="89">
        <f t="shared" si="6"/>
        <v>1.8757639429983124</v>
      </c>
      <c r="AI16" s="89">
        <f t="shared" si="7"/>
        <v>2.2249521669679999</v>
      </c>
      <c r="AJ16" s="89">
        <f t="shared" si="8"/>
        <v>2.2154681793498514</v>
      </c>
      <c r="AK16" s="89">
        <f t="shared" si="9"/>
        <v>2.202874536025198</v>
      </c>
      <c r="AL16" s="89">
        <f t="shared" si="10"/>
        <v>2.2673060729080277</v>
      </c>
      <c r="AM16" s="19">
        <f t="shared" si="11"/>
        <v>2.0295232126236429</v>
      </c>
      <c r="AN16" s="54">
        <f t="shared" si="12"/>
        <v>-0.10487461888169623</v>
      </c>
    </row>
    <row r="17" spans="1:40" ht="20.100000000000001" customHeight="1" x14ac:dyDescent="0.25">
      <c r="A17" s="5" t="s">
        <v>102</v>
      </c>
      <c r="B17" s="97">
        <v>12775.41</v>
      </c>
      <c r="C17" s="75">
        <v>23607.279999999999</v>
      </c>
      <c r="D17" s="75">
        <v>25359.63</v>
      </c>
      <c r="E17" s="75">
        <v>29511.39</v>
      </c>
      <c r="F17" s="75">
        <v>30032.65</v>
      </c>
      <c r="G17" s="75">
        <v>33735.919999999998</v>
      </c>
      <c r="H17" s="75">
        <v>36849.51</v>
      </c>
      <c r="I17" s="75">
        <v>33920.160000000003</v>
      </c>
      <c r="J17" s="75">
        <v>37309.360000000001</v>
      </c>
      <c r="K17" s="98">
        <v>27933.07</v>
      </c>
      <c r="L17" s="54">
        <f t="shared" si="0"/>
        <v>-0.25131200320777414</v>
      </c>
      <c r="N17" s="392">
        <f t="shared" si="13"/>
        <v>2.5101767583987661E-2</v>
      </c>
      <c r="P17" s="97">
        <v>1498.5409999999999</v>
      </c>
      <c r="Q17" s="75">
        <v>3307.3589999999999</v>
      </c>
      <c r="R17" s="75">
        <v>3373.4140000000002</v>
      </c>
      <c r="S17" s="75">
        <v>4262.3410000000003</v>
      </c>
      <c r="T17" s="75">
        <v>4469.1059999999998</v>
      </c>
      <c r="U17" s="75">
        <v>4897.9009999999998</v>
      </c>
      <c r="V17" s="75">
        <v>5323.5039999999999</v>
      </c>
      <c r="W17" s="75">
        <v>4561.3130000000001</v>
      </c>
      <c r="X17" s="75">
        <v>5130.9579999999996</v>
      </c>
      <c r="Y17" s="98">
        <v>3869.33</v>
      </c>
      <c r="Z17" s="54">
        <f t="shared" si="1"/>
        <v>-0.24588546622287685</v>
      </c>
      <c r="AB17" s="392">
        <f t="shared" si="14"/>
        <v>2.7462058659845318E-2</v>
      </c>
      <c r="AD17" s="64">
        <f t="shared" si="2"/>
        <v>1.1729885772746236</v>
      </c>
      <c r="AE17" s="89">
        <f t="shared" si="3"/>
        <v>1.4009911349380362</v>
      </c>
      <c r="AF17" s="89">
        <f t="shared" si="4"/>
        <v>1.3302299757528009</v>
      </c>
      <c r="AG17" s="89">
        <f t="shared" si="5"/>
        <v>1.4443037078226408</v>
      </c>
      <c r="AH17" s="89">
        <f t="shared" si="6"/>
        <v>1.4880824702448834</v>
      </c>
      <c r="AI17" s="89">
        <f t="shared" si="7"/>
        <v>1.4518356102338399</v>
      </c>
      <c r="AJ17" s="89">
        <f t="shared" si="8"/>
        <v>1.4446607295456573</v>
      </c>
      <c r="AK17" s="89">
        <f t="shared" si="9"/>
        <v>1.3447203668850618</v>
      </c>
      <c r="AL17" s="89">
        <f t="shared" si="10"/>
        <v>1.3752468549447108</v>
      </c>
      <c r="AM17" s="19">
        <f t="shared" si="11"/>
        <v>1.3852147293512671</v>
      </c>
      <c r="AN17" s="54">
        <f t="shared" si="12"/>
        <v>7.2480619539079562E-3</v>
      </c>
    </row>
    <row r="18" spans="1:40" ht="20.100000000000001" customHeight="1" x14ac:dyDescent="0.25">
      <c r="A18" s="5" t="s">
        <v>104</v>
      </c>
      <c r="B18" s="97">
        <v>17570.46</v>
      </c>
      <c r="C18" s="75">
        <v>44985.440000000002</v>
      </c>
      <c r="D18" s="75">
        <v>39718.18</v>
      </c>
      <c r="E18" s="75">
        <v>21425.56</v>
      </c>
      <c r="F18" s="75">
        <v>18821.150000000001</v>
      </c>
      <c r="G18" s="75">
        <v>30132.400000000001</v>
      </c>
      <c r="H18" s="75">
        <v>29388.560000000001</v>
      </c>
      <c r="I18" s="75">
        <v>47833.32</v>
      </c>
      <c r="J18" s="75">
        <v>30781.5</v>
      </c>
      <c r="K18" s="98">
        <v>23349.14</v>
      </c>
      <c r="L18" s="54">
        <f t="shared" si="0"/>
        <v>-0.24145541965141401</v>
      </c>
      <c r="N18" s="392">
        <f t="shared" si="13"/>
        <v>2.0982465785751071E-2</v>
      </c>
      <c r="P18" s="97">
        <v>1490.1220000000001</v>
      </c>
      <c r="Q18" s="75">
        <v>3180.2779999999998</v>
      </c>
      <c r="R18" s="75">
        <v>3606.72</v>
      </c>
      <c r="S18" s="75">
        <v>2872.1619999999998</v>
      </c>
      <c r="T18" s="75">
        <v>2399.08</v>
      </c>
      <c r="U18" s="75">
        <v>3500.1219999999998</v>
      </c>
      <c r="V18" s="75">
        <v>4272.625</v>
      </c>
      <c r="W18" s="75">
        <v>5218.8879999999999</v>
      </c>
      <c r="X18" s="75">
        <v>4507.93</v>
      </c>
      <c r="Y18" s="98">
        <v>3791.77</v>
      </c>
      <c r="Z18" s="54">
        <f t="shared" si="1"/>
        <v>-0.15886670822306476</v>
      </c>
      <c r="AB18" s="392">
        <f t="shared" si="14"/>
        <v>2.6911586803049024E-2</v>
      </c>
      <c r="AD18" s="64">
        <f t="shared" si="2"/>
        <v>0.84808365859516499</v>
      </c>
      <c r="AE18" s="89">
        <f t="shared" si="3"/>
        <v>0.70695718436898691</v>
      </c>
      <c r="AF18" s="89">
        <f t="shared" si="4"/>
        <v>0.90807786258081302</v>
      </c>
      <c r="AG18" s="89">
        <f t="shared" si="5"/>
        <v>1.3405306559081767</v>
      </c>
      <c r="AH18" s="89">
        <f t="shared" si="6"/>
        <v>1.2746723765550989</v>
      </c>
      <c r="AI18" s="89">
        <f t="shared" si="7"/>
        <v>1.1615808896735738</v>
      </c>
      <c r="AJ18" s="89">
        <f t="shared" si="8"/>
        <v>1.4538395212286683</v>
      </c>
      <c r="AK18" s="89">
        <f t="shared" si="9"/>
        <v>1.0910570288660708</v>
      </c>
      <c r="AL18" s="89">
        <f t="shared" si="10"/>
        <v>1.4644932833032829</v>
      </c>
      <c r="AM18" s="19">
        <f t="shared" si="11"/>
        <v>1.623944179528668</v>
      </c>
      <c r="AN18" s="54">
        <f t="shared" si="12"/>
        <v>0.10887786106176651</v>
      </c>
    </row>
    <row r="19" spans="1:40" ht="20.100000000000001" customHeight="1" x14ac:dyDescent="0.25">
      <c r="A19" s="5" t="s">
        <v>101</v>
      </c>
      <c r="B19" s="97">
        <v>16890.02</v>
      </c>
      <c r="C19" s="75">
        <v>70451.320000000007</v>
      </c>
      <c r="D19" s="75">
        <v>195644.23</v>
      </c>
      <c r="E19" s="75">
        <v>148221.32999999999</v>
      </c>
      <c r="F19" s="75">
        <v>17386.02</v>
      </c>
      <c r="G19" s="75">
        <v>15583.88</v>
      </c>
      <c r="H19" s="75">
        <v>202913.42</v>
      </c>
      <c r="I19" s="75">
        <v>188875.05</v>
      </c>
      <c r="J19" s="75">
        <v>123129.85</v>
      </c>
      <c r="K19" s="98">
        <v>23180.41</v>
      </c>
      <c r="L19" s="54">
        <f t="shared" si="0"/>
        <v>-0.81174012637877813</v>
      </c>
      <c r="N19" s="392">
        <f t="shared" si="13"/>
        <v>2.0830838297456862E-2</v>
      </c>
      <c r="P19" s="97">
        <v>4695.8810000000003</v>
      </c>
      <c r="Q19" s="75">
        <v>5663.7420000000002</v>
      </c>
      <c r="R19" s="75">
        <v>11939.242</v>
      </c>
      <c r="S19" s="75">
        <v>11291.868</v>
      </c>
      <c r="T19" s="75">
        <v>4000.6610000000001</v>
      </c>
      <c r="U19" s="75">
        <v>3604.3330000000001</v>
      </c>
      <c r="V19" s="75">
        <v>9760.8310000000001</v>
      </c>
      <c r="W19" s="75">
        <v>11452.36</v>
      </c>
      <c r="X19" s="75">
        <v>10044.679</v>
      </c>
      <c r="Y19" s="98">
        <v>3769.0219999999999</v>
      </c>
      <c r="Z19" s="54">
        <f t="shared" si="1"/>
        <v>-0.62477427103444516</v>
      </c>
      <c r="AB19" s="392">
        <f t="shared" si="14"/>
        <v>2.675013587733471E-2</v>
      </c>
      <c r="AD19" s="64">
        <f t="shared" si="2"/>
        <v>2.7802696503615749</v>
      </c>
      <c r="AE19" s="89">
        <f t="shared" si="3"/>
        <v>0.80392276539318219</v>
      </c>
      <c r="AF19" s="89">
        <f t="shared" si="4"/>
        <v>0.61025270206026527</v>
      </c>
      <c r="AG19" s="89">
        <f t="shared" si="5"/>
        <v>0.76182476570679825</v>
      </c>
      <c r="AH19" s="89">
        <f t="shared" si="6"/>
        <v>2.301079257932523</v>
      </c>
      <c r="AI19" s="89">
        <f t="shared" si="7"/>
        <v>2.3128598269493863</v>
      </c>
      <c r="AJ19" s="89">
        <f t="shared" si="8"/>
        <v>0.48103427560385109</v>
      </c>
      <c r="AK19" s="89">
        <f t="shared" si="9"/>
        <v>0.60634583551400789</v>
      </c>
      <c r="AL19" s="89">
        <f t="shared" si="10"/>
        <v>0.81577935813289781</v>
      </c>
      <c r="AM19" s="19">
        <f t="shared" si="11"/>
        <v>1.625951396027939</v>
      </c>
      <c r="AN19" s="54">
        <f t="shared" si="12"/>
        <v>0.99312642544585794</v>
      </c>
    </row>
    <row r="20" spans="1:40" ht="20.100000000000001" customHeight="1" x14ac:dyDescent="0.25">
      <c r="A20" s="5" t="s">
        <v>110</v>
      </c>
      <c r="B20" s="97">
        <v>8285.4699999999993</v>
      </c>
      <c r="C20" s="75">
        <v>7757.61</v>
      </c>
      <c r="D20" s="75">
        <v>7953.87</v>
      </c>
      <c r="E20" s="75">
        <v>6533.47</v>
      </c>
      <c r="F20" s="75">
        <v>6730.7</v>
      </c>
      <c r="G20" s="75">
        <v>6254.75</v>
      </c>
      <c r="H20" s="75">
        <v>7500.1</v>
      </c>
      <c r="I20" s="75">
        <v>7113.2</v>
      </c>
      <c r="J20" s="75">
        <v>13604.3</v>
      </c>
      <c r="K20" s="98">
        <v>12816.5</v>
      </c>
      <c r="L20" s="54">
        <f t="shared" si="0"/>
        <v>-5.7908161390148649E-2</v>
      </c>
      <c r="N20" s="392">
        <f t="shared" si="13"/>
        <v>1.1517416604769109E-2</v>
      </c>
      <c r="P20" s="97">
        <v>2015.258</v>
      </c>
      <c r="Q20" s="75">
        <v>1816.4749999999999</v>
      </c>
      <c r="R20" s="75">
        <v>1896.913</v>
      </c>
      <c r="S20" s="75">
        <v>1546.0119999999999</v>
      </c>
      <c r="T20" s="75">
        <v>1722.7349999999999</v>
      </c>
      <c r="U20" s="75">
        <v>1642.627</v>
      </c>
      <c r="V20" s="75">
        <v>1927.982</v>
      </c>
      <c r="W20" s="75">
        <v>1841.962</v>
      </c>
      <c r="X20" s="75">
        <v>3698.9690000000001</v>
      </c>
      <c r="Y20" s="98">
        <v>3569.616</v>
      </c>
      <c r="Z20" s="54">
        <f t="shared" si="1"/>
        <v>-3.4970014617586705E-2</v>
      </c>
      <c r="AB20" s="392">
        <f t="shared" si="14"/>
        <v>2.5334878127511069E-2</v>
      </c>
      <c r="AD20" s="64">
        <f t="shared" si="2"/>
        <v>2.432279641348047</v>
      </c>
      <c r="AE20" s="89">
        <f t="shared" si="3"/>
        <v>2.3415394689859377</v>
      </c>
      <c r="AF20" s="89">
        <f t="shared" si="4"/>
        <v>2.3848931400689226</v>
      </c>
      <c r="AG20" s="89">
        <f t="shared" si="5"/>
        <v>2.3662953989227775</v>
      </c>
      <c r="AH20" s="89">
        <f t="shared" si="6"/>
        <v>2.559518326474215</v>
      </c>
      <c r="AI20" s="89">
        <f t="shared" si="7"/>
        <v>2.6262072824653266</v>
      </c>
      <c r="AJ20" s="89">
        <f t="shared" si="8"/>
        <v>2.5706083918881077</v>
      </c>
      <c r="AK20" s="89">
        <f t="shared" si="9"/>
        <v>2.5894983973457797</v>
      </c>
      <c r="AL20" s="89">
        <f t="shared" si="10"/>
        <v>2.718970472571173</v>
      </c>
      <c r="AM20" s="19">
        <f t="shared" si="11"/>
        <v>2.7851722389107794</v>
      </c>
      <c r="AN20" s="54">
        <f t="shared" si="12"/>
        <v>2.4348100506219626E-2</v>
      </c>
    </row>
    <row r="21" spans="1:40" ht="20.100000000000001" customHeight="1" x14ac:dyDescent="0.25">
      <c r="A21" s="5" t="s">
        <v>100</v>
      </c>
      <c r="B21" s="97">
        <v>26907.22</v>
      </c>
      <c r="C21" s="75">
        <v>27835.52</v>
      </c>
      <c r="D21" s="75">
        <v>29494.32</v>
      </c>
      <c r="E21" s="75">
        <v>29771.65</v>
      </c>
      <c r="F21" s="75">
        <v>34322.82</v>
      </c>
      <c r="G21" s="75">
        <v>34083.4</v>
      </c>
      <c r="H21" s="75">
        <v>29324.639999999999</v>
      </c>
      <c r="I21" s="75">
        <v>27684.71</v>
      </c>
      <c r="J21" s="75">
        <v>23946.69</v>
      </c>
      <c r="K21" s="98">
        <v>24614.83</v>
      </c>
      <c r="L21" s="54">
        <f t="shared" si="0"/>
        <v>2.7901142078508682E-2</v>
      </c>
      <c r="N21" s="392">
        <f t="shared" si="13"/>
        <v>2.2119865155508043E-2</v>
      </c>
      <c r="P21" s="97">
        <v>3923.3020000000001</v>
      </c>
      <c r="Q21" s="75">
        <v>4233.6289999999999</v>
      </c>
      <c r="R21" s="75">
        <v>4698.1909999999998</v>
      </c>
      <c r="S21" s="75">
        <v>4861.0020000000004</v>
      </c>
      <c r="T21" s="75">
        <v>5104.8469999999998</v>
      </c>
      <c r="U21" s="75">
        <v>4971.1750000000002</v>
      </c>
      <c r="V21" s="75">
        <v>3977.5450000000001</v>
      </c>
      <c r="W21" s="75">
        <v>3788.9929999999999</v>
      </c>
      <c r="X21" s="75">
        <v>3329.59</v>
      </c>
      <c r="Y21" s="98">
        <v>3357.3580000000002</v>
      </c>
      <c r="Z21" s="54">
        <f t="shared" si="1"/>
        <v>8.3397655567202054E-3</v>
      </c>
      <c r="AB21" s="392">
        <f t="shared" si="14"/>
        <v>2.3828405005026958E-2</v>
      </c>
      <c r="AD21" s="64">
        <f t="shared" si="2"/>
        <v>1.4580852276823841</v>
      </c>
      <c r="AE21" s="89">
        <f t="shared" si="3"/>
        <v>1.5209448215804842</v>
      </c>
      <c r="AF21" s="89">
        <f t="shared" si="4"/>
        <v>1.5929138220511609</v>
      </c>
      <c r="AG21" s="89">
        <f t="shared" si="5"/>
        <v>1.6327620403974925</v>
      </c>
      <c r="AH21" s="89">
        <f t="shared" si="6"/>
        <v>1.487304073499788</v>
      </c>
      <c r="AI21" s="89">
        <f t="shared" si="7"/>
        <v>1.458532599447238</v>
      </c>
      <c r="AJ21" s="89">
        <f t="shared" si="8"/>
        <v>1.3563832326671359</v>
      </c>
      <c r="AK21" s="89">
        <f t="shared" si="9"/>
        <v>1.3686229691407279</v>
      </c>
      <c r="AL21" s="89">
        <f t="shared" si="10"/>
        <v>1.3904176318313721</v>
      </c>
      <c r="AM21" s="19">
        <f t="shared" si="11"/>
        <v>1.3639574191656005</v>
      </c>
      <c r="AN21" s="54">
        <f t="shared" si="12"/>
        <v>-1.9030406447679917E-2</v>
      </c>
    </row>
    <row r="22" spans="1:40" ht="20.100000000000001" customHeight="1" x14ac:dyDescent="0.25">
      <c r="A22" s="5" t="s">
        <v>97</v>
      </c>
      <c r="B22" s="97">
        <v>7900.93</v>
      </c>
      <c r="C22" s="75">
        <v>8997.52</v>
      </c>
      <c r="D22" s="75">
        <v>10335.34</v>
      </c>
      <c r="E22" s="75">
        <v>8566.68</v>
      </c>
      <c r="F22" s="75">
        <v>10470.1</v>
      </c>
      <c r="G22" s="75">
        <v>9515.0499999999993</v>
      </c>
      <c r="H22" s="75">
        <v>9583.17</v>
      </c>
      <c r="I22" s="75">
        <v>9495.44</v>
      </c>
      <c r="J22" s="75">
        <v>14262.16</v>
      </c>
      <c r="K22" s="98">
        <v>15911.51</v>
      </c>
      <c r="L22" s="54">
        <f t="shared" si="0"/>
        <v>0.11564517576580269</v>
      </c>
      <c r="N22" s="392">
        <f t="shared" si="13"/>
        <v>1.4298715677521143E-2</v>
      </c>
      <c r="P22" s="97">
        <v>1949</v>
      </c>
      <c r="Q22" s="75">
        <v>1649.597</v>
      </c>
      <c r="R22" s="75">
        <v>1920.9760000000001</v>
      </c>
      <c r="S22" s="75">
        <v>1697.155</v>
      </c>
      <c r="T22" s="75">
        <v>1659.4849999999999</v>
      </c>
      <c r="U22" s="75">
        <v>1550.749</v>
      </c>
      <c r="V22" s="75">
        <v>1408.847</v>
      </c>
      <c r="W22" s="75">
        <v>1568.7360000000001</v>
      </c>
      <c r="X22" s="75">
        <v>2650.857</v>
      </c>
      <c r="Y22" s="98">
        <v>2973.2179999999998</v>
      </c>
      <c r="Z22" s="54">
        <f t="shared" si="1"/>
        <v>0.12160633334804551</v>
      </c>
      <c r="AB22" s="392">
        <f t="shared" si="14"/>
        <v>2.1102022087676153E-2</v>
      </c>
      <c r="AD22" s="64">
        <f t="shared" si="2"/>
        <v>2.4667982123623422</v>
      </c>
      <c r="AE22" s="89">
        <f t="shared" si="3"/>
        <v>1.8333907565640308</v>
      </c>
      <c r="AF22" s="89">
        <f t="shared" si="4"/>
        <v>1.8586480947893345</v>
      </c>
      <c r="AG22" s="89">
        <f t="shared" si="5"/>
        <v>1.9811117025498792</v>
      </c>
      <c r="AH22" s="89">
        <f t="shared" si="6"/>
        <v>1.5849753106465077</v>
      </c>
      <c r="AI22" s="89">
        <f t="shared" si="7"/>
        <v>1.629785445163189</v>
      </c>
      <c r="AJ22" s="89">
        <f t="shared" si="8"/>
        <v>1.4701262734564868</v>
      </c>
      <c r="AK22" s="89">
        <f t="shared" si="9"/>
        <v>1.6520940577793131</v>
      </c>
      <c r="AL22" s="89">
        <f t="shared" si="10"/>
        <v>1.8586644659714937</v>
      </c>
      <c r="AM22" s="19">
        <f t="shared" si="11"/>
        <v>1.8685957523830232</v>
      </c>
      <c r="AN22" s="54">
        <f t="shared" si="12"/>
        <v>5.3432378965391119E-3</v>
      </c>
    </row>
    <row r="23" spans="1:40" ht="20.100000000000001" customHeight="1" x14ac:dyDescent="0.25">
      <c r="A23" s="5" t="s">
        <v>106</v>
      </c>
      <c r="B23" s="97">
        <v>18855.599999999999</v>
      </c>
      <c r="C23" s="75">
        <v>16513.79</v>
      </c>
      <c r="D23" s="75">
        <v>19354.11</v>
      </c>
      <c r="E23" s="75">
        <v>22882.68</v>
      </c>
      <c r="F23" s="75">
        <v>24046.91</v>
      </c>
      <c r="G23" s="75">
        <v>24904.880000000001</v>
      </c>
      <c r="H23" s="75">
        <v>23567.91</v>
      </c>
      <c r="I23" s="75">
        <v>22092.12</v>
      </c>
      <c r="J23" s="75">
        <v>25823.25</v>
      </c>
      <c r="K23" s="98">
        <v>24052.58</v>
      </c>
      <c r="L23" s="54">
        <f t="shared" si="0"/>
        <v>-6.8568828478212399E-2</v>
      </c>
      <c r="N23" s="392">
        <f t="shared" si="13"/>
        <v>2.1614604945151748E-2</v>
      </c>
      <c r="P23" s="97">
        <v>2622.99</v>
      </c>
      <c r="Q23" s="75">
        <v>2042.1420000000001</v>
      </c>
      <c r="R23" s="75">
        <v>2192.9659999999999</v>
      </c>
      <c r="S23" s="75">
        <v>2662.335</v>
      </c>
      <c r="T23" s="75">
        <v>2835.7190000000001</v>
      </c>
      <c r="U23" s="75">
        <v>2815.6869999999999</v>
      </c>
      <c r="V23" s="75">
        <v>2576.0810000000001</v>
      </c>
      <c r="W23" s="75">
        <v>2514.3629999999998</v>
      </c>
      <c r="X23" s="75">
        <v>3372.1350000000002</v>
      </c>
      <c r="Y23" s="98">
        <v>2962.6680000000001</v>
      </c>
      <c r="Z23" s="54">
        <f t="shared" si="1"/>
        <v>-0.12142663327535821</v>
      </c>
      <c r="AB23" s="392">
        <f t="shared" si="14"/>
        <v>2.1027144855994866E-2</v>
      </c>
      <c r="AD23" s="64">
        <f t="shared" si="2"/>
        <v>1.3910933621841788</v>
      </c>
      <c r="AE23" s="89">
        <f t="shared" si="3"/>
        <v>1.2366282967144429</v>
      </c>
      <c r="AF23" s="89">
        <f t="shared" si="4"/>
        <v>1.1330750936106075</v>
      </c>
      <c r="AG23" s="89">
        <f t="shared" si="5"/>
        <v>1.1634716737724777</v>
      </c>
      <c r="AH23" s="89">
        <f t="shared" si="6"/>
        <v>1.1792446513918005</v>
      </c>
      <c r="AI23" s="89">
        <f t="shared" si="7"/>
        <v>1.1305764171519797</v>
      </c>
      <c r="AJ23" s="89">
        <f t="shared" si="8"/>
        <v>1.093046010443862</v>
      </c>
      <c r="AK23" s="89">
        <f t="shared" si="9"/>
        <v>1.138126626145431</v>
      </c>
      <c r="AL23" s="89">
        <f t="shared" si="10"/>
        <v>1.3058522842787024</v>
      </c>
      <c r="AM23" s="19">
        <f t="shared" si="11"/>
        <v>1.2317464488217065</v>
      </c>
      <c r="AN23" s="54">
        <f t="shared" si="12"/>
        <v>-5.6749018513934622E-2</v>
      </c>
    </row>
    <row r="24" spans="1:40" ht="20.100000000000001" customHeight="1" x14ac:dyDescent="0.25">
      <c r="A24" s="5" t="s">
        <v>103</v>
      </c>
      <c r="B24" s="97">
        <v>5773.97</v>
      </c>
      <c r="C24" s="75">
        <v>3005.89</v>
      </c>
      <c r="D24" s="75">
        <v>4136.05</v>
      </c>
      <c r="E24" s="75">
        <v>6193.33</v>
      </c>
      <c r="F24" s="75">
        <v>6968.88</v>
      </c>
      <c r="G24" s="75">
        <v>8196.75</v>
      </c>
      <c r="H24" s="75">
        <v>10215.77</v>
      </c>
      <c r="I24" s="75">
        <v>6376.92</v>
      </c>
      <c r="J24" s="75">
        <v>7502.98</v>
      </c>
      <c r="K24" s="98">
        <v>9408.82</v>
      </c>
      <c r="L24" s="54">
        <f t="shared" si="0"/>
        <v>0.25401107293368774</v>
      </c>
      <c r="N24" s="392">
        <f t="shared" si="13"/>
        <v>8.4551398353125799E-3</v>
      </c>
      <c r="P24" s="97">
        <v>1928.7329999999999</v>
      </c>
      <c r="Q24" s="75">
        <v>628.65499999999997</v>
      </c>
      <c r="R24" s="75">
        <v>807.87900000000002</v>
      </c>
      <c r="S24" s="75">
        <v>1055.9480000000001</v>
      </c>
      <c r="T24" s="75">
        <v>1281.1310000000001</v>
      </c>
      <c r="U24" s="75">
        <v>1482.201</v>
      </c>
      <c r="V24" s="75">
        <v>1924.731</v>
      </c>
      <c r="W24" s="75">
        <v>1334.6489999999999</v>
      </c>
      <c r="X24" s="75">
        <v>1983.154</v>
      </c>
      <c r="Y24" s="98">
        <v>2474.5749999999998</v>
      </c>
      <c r="Z24" s="54">
        <f t="shared" si="1"/>
        <v>0.24779770002733012</v>
      </c>
      <c r="AB24" s="392">
        <f t="shared" si="14"/>
        <v>1.7562969250021765E-2</v>
      </c>
      <c r="AD24" s="64">
        <f t="shared" si="2"/>
        <v>3.3403931783504244</v>
      </c>
      <c r="AE24" s="89">
        <f t="shared" si="3"/>
        <v>2.0914105306581412</v>
      </c>
      <c r="AF24" s="89">
        <f t="shared" si="4"/>
        <v>1.9532621704283071</v>
      </c>
      <c r="AG24" s="89">
        <f t="shared" si="5"/>
        <v>1.7049761598364692</v>
      </c>
      <c r="AH24" s="89">
        <f t="shared" si="6"/>
        <v>1.8383599660203647</v>
      </c>
      <c r="AI24" s="89">
        <f t="shared" si="7"/>
        <v>1.8082788910238814</v>
      </c>
      <c r="AJ24" s="89">
        <f t="shared" si="8"/>
        <v>1.8840782437349313</v>
      </c>
      <c r="AK24" s="89">
        <f t="shared" si="9"/>
        <v>2.0929367155303815</v>
      </c>
      <c r="AL24" s="89">
        <f t="shared" si="10"/>
        <v>2.6431551196991068</v>
      </c>
      <c r="AM24" s="19">
        <f t="shared" si="11"/>
        <v>2.6300588171524164</v>
      </c>
      <c r="AN24" s="54">
        <f t="shared" si="12"/>
        <v>-4.9547990767114828E-3</v>
      </c>
    </row>
    <row r="25" spans="1:40" ht="20.100000000000001" customHeight="1" x14ac:dyDescent="0.25">
      <c r="A25" s="5" t="s">
        <v>115</v>
      </c>
      <c r="B25" s="97">
        <v>33758.870000000003</v>
      </c>
      <c r="C25" s="75">
        <v>36745.879999999997</v>
      </c>
      <c r="D25" s="75">
        <v>33658.07</v>
      </c>
      <c r="E25" s="75">
        <v>29058.400000000001</v>
      </c>
      <c r="F25" s="75">
        <v>35353.82</v>
      </c>
      <c r="G25" s="75">
        <v>31100.19</v>
      </c>
      <c r="H25" s="75">
        <v>31547.43</v>
      </c>
      <c r="I25" s="75">
        <v>23919.87</v>
      </c>
      <c r="J25" s="75">
        <v>27815.86</v>
      </c>
      <c r="K25" s="98">
        <v>27811.82</v>
      </c>
      <c r="L25" s="54">
        <f t="shared" si="0"/>
        <v>-1.4524088056241558E-4</v>
      </c>
      <c r="N25" s="392">
        <f t="shared" si="13"/>
        <v>2.4992807511945506E-2</v>
      </c>
      <c r="P25" s="97">
        <v>2089.4960000000001</v>
      </c>
      <c r="Q25" s="75">
        <v>2414.0509999999999</v>
      </c>
      <c r="R25" s="75">
        <v>2475.5500000000002</v>
      </c>
      <c r="S25" s="75">
        <v>2581.3870000000002</v>
      </c>
      <c r="T25" s="75">
        <v>3021.567</v>
      </c>
      <c r="U25" s="75">
        <v>2502.0940000000001</v>
      </c>
      <c r="V25" s="75">
        <v>2550.2310000000002</v>
      </c>
      <c r="W25" s="75">
        <v>1897.912</v>
      </c>
      <c r="X25" s="75">
        <v>2322.8649999999998</v>
      </c>
      <c r="Y25" s="98">
        <v>2286.8150000000001</v>
      </c>
      <c r="Z25" s="54">
        <f t="shared" si="1"/>
        <v>-1.5519627701136197E-2</v>
      </c>
      <c r="AB25" s="392">
        <f t="shared" si="14"/>
        <v>1.6230367447132753E-2</v>
      </c>
      <c r="AD25" s="64">
        <f t="shared" ref="AD25:AD30" si="15">(P25/B25)*10</f>
        <v>0.61894725741708767</v>
      </c>
      <c r="AE25" s="89">
        <f t="shared" ref="AE25:AE30" si="16">(Q25/C25)*10</f>
        <v>0.65695827668299134</v>
      </c>
      <c r="AF25" s="89">
        <f t="shared" ref="AF25:AF30" si="17">(R25/D25)*10</f>
        <v>0.73549968848481218</v>
      </c>
      <c r="AG25" s="89">
        <f t="shared" ref="AG25:AG30" si="18">(S25/E25)*10</f>
        <v>0.88834450623571848</v>
      </c>
      <c r="AH25" s="89">
        <f t="shared" ref="AH25:AH30" si="19">(T25/F25)*10</f>
        <v>0.85466492729781396</v>
      </c>
      <c r="AI25" s="89">
        <f t="shared" ref="AI25:AI30" si="20">(U25/G25)*10</f>
        <v>0.80452691768121032</v>
      </c>
      <c r="AJ25" s="89">
        <f t="shared" ref="AJ25:AK30" si="21">(V25/H25)*10</f>
        <v>0.80837995361270332</v>
      </c>
      <c r="AK25" s="89">
        <f t="shared" si="21"/>
        <v>0.79344578377725306</v>
      </c>
      <c r="AL25" s="89">
        <f t="shared" ref="AL25:AL30" si="22">(X25/J25)*10</f>
        <v>0.83508652977114495</v>
      </c>
      <c r="AM25" s="19">
        <f t="shared" ref="AM25:AM30" si="23">(Y25/K25)*10</f>
        <v>0.82224572142348118</v>
      </c>
      <c r="AN25" s="54">
        <f t="shared" ref="AN25:AN30" si="24">(AM25-AL25)/AL25</f>
        <v>-1.537662013442222E-2</v>
      </c>
    </row>
    <row r="26" spans="1:40" ht="20.100000000000001" customHeight="1" x14ac:dyDescent="0.25">
      <c r="A26" s="5" t="s">
        <v>94</v>
      </c>
      <c r="B26" s="97">
        <v>28570.34</v>
      </c>
      <c r="C26" s="75">
        <v>21593.08</v>
      </c>
      <c r="D26" s="75">
        <v>21660.32</v>
      </c>
      <c r="E26" s="75">
        <v>12603.36</v>
      </c>
      <c r="F26" s="75">
        <v>11593.62</v>
      </c>
      <c r="G26" s="75">
        <v>14275.53</v>
      </c>
      <c r="H26" s="75">
        <v>11178.19</v>
      </c>
      <c r="I26" s="75">
        <v>13637.63</v>
      </c>
      <c r="J26" s="75">
        <v>12458.1</v>
      </c>
      <c r="K26" s="98">
        <v>13094.05</v>
      </c>
      <c r="L26" s="54">
        <f t="shared" si="0"/>
        <v>5.1047109912426364E-2</v>
      </c>
      <c r="N26" s="392">
        <f t="shared" si="13"/>
        <v>1.1766834072771579E-2</v>
      </c>
      <c r="P26" s="97">
        <v>4996.174</v>
      </c>
      <c r="Q26" s="75">
        <v>1766.4860000000001</v>
      </c>
      <c r="R26" s="75">
        <v>2218.4670000000001</v>
      </c>
      <c r="S26" s="75">
        <v>1785.7650000000001</v>
      </c>
      <c r="T26" s="75">
        <v>1437.385</v>
      </c>
      <c r="U26" s="75">
        <v>1600.1310000000001</v>
      </c>
      <c r="V26" s="75">
        <v>1250.299</v>
      </c>
      <c r="W26" s="75">
        <v>1493.059</v>
      </c>
      <c r="X26" s="75">
        <v>1485.835</v>
      </c>
      <c r="Y26" s="98">
        <v>1914.771</v>
      </c>
      <c r="Z26" s="54">
        <f t="shared" si="1"/>
        <v>0.28868346754518498</v>
      </c>
      <c r="AB26" s="392">
        <f t="shared" si="14"/>
        <v>1.358983429228592E-2</v>
      </c>
      <c r="AD26" s="64">
        <f t="shared" si="15"/>
        <v>1.7487275265187605</v>
      </c>
      <c r="AE26" s="89">
        <f t="shared" si="16"/>
        <v>0.81807968108301365</v>
      </c>
      <c r="AF26" s="89">
        <f t="shared" si="17"/>
        <v>1.0242078602716858</v>
      </c>
      <c r="AG26" s="89">
        <f t="shared" si="18"/>
        <v>1.4168959705983166</v>
      </c>
      <c r="AH26" s="89">
        <f t="shared" si="19"/>
        <v>1.2398068937915854</v>
      </c>
      <c r="AI26" s="89">
        <f t="shared" si="20"/>
        <v>1.1208907830392287</v>
      </c>
      <c r="AJ26" s="89">
        <f t="shared" si="21"/>
        <v>1.1185165040136194</v>
      </c>
      <c r="AK26" s="89">
        <f t="shared" si="21"/>
        <v>1.0948082621393893</v>
      </c>
      <c r="AL26" s="89">
        <f t="shared" si="22"/>
        <v>1.1926658158146106</v>
      </c>
      <c r="AM26" s="19">
        <f t="shared" si="23"/>
        <v>1.4623214360721091</v>
      </c>
      <c r="AN26" s="54">
        <f t="shared" si="24"/>
        <v>0.22609486805263984</v>
      </c>
    </row>
    <row r="27" spans="1:40" ht="20.100000000000001" customHeight="1" x14ac:dyDescent="0.25">
      <c r="A27" s="5" t="s">
        <v>116</v>
      </c>
      <c r="B27" s="97">
        <v>32518.01</v>
      </c>
      <c r="C27" s="75">
        <v>31997.07</v>
      </c>
      <c r="D27" s="75">
        <v>29173.71</v>
      </c>
      <c r="E27" s="75">
        <v>19713.39</v>
      </c>
      <c r="F27" s="75">
        <v>29655.360000000001</v>
      </c>
      <c r="G27" s="75">
        <v>38855.480000000003</v>
      </c>
      <c r="H27" s="75">
        <v>46128.39</v>
      </c>
      <c r="I27" s="75">
        <v>47757.77</v>
      </c>
      <c r="J27" s="75">
        <v>40751.89</v>
      </c>
      <c r="K27" s="98">
        <v>48014.01</v>
      </c>
      <c r="L27" s="54">
        <f t="shared" si="0"/>
        <v>0.17820326860913696</v>
      </c>
      <c r="N27" s="392">
        <f t="shared" si="13"/>
        <v>4.3147298875320879E-2</v>
      </c>
      <c r="P27" s="97">
        <v>1996.7909999999999</v>
      </c>
      <c r="Q27" s="75">
        <v>1843.836</v>
      </c>
      <c r="R27" s="75">
        <v>1829.134</v>
      </c>
      <c r="S27" s="75">
        <v>1268.248</v>
      </c>
      <c r="T27" s="75">
        <v>1309.443</v>
      </c>
      <c r="U27" s="75">
        <v>1782.643</v>
      </c>
      <c r="V27" s="75">
        <v>1971.768</v>
      </c>
      <c r="W27" s="75">
        <v>1974.9939999999999</v>
      </c>
      <c r="X27" s="75">
        <v>1704.7940000000001</v>
      </c>
      <c r="Y27" s="98">
        <v>1730.0940000000001</v>
      </c>
      <c r="Z27" s="54">
        <f t="shared" si="1"/>
        <v>1.4840502723496183E-2</v>
      </c>
      <c r="AB27" s="392">
        <f t="shared" si="14"/>
        <v>1.2279113674730877E-2</v>
      </c>
      <c r="AD27" s="64">
        <f t="shared" si="15"/>
        <v>0.61405694874932393</v>
      </c>
      <c r="AE27" s="89">
        <f t="shared" si="16"/>
        <v>0.57625151302916167</v>
      </c>
      <c r="AF27" s="89">
        <f t="shared" si="17"/>
        <v>0.62698025036925364</v>
      </c>
      <c r="AG27" s="89">
        <f t="shared" si="18"/>
        <v>0.64334343306757491</v>
      </c>
      <c r="AH27" s="89">
        <f t="shared" si="19"/>
        <v>0.44155356738208534</v>
      </c>
      <c r="AI27" s="89">
        <f t="shared" si="20"/>
        <v>0.45878805254754285</v>
      </c>
      <c r="AJ27" s="89">
        <f t="shared" si="21"/>
        <v>0.42745216123953167</v>
      </c>
      <c r="AK27" s="89">
        <f t="shared" si="21"/>
        <v>0.41354401597897056</v>
      </c>
      <c r="AL27" s="89">
        <f t="shared" si="22"/>
        <v>0.41833495329909853</v>
      </c>
      <c r="AM27" s="19">
        <f t="shared" si="23"/>
        <v>0.36033107836650174</v>
      </c>
      <c r="AN27" s="54">
        <f t="shared" si="24"/>
        <v>-0.13865414418556973</v>
      </c>
    </row>
    <row r="28" spans="1:40" ht="20.100000000000001" customHeight="1" x14ac:dyDescent="0.25">
      <c r="A28" s="5" t="s">
        <v>109</v>
      </c>
      <c r="B28" s="97">
        <v>7782.78</v>
      </c>
      <c r="C28" s="75">
        <v>7149.73</v>
      </c>
      <c r="D28" s="75">
        <v>7189.68</v>
      </c>
      <c r="E28" s="75">
        <v>7224.82</v>
      </c>
      <c r="F28" s="75">
        <v>9315.58</v>
      </c>
      <c r="G28" s="75">
        <v>9911.4</v>
      </c>
      <c r="H28" s="75">
        <v>9404.3700000000008</v>
      </c>
      <c r="I28" s="75">
        <v>10451.129999999999</v>
      </c>
      <c r="J28" s="75">
        <v>9404.07</v>
      </c>
      <c r="K28" s="98">
        <v>9516.4599999999991</v>
      </c>
      <c r="L28" s="54">
        <f t="shared" si="0"/>
        <v>1.1951208359784585E-2</v>
      </c>
      <c r="N28" s="392">
        <f t="shared" si="13"/>
        <v>8.5518694200929293E-3</v>
      </c>
      <c r="P28" s="97">
        <v>924.96199999999999</v>
      </c>
      <c r="Q28" s="75">
        <v>903.45699999999999</v>
      </c>
      <c r="R28" s="75">
        <v>784.02099999999996</v>
      </c>
      <c r="S28" s="75">
        <v>799.93700000000001</v>
      </c>
      <c r="T28" s="75">
        <v>1081.3240000000001</v>
      </c>
      <c r="U28" s="75">
        <v>1037.6389999999999</v>
      </c>
      <c r="V28" s="75">
        <v>963.64300000000003</v>
      </c>
      <c r="W28" s="75">
        <v>1102.848</v>
      </c>
      <c r="X28" s="75">
        <v>1065.26</v>
      </c>
      <c r="Y28" s="98">
        <v>1486.0550000000001</v>
      </c>
      <c r="Z28" s="54">
        <f t="shared" si="1"/>
        <v>0.39501624016671993</v>
      </c>
      <c r="AB28" s="392">
        <f t="shared" si="14"/>
        <v>1.0547079102003818E-2</v>
      </c>
      <c r="AD28" s="64">
        <f t="shared" si="15"/>
        <v>1.1884724995438647</v>
      </c>
      <c r="AE28" s="89">
        <f t="shared" si="16"/>
        <v>1.2636239410439276</v>
      </c>
      <c r="AF28" s="89">
        <f t="shared" si="17"/>
        <v>1.090481078434645</v>
      </c>
      <c r="AG28" s="89">
        <f t="shared" si="18"/>
        <v>1.107206823145767</v>
      </c>
      <c r="AH28" s="89">
        <f t="shared" si="19"/>
        <v>1.16076937775211</v>
      </c>
      <c r="AI28" s="89">
        <f t="shared" si="20"/>
        <v>1.0469146639223519</v>
      </c>
      <c r="AJ28" s="89">
        <f t="shared" si="21"/>
        <v>1.0246757624381004</v>
      </c>
      <c r="AK28" s="89">
        <f t="shared" si="21"/>
        <v>1.0552428302011361</v>
      </c>
      <c r="AL28" s="89">
        <f t="shared" si="22"/>
        <v>1.1327648560676389</v>
      </c>
      <c r="AM28" s="19">
        <f t="shared" si="23"/>
        <v>1.5615628080189483</v>
      </c>
      <c r="AN28" s="54">
        <f t="shared" si="24"/>
        <v>0.37854100933168899</v>
      </c>
    </row>
    <row r="29" spans="1:40" ht="20.100000000000001" customHeight="1" x14ac:dyDescent="0.25">
      <c r="A29" s="5" t="s">
        <v>117</v>
      </c>
      <c r="B29" s="97">
        <v>3075.9</v>
      </c>
      <c r="C29" s="75">
        <v>3045</v>
      </c>
      <c r="D29" s="75">
        <v>2765.71</v>
      </c>
      <c r="E29" s="75">
        <v>3938.2</v>
      </c>
      <c r="F29" s="75">
        <v>3222.23</v>
      </c>
      <c r="G29" s="75">
        <v>3763.29</v>
      </c>
      <c r="H29" s="75">
        <v>4575.29</v>
      </c>
      <c r="I29" s="75">
        <v>5260.18</v>
      </c>
      <c r="J29" s="75">
        <v>5347.67</v>
      </c>
      <c r="K29" s="98">
        <v>5501.29</v>
      </c>
      <c r="L29" s="54">
        <f t="shared" si="0"/>
        <v>2.8726529497893453E-2</v>
      </c>
      <c r="N29" s="392">
        <f t="shared" si="13"/>
        <v>4.9436779771115553E-3</v>
      </c>
      <c r="P29" s="97">
        <v>753.77499999999998</v>
      </c>
      <c r="Q29" s="75">
        <v>767.43499999999995</v>
      </c>
      <c r="R29" s="75">
        <v>760.44500000000005</v>
      </c>
      <c r="S29" s="75">
        <v>892.09799999999996</v>
      </c>
      <c r="T29" s="75">
        <v>891.17700000000002</v>
      </c>
      <c r="U29" s="75">
        <v>863.76300000000003</v>
      </c>
      <c r="V29" s="75">
        <v>1080.9939999999999</v>
      </c>
      <c r="W29" s="75">
        <v>1284.847</v>
      </c>
      <c r="X29" s="75">
        <v>1251.0319999999999</v>
      </c>
      <c r="Y29" s="98">
        <v>1267.374</v>
      </c>
      <c r="Z29" s="54">
        <f t="shared" si="1"/>
        <v>1.306281533965566E-2</v>
      </c>
      <c r="AB29" s="392">
        <f t="shared" si="14"/>
        <v>8.9950195852932686E-3</v>
      </c>
      <c r="AD29" s="64">
        <f t="shared" si="15"/>
        <v>2.4505835690367044</v>
      </c>
      <c r="AE29" s="89">
        <f t="shared" si="16"/>
        <v>2.5203119868637107</v>
      </c>
      <c r="AF29" s="89">
        <f t="shared" si="17"/>
        <v>2.7495471325627059</v>
      </c>
      <c r="AG29" s="89">
        <f t="shared" si="18"/>
        <v>2.2652430044182621</v>
      </c>
      <c r="AH29" s="89">
        <f t="shared" si="19"/>
        <v>2.7657150482740218</v>
      </c>
      <c r="AI29" s="89">
        <f t="shared" si="20"/>
        <v>2.2952336917962741</v>
      </c>
      <c r="AJ29" s="89">
        <f t="shared" si="21"/>
        <v>2.3626786498779313</v>
      </c>
      <c r="AK29" s="89">
        <f t="shared" si="21"/>
        <v>2.4425913181678189</v>
      </c>
      <c r="AL29" s="89">
        <f t="shared" si="22"/>
        <v>2.3393964100253006</v>
      </c>
      <c r="AM29" s="19">
        <f t="shared" si="23"/>
        <v>2.3037760234417743</v>
      </c>
      <c r="AN29" s="54">
        <f t="shared" si="24"/>
        <v>-1.5226314972049158E-2</v>
      </c>
    </row>
    <row r="30" spans="1:40" ht="20.100000000000001" customHeight="1" x14ac:dyDescent="0.25">
      <c r="A30" s="5" t="s">
        <v>159</v>
      </c>
      <c r="B30" s="97">
        <v>8.1</v>
      </c>
      <c r="C30" s="75">
        <v>11.25</v>
      </c>
      <c r="D30" s="75">
        <v>45.35</v>
      </c>
      <c r="E30" s="75">
        <v>16.28</v>
      </c>
      <c r="F30" s="75">
        <v>15.75</v>
      </c>
      <c r="G30" s="75">
        <v>137.69999999999999</v>
      </c>
      <c r="H30" s="75">
        <v>190.64</v>
      </c>
      <c r="I30" s="75">
        <v>441.96</v>
      </c>
      <c r="J30" s="75">
        <v>5290.96</v>
      </c>
      <c r="K30" s="98">
        <v>9629.25</v>
      </c>
      <c r="L30" s="54">
        <f t="shared" si="0"/>
        <v>0.81994382871917382</v>
      </c>
      <c r="N30" s="392">
        <f t="shared" si="13"/>
        <v>8.6532269996857907E-3</v>
      </c>
      <c r="P30" s="97">
        <v>1.694</v>
      </c>
      <c r="Q30" s="75">
        <v>2.282</v>
      </c>
      <c r="R30" s="75">
        <v>3.7170000000000001</v>
      </c>
      <c r="S30" s="75">
        <v>1.536</v>
      </c>
      <c r="T30" s="75">
        <v>3.556</v>
      </c>
      <c r="U30" s="75">
        <v>21.039000000000001</v>
      </c>
      <c r="V30" s="75">
        <v>21.645</v>
      </c>
      <c r="W30" s="75">
        <v>56.819000000000003</v>
      </c>
      <c r="X30" s="75">
        <v>499.77800000000002</v>
      </c>
      <c r="Y30" s="98">
        <v>1264.9100000000001</v>
      </c>
      <c r="Z30" s="54">
        <f t="shared" si="1"/>
        <v>1.530943739020125</v>
      </c>
      <c r="AB30" s="392">
        <f t="shared" si="14"/>
        <v>8.9775316707091258E-3</v>
      </c>
      <c r="AD30" s="64">
        <f t="shared" si="15"/>
        <v>2.0913580246913579</v>
      </c>
      <c r="AE30" s="89">
        <f t="shared" si="16"/>
        <v>2.0284444444444443</v>
      </c>
      <c r="AF30" s="89">
        <f t="shared" si="17"/>
        <v>0.81962513781697899</v>
      </c>
      <c r="AG30" s="89">
        <f t="shared" si="18"/>
        <v>0.94348894348894352</v>
      </c>
      <c r="AH30" s="89">
        <f t="shared" si="19"/>
        <v>2.2577777777777777</v>
      </c>
      <c r="AI30" s="89">
        <f t="shared" si="20"/>
        <v>1.5278867102396518</v>
      </c>
      <c r="AJ30" s="89">
        <f t="shared" si="21"/>
        <v>1.135386067981536</v>
      </c>
      <c r="AK30" s="89">
        <f t="shared" si="21"/>
        <v>1.2856140827224185</v>
      </c>
      <c r="AL30" s="89">
        <f t="shared" si="22"/>
        <v>0.94458850567760866</v>
      </c>
      <c r="AM30" s="19">
        <f t="shared" si="23"/>
        <v>1.3136121712490589</v>
      </c>
      <c r="AN30" s="54">
        <f t="shared" si="24"/>
        <v>0.39067134879725007</v>
      </c>
    </row>
    <row r="31" spans="1:40" ht="20.100000000000001" customHeight="1" x14ac:dyDescent="0.25">
      <c r="A31" s="5" t="s">
        <v>131</v>
      </c>
      <c r="B31" s="97">
        <v>1310.23</v>
      </c>
      <c r="C31" s="75">
        <v>1337.13</v>
      </c>
      <c r="D31" s="75">
        <v>1973.64</v>
      </c>
      <c r="E31" s="75">
        <v>3740.18</v>
      </c>
      <c r="F31" s="75">
        <v>2709.78</v>
      </c>
      <c r="G31" s="75">
        <v>5123.63</v>
      </c>
      <c r="H31" s="75">
        <v>1408.29</v>
      </c>
      <c r="I31" s="75">
        <v>1916.2</v>
      </c>
      <c r="J31" s="75">
        <v>2549.52</v>
      </c>
      <c r="K31" s="98">
        <v>3786.56</v>
      </c>
      <c r="L31" s="54">
        <f t="shared" si="0"/>
        <v>0.48520505820703502</v>
      </c>
      <c r="N31" s="392">
        <f t="shared" si="13"/>
        <v>3.4027534052943095E-3</v>
      </c>
      <c r="P31" s="97">
        <v>263.04000000000002</v>
      </c>
      <c r="Q31" s="75">
        <v>225.041</v>
      </c>
      <c r="R31" s="75">
        <v>388.99099999999999</v>
      </c>
      <c r="S31" s="75">
        <v>848.72</v>
      </c>
      <c r="T31" s="75">
        <v>556.52099999999996</v>
      </c>
      <c r="U31" s="75">
        <v>1197.0889999999999</v>
      </c>
      <c r="V31" s="75">
        <v>258.20299999999997</v>
      </c>
      <c r="W31" s="75">
        <v>351.976</v>
      </c>
      <c r="X31" s="75">
        <v>511.28399999999999</v>
      </c>
      <c r="Y31" s="98">
        <v>908.44899999999996</v>
      </c>
      <c r="Z31" s="54">
        <f t="shared" si="1"/>
        <v>0.77679919575030698</v>
      </c>
      <c r="AB31" s="392">
        <f t="shared" si="14"/>
        <v>6.4475968003447157E-3</v>
      </c>
      <c r="AD31" s="64">
        <f t="shared" ref="AD31:AM33" si="25">(P31/B31)*10</f>
        <v>2.0075864542866522</v>
      </c>
      <c r="AE31" s="89">
        <f t="shared" si="25"/>
        <v>1.6830151144615704</v>
      </c>
      <c r="AF31" s="89">
        <f t="shared" si="25"/>
        <v>1.9709318822074944</v>
      </c>
      <c r="AG31" s="89">
        <f t="shared" si="25"/>
        <v>2.2691956002117548</v>
      </c>
      <c r="AH31" s="89">
        <f t="shared" si="25"/>
        <v>2.0537497509022868</v>
      </c>
      <c r="AI31" s="89">
        <f t="shared" si="25"/>
        <v>2.3364079763761239</v>
      </c>
      <c r="AJ31" s="89">
        <f t="shared" si="25"/>
        <v>1.8334504967016736</v>
      </c>
      <c r="AK31" s="89">
        <f t="shared" si="25"/>
        <v>1.8368437532616635</v>
      </c>
      <c r="AL31" s="89">
        <f t="shared" si="25"/>
        <v>2.0054127835827922</v>
      </c>
      <c r="AM31" s="19">
        <f t="shared" si="25"/>
        <v>2.3991406448068959</v>
      </c>
      <c r="AN31" s="54">
        <f t="shared" si="12"/>
        <v>0.19633257773528545</v>
      </c>
    </row>
    <row r="32" spans="1:40" ht="20.100000000000001" customHeight="1" thickBot="1" x14ac:dyDescent="0.3">
      <c r="A32" s="5" t="s">
        <v>33</v>
      </c>
      <c r="B32" s="148">
        <f>B33-SUM(B7:B31)</f>
        <v>89492.580000000075</v>
      </c>
      <c r="C32" s="81">
        <f>C33-SUM(C7:C31)</f>
        <v>90829.85999999987</v>
      </c>
      <c r="D32" s="81">
        <f>D33-SUM(D7:D31)</f>
        <v>100522.48999999999</v>
      </c>
      <c r="E32" s="81">
        <f t="shared" ref="E32:K32" si="26">E33-SUM(E7:E31)</f>
        <v>74128.080000000075</v>
      </c>
      <c r="F32" s="81">
        <f t="shared" si="26"/>
        <v>85058.25</v>
      </c>
      <c r="G32" s="81">
        <f t="shared" si="26"/>
        <v>70086.429999999935</v>
      </c>
      <c r="H32" s="81">
        <f t="shared" si="26"/>
        <v>94820.199999999721</v>
      </c>
      <c r="I32" s="81">
        <f t="shared" si="26"/>
        <v>62783.730000000447</v>
      </c>
      <c r="J32" s="81">
        <f t="shared" si="26"/>
        <v>64479.450000000186</v>
      </c>
      <c r="K32" s="123">
        <f t="shared" si="26"/>
        <v>75294.300000000047</v>
      </c>
      <c r="L32" s="54">
        <f t="shared" si="0"/>
        <v>0.16772553115759872</v>
      </c>
      <c r="N32" s="392">
        <f t="shared" si="13"/>
        <v>6.7662452390626709E-2</v>
      </c>
      <c r="P32" s="148">
        <f>P33-SUM(P7:P31)</f>
        <v>8128.3720000000176</v>
      </c>
      <c r="Q32" s="81">
        <f>Q33-SUM(Q7:Q31)</f>
        <v>7769.6879999999801</v>
      </c>
      <c r="R32" s="81">
        <f>R33-SUM(R7:R31)</f>
        <v>10369.814999999973</v>
      </c>
      <c r="S32" s="81">
        <f t="shared" ref="S32:Y32" si="27">S33-SUM(S7:S31)</f>
        <v>8996.2850000000035</v>
      </c>
      <c r="T32" s="81">
        <f t="shared" si="27"/>
        <v>9777.8910000000469</v>
      </c>
      <c r="U32" s="81">
        <f t="shared" si="27"/>
        <v>8696.6800000000221</v>
      </c>
      <c r="V32" s="81">
        <f t="shared" si="27"/>
        <v>9252.5919999999896</v>
      </c>
      <c r="W32" s="81">
        <f t="shared" si="27"/>
        <v>8979.7340000000113</v>
      </c>
      <c r="X32" s="81">
        <f t="shared" si="27"/>
        <v>10380.249999999985</v>
      </c>
      <c r="Y32" s="123">
        <f t="shared" si="27"/>
        <v>12139.481000000029</v>
      </c>
      <c r="Z32" s="54">
        <f t="shared" si="1"/>
        <v>0.1694786734423589</v>
      </c>
      <c r="AB32" s="392">
        <f t="shared" si="14"/>
        <v>8.6158363159016801E-2</v>
      </c>
      <c r="AD32" s="64">
        <f t="shared" si="25"/>
        <v>0.90827328924923278</v>
      </c>
      <c r="AE32" s="91">
        <f t="shared" si="25"/>
        <v>0.8554112050816759</v>
      </c>
      <c r="AF32" s="91">
        <f t="shared" si="25"/>
        <v>1.0315915373763598</v>
      </c>
      <c r="AG32" s="91">
        <f t="shared" si="25"/>
        <v>1.2136136535574635</v>
      </c>
      <c r="AH32" s="91">
        <f t="shared" si="25"/>
        <v>1.1495523361931439</v>
      </c>
      <c r="AI32" s="91">
        <f t="shared" si="25"/>
        <v>1.2408507609818378</v>
      </c>
      <c r="AJ32" s="91">
        <f t="shared" si="25"/>
        <v>0.97580388988844335</v>
      </c>
      <c r="AK32" s="91">
        <f t="shared" si="25"/>
        <v>1.430264496868846</v>
      </c>
      <c r="AL32" s="91">
        <f t="shared" si="25"/>
        <v>1.6098539922409318</v>
      </c>
      <c r="AM32" s="19">
        <f t="shared" si="25"/>
        <v>1.612270915593879</v>
      </c>
      <c r="AN32" s="54">
        <f t="shared" si="12"/>
        <v>1.5013307819194254E-3</v>
      </c>
    </row>
    <row r="33" spans="1:40" s="7" customFormat="1" ht="26.25" customHeight="1" thickBot="1" x14ac:dyDescent="0.3">
      <c r="A33" s="69" t="s">
        <v>34</v>
      </c>
      <c r="B33" s="100">
        <v>1182885.05</v>
      </c>
      <c r="C33" s="83">
        <v>1418351.75</v>
      </c>
      <c r="D33" s="83">
        <v>1683471.27</v>
      </c>
      <c r="E33" s="83">
        <v>1413870.68</v>
      </c>
      <c r="F33" s="83">
        <v>1191110.1000000001</v>
      </c>
      <c r="G33" s="83">
        <v>1128259.81</v>
      </c>
      <c r="H33" s="83">
        <v>1070522.43</v>
      </c>
      <c r="I33" s="83">
        <v>1154685.03</v>
      </c>
      <c r="J33" s="83">
        <v>1134911.78</v>
      </c>
      <c r="K33" s="101">
        <v>1112792.95</v>
      </c>
      <c r="L33" s="102">
        <f t="shared" si="0"/>
        <v>-1.948947080274387E-2</v>
      </c>
      <c r="M33"/>
      <c r="N33" s="395">
        <f>SUM(N7:N32)</f>
        <v>1</v>
      </c>
      <c r="P33" s="115">
        <v>125845.732</v>
      </c>
      <c r="Q33" s="83">
        <v>107623.087</v>
      </c>
      <c r="R33" s="83">
        <v>137807.71</v>
      </c>
      <c r="S33" s="83">
        <v>141200.15400000001</v>
      </c>
      <c r="T33" s="83">
        <v>130654.702</v>
      </c>
      <c r="U33" s="83">
        <v>123319.166</v>
      </c>
      <c r="V33" s="83">
        <v>109960.80100000001</v>
      </c>
      <c r="W33" s="83">
        <v>119381.77800000001</v>
      </c>
      <c r="X33" s="83">
        <v>135098.889</v>
      </c>
      <c r="Y33" s="101">
        <v>140897.30300000001</v>
      </c>
      <c r="Z33" s="425">
        <f t="shared" si="1"/>
        <v>4.2919775602299877E-2</v>
      </c>
      <c r="AA33"/>
      <c r="AB33" s="395">
        <f>SUM(AB7:AB32)</f>
        <v>1</v>
      </c>
      <c r="AD33" s="87">
        <f t="shared" si="25"/>
        <v>1.063888092930078</v>
      </c>
      <c r="AE33" s="92">
        <f t="shared" si="25"/>
        <v>0.75878982064921485</v>
      </c>
      <c r="AF33" s="92">
        <f t="shared" si="25"/>
        <v>0.81859258578258942</v>
      </c>
      <c r="AG33" s="92">
        <f t="shared" si="25"/>
        <v>0.99867799790572087</v>
      </c>
      <c r="AH33" s="92">
        <f t="shared" si="25"/>
        <v>1.0969154068964742</v>
      </c>
      <c r="AI33" s="92">
        <f t="shared" si="25"/>
        <v>1.0930032684581752</v>
      </c>
      <c r="AJ33" s="92">
        <f t="shared" si="25"/>
        <v>1.0271695194653698</v>
      </c>
      <c r="AK33" s="92">
        <f t="shared" si="25"/>
        <v>1.0338904107902049</v>
      </c>
      <c r="AL33" s="92">
        <f t="shared" si="25"/>
        <v>1.190391106875285</v>
      </c>
      <c r="AM33" s="103">
        <f t="shared" si="25"/>
        <v>1.2661591987979437</v>
      </c>
      <c r="AN33" s="102">
        <f t="shared" si="12"/>
        <v>6.3649746276705624E-2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422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91</v>
      </c>
      <c r="B39" s="105">
        <v>207711.51</v>
      </c>
      <c r="C39" s="73">
        <v>269327.83</v>
      </c>
      <c r="D39" s="73">
        <v>290421.56</v>
      </c>
      <c r="E39" s="73">
        <v>210375.03</v>
      </c>
      <c r="F39" s="73">
        <v>63596.92</v>
      </c>
      <c r="G39" s="73">
        <v>66194.59</v>
      </c>
      <c r="H39" s="73">
        <v>78084.88</v>
      </c>
      <c r="I39" s="73">
        <v>88298.82</v>
      </c>
      <c r="J39" s="73">
        <v>130667.62</v>
      </c>
      <c r="K39" s="96">
        <v>121481.62</v>
      </c>
      <c r="L39" s="54">
        <f t="shared" ref="L39:L62" si="28">(K39-J39)/J39</f>
        <v>-7.0300507501399351E-2</v>
      </c>
      <c r="N39" s="392">
        <f>K39/K62</f>
        <v>0.23710787987511442</v>
      </c>
      <c r="P39" s="105">
        <v>13333.21</v>
      </c>
      <c r="Q39" s="73">
        <v>10161.732</v>
      </c>
      <c r="R39" s="73">
        <v>14355.918</v>
      </c>
      <c r="S39" s="73">
        <v>15452.146000000001</v>
      </c>
      <c r="T39" s="73">
        <v>7734.0770000000002</v>
      </c>
      <c r="U39" s="73">
        <v>7903.665</v>
      </c>
      <c r="V39" s="73">
        <v>9108.625</v>
      </c>
      <c r="W39" s="73">
        <v>9509.3680000000004</v>
      </c>
      <c r="X39" s="73">
        <v>14118.322</v>
      </c>
      <c r="Y39" s="96">
        <v>14384.877</v>
      </c>
      <c r="Z39" s="54">
        <f t="shared" ref="Z39:Z62" si="29">(Y39-X39)/X39</f>
        <v>1.8880076541674024E-2</v>
      </c>
      <c r="AB39" s="392">
        <f>Y39/Y62</f>
        <v>0.19384411323342024</v>
      </c>
      <c r="AD39" s="116">
        <f>(P39/B39)*10</f>
        <v>0.64191002222264903</v>
      </c>
      <c r="AE39" s="88">
        <f t="shared" ref="AE39:AI54" si="30">(Q39/C39)*10</f>
        <v>0.3772997391320459</v>
      </c>
      <c r="AF39" s="88">
        <f t="shared" si="30"/>
        <v>0.49431309438596777</v>
      </c>
      <c r="AG39" s="88">
        <f t="shared" si="30"/>
        <v>0.73450475562617867</v>
      </c>
      <c r="AH39" s="88">
        <f t="shared" si="30"/>
        <v>1.2161087360834457</v>
      </c>
      <c r="AI39" s="88">
        <f t="shared" si="30"/>
        <v>1.1940046762129655</v>
      </c>
      <c r="AJ39" s="88">
        <f t="shared" ref="AJ39:AM43" si="31">(V39/H39)*10</f>
        <v>1.1665030413058199</v>
      </c>
      <c r="AK39" s="88">
        <f t="shared" si="31"/>
        <v>1.0769530102440781</v>
      </c>
      <c r="AL39" s="88">
        <f t="shared" si="31"/>
        <v>1.0804759434663309</v>
      </c>
      <c r="AM39" s="117">
        <f t="shared" si="31"/>
        <v>1.1841196223757964</v>
      </c>
      <c r="AN39" s="54">
        <f>(AM39-AL39)/AL39</f>
        <v>9.5924096724412766E-2</v>
      </c>
    </row>
    <row r="40" spans="1:40" ht="20.100000000000001" customHeight="1" x14ac:dyDescent="0.25">
      <c r="A40" s="104" t="s">
        <v>92</v>
      </c>
      <c r="B40" s="106">
        <v>92609.63</v>
      </c>
      <c r="C40" s="75">
        <v>66141.240000000005</v>
      </c>
      <c r="D40" s="75">
        <v>68452.929999999993</v>
      </c>
      <c r="E40" s="75">
        <v>57284.11</v>
      </c>
      <c r="F40" s="75">
        <v>58114.13</v>
      </c>
      <c r="G40" s="75">
        <v>49607.23</v>
      </c>
      <c r="H40" s="75">
        <v>52397.599999999999</v>
      </c>
      <c r="I40" s="75">
        <v>50799.16</v>
      </c>
      <c r="J40" s="75">
        <v>57603.360000000001</v>
      </c>
      <c r="K40" s="98">
        <v>62521.34</v>
      </c>
      <c r="L40" s="54">
        <f t="shared" si="28"/>
        <v>8.5376616919568507E-2</v>
      </c>
      <c r="N40" s="392">
        <f>K40/$K$62</f>
        <v>0.12202917918242435</v>
      </c>
      <c r="P40" s="106">
        <v>26749.484</v>
      </c>
      <c r="Q40" s="75">
        <v>10277.851000000001</v>
      </c>
      <c r="R40" s="75">
        <v>10940.157999999999</v>
      </c>
      <c r="S40" s="75">
        <v>8924.8359999999993</v>
      </c>
      <c r="T40" s="75">
        <v>10420.681</v>
      </c>
      <c r="U40" s="75">
        <v>9330.2559999999994</v>
      </c>
      <c r="V40" s="75">
        <v>9629.9060000000009</v>
      </c>
      <c r="W40" s="75">
        <v>9300.2950000000001</v>
      </c>
      <c r="X40" s="75">
        <v>10301.289000000001</v>
      </c>
      <c r="Y40" s="98">
        <v>11822.214</v>
      </c>
      <c r="Z40" s="54">
        <f t="shared" si="29"/>
        <v>0.14764414433960635</v>
      </c>
      <c r="AB40" s="392">
        <f>Y40/$Y$62</f>
        <v>0.15931082269843017</v>
      </c>
      <c r="AD40" s="118">
        <f>(P40/B40)*10</f>
        <v>2.88841279249253</v>
      </c>
      <c r="AE40" s="89">
        <f t="shared" si="30"/>
        <v>1.553924752544706</v>
      </c>
      <c r="AF40" s="89">
        <f t="shared" si="30"/>
        <v>1.5982015671206478</v>
      </c>
      <c r="AG40" s="89">
        <f t="shared" si="30"/>
        <v>1.557995053078419</v>
      </c>
      <c r="AH40" s="89">
        <f t="shared" si="30"/>
        <v>1.7931406699196908</v>
      </c>
      <c r="AI40" s="89">
        <f t="shared" si="30"/>
        <v>1.8808258392980215</v>
      </c>
      <c r="AJ40" s="89">
        <f t="shared" si="31"/>
        <v>1.8378524970609342</v>
      </c>
      <c r="AK40" s="89">
        <f t="shared" si="31"/>
        <v>1.8307970053048119</v>
      </c>
      <c r="AL40" s="89">
        <f t="shared" si="31"/>
        <v>1.7883139108552002</v>
      </c>
      <c r="AM40" s="119">
        <f t="shared" si="31"/>
        <v>1.8909086081648283</v>
      </c>
      <c r="AN40" s="54">
        <f t="shared" ref="AN40:AN62" si="32">(AM40-AL40)/AL40</f>
        <v>5.7369512526224041E-2</v>
      </c>
    </row>
    <row r="41" spans="1:40" ht="20.100000000000001" customHeight="1" x14ac:dyDescent="0.25">
      <c r="A41" s="104" t="s">
        <v>96</v>
      </c>
      <c r="B41" s="106">
        <v>108889.86</v>
      </c>
      <c r="C41" s="75">
        <v>109808.1</v>
      </c>
      <c r="D41" s="75">
        <v>125202.01</v>
      </c>
      <c r="E41" s="75">
        <v>89576.38</v>
      </c>
      <c r="F41" s="75">
        <v>104697.39</v>
      </c>
      <c r="G41" s="75">
        <v>87203.87</v>
      </c>
      <c r="H41" s="75">
        <v>91707.46</v>
      </c>
      <c r="I41" s="75">
        <v>115702.87</v>
      </c>
      <c r="J41" s="75">
        <v>127060.1</v>
      </c>
      <c r="K41" s="98">
        <v>101553.82</v>
      </c>
      <c r="L41" s="54">
        <f t="shared" si="28"/>
        <v>-0.20074185365822944</v>
      </c>
      <c r="N41" s="392">
        <f t="shared" ref="N41:N61" si="33">K41/$K$62</f>
        <v>0.19821279098368128</v>
      </c>
      <c r="P41" s="106">
        <v>7838.4979999999996</v>
      </c>
      <c r="Q41" s="75">
        <v>6247.3090000000002</v>
      </c>
      <c r="R41" s="75">
        <v>9426.0820000000003</v>
      </c>
      <c r="S41" s="75">
        <v>8273.2880000000005</v>
      </c>
      <c r="T41" s="75">
        <v>8586.44</v>
      </c>
      <c r="U41" s="75">
        <v>6289.7569999999996</v>
      </c>
      <c r="V41" s="75">
        <v>6195.8130000000001</v>
      </c>
      <c r="W41" s="75">
        <v>7407.3810000000003</v>
      </c>
      <c r="X41" s="75">
        <v>10444.594999999999</v>
      </c>
      <c r="Y41" s="98">
        <v>8080.9560000000001</v>
      </c>
      <c r="Z41" s="54">
        <f t="shared" si="29"/>
        <v>-0.22630259957422949</v>
      </c>
      <c r="AB41" s="392">
        <f t="shared" ref="AB41:AB61" si="34">Y41/$Y$62</f>
        <v>0.10889531762407748</v>
      </c>
      <c r="AD41" s="118">
        <f>(P41/B41)*10</f>
        <v>0.71985564128744395</v>
      </c>
      <c r="AE41" s="89">
        <f t="shared" si="30"/>
        <v>0.56892970554995492</v>
      </c>
      <c r="AF41" s="89">
        <f t="shared" si="30"/>
        <v>0.75286986207330076</v>
      </c>
      <c r="AG41" s="89">
        <f t="shared" si="30"/>
        <v>0.92360151191642259</v>
      </c>
      <c r="AH41" s="89">
        <f t="shared" si="30"/>
        <v>0.82011977566967054</v>
      </c>
      <c r="AI41" s="89">
        <f t="shared" si="30"/>
        <v>0.72127039774725588</v>
      </c>
      <c r="AJ41" s="89">
        <f t="shared" si="31"/>
        <v>0.67560621567754675</v>
      </c>
      <c r="AK41" s="89">
        <f t="shared" si="31"/>
        <v>0.64020719624327382</v>
      </c>
      <c r="AL41" s="89">
        <f t="shared" si="31"/>
        <v>0.82202005192818184</v>
      </c>
      <c r="AM41" s="119">
        <f t="shared" si="31"/>
        <v>0.7957313668752195</v>
      </c>
      <c r="AN41" s="54">
        <f t="shared" si="32"/>
        <v>-3.1980588540751462E-2</v>
      </c>
    </row>
    <row r="42" spans="1:40" ht="20.100000000000001" customHeight="1" x14ac:dyDescent="0.25">
      <c r="A42" s="104" t="s">
        <v>105</v>
      </c>
      <c r="B42" s="106">
        <v>7092.91</v>
      </c>
      <c r="C42" s="75">
        <v>5854.09</v>
      </c>
      <c r="D42" s="75">
        <v>8643.51</v>
      </c>
      <c r="E42" s="75">
        <v>26597.37</v>
      </c>
      <c r="F42" s="75">
        <v>30787.82</v>
      </c>
      <c r="G42" s="75">
        <v>43746.85</v>
      </c>
      <c r="H42" s="75">
        <v>44323.34</v>
      </c>
      <c r="I42" s="75">
        <v>25529.38</v>
      </c>
      <c r="J42" s="75">
        <v>34342.69</v>
      </c>
      <c r="K42" s="98">
        <v>42274.99</v>
      </c>
      <c r="L42" s="54">
        <f t="shared" si="28"/>
        <v>0.23097491780638019</v>
      </c>
      <c r="N42" s="392">
        <f t="shared" si="33"/>
        <v>8.2512344259499201E-2</v>
      </c>
      <c r="P42" s="106">
        <v>1422.568</v>
      </c>
      <c r="Q42" s="75">
        <v>1164.4179999999999</v>
      </c>
      <c r="R42" s="75">
        <v>1890.5039999999999</v>
      </c>
      <c r="S42" s="75">
        <v>6200.8909999999996</v>
      </c>
      <c r="T42" s="75">
        <v>6927.5360000000001</v>
      </c>
      <c r="U42" s="75">
        <v>8886.6450000000004</v>
      </c>
      <c r="V42" s="75">
        <v>9000.6039999999994</v>
      </c>
      <c r="W42" s="75">
        <v>5021.1719999999996</v>
      </c>
      <c r="X42" s="75">
        <v>6523.259</v>
      </c>
      <c r="Y42" s="98">
        <v>7505.9040000000005</v>
      </c>
      <c r="Z42" s="54">
        <f t="shared" si="29"/>
        <v>0.15063712785281105</v>
      </c>
      <c r="AB42" s="392">
        <f t="shared" si="34"/>
        <v>0.10114617628605249</v>
      </c>
      <c r="AD42" s="118">
        <f>(P42/B42)*10</f>
        <v>2.0056196962882651</v>
      </c>
      <c r="AE42" s="89">
        <f t="shared" si="30"/>
        <v>1.9890674724850488</v>
      </c>
      <c r="AF42" s="89">
        <f t="shared" si="30"/>
        <v>2.1871947854517435</v>
      </c>
      <c r="AG42" s="89">
        <f t="shared" si="30"/>
        <v>2.3313925399390993</v>
      </c>
      <c r="AH42" s="89">
        <f t="shared" si="30"/>
        <v>2.2500898082423504</v>
      </c>
      <c r="AI42" s="89">
        <f t="shared" si="30"/>
        <v>2.0313794021740996</v>
      </c>
      <c r="AJ42" s="89">
        <f t="shared" si="31"/>
        <v>2.030669168884836</v>
      </c>
      <c r="AK42" s="89">
        <f t="shared" si="31"/>
        <v>1.9668209725422237</v>
      </c>
      <c r="AL42" s="89">
        <f t="shared" si="31"/>
        <v>1.899460700370297</v>
      </c>
      <c r="AM42" s="119">
        <f t="shared" si="31"/>
        <v>1.7754951568291324</v>
      </c>
      <c r="AN42" s="54">
        <f t="shared" si="32"/>
        <v>-6.5263547446387141E-2</v>
      </c>
    </row>
    <row r="43" spans="1:40" ht="20.100000000000001" customHeight="1" x14ac:dyDescent="0.25">
      <c r="A43" s="104" t="s">
        <v>95</v>
      </c>
      <c r="B43" s="106">
        <v>19823.13</v>
      </c>
      <c r="C43" s="75">
        <v>14179.14</v>
      </c>
      <c r="D43" s="75">
        <v>26964.19</v>
      </c>
      <c r="E43" s="75">
        <v>24901.96</v>
      </c>
      <c r="F43" s="75">
        <v>28201.84</v>
      </c>
      <c r="G43" s="75">
        <v>29171.43</v>
      </c>
      <c r="H43" s="75">
        <v>27589.8</v>
      </c>
      <c r="I43" s="75">
        <v>27634.76</v>
      </c>
      <c r="J43" s="75">
        <v>29587.4</v>
      </c>
      <c r="K43" s="98">
        <v>28162.639999999999</v>
      </c>
      <c r="L43" s="54">
        <f t="shared" si="28"/>
        <v>-4.8154281890264168E-2</v>
      </c>
      <c r="N43" s="392">
        <f t="shared" si="33"/>
        <v>5.4967853261144298E-2</v>
      </c>
      <c r="P43" s="106">
        <v>5262.2960000000003</v>
      </c>
      <c r="Q43" s="75">
        <v>2507.62</v>
      </c>
      <c r="R43" s="75">
        <v>4617.3590000000004</v>
      </c>
      <c r="S43" s="75">
        <v>4387.2879999999996</v>
      </c>
      <c r="T43" s="75">
        <v>5133.1899999999996</v>
      </c>
      <c r="U43" s="75">
        <v>4976.0410000000002</v>
      </c>
      <c r="V43" s="75">
        <v>4838.4189999999999</v>
      </c>
      <c r="W43" s="75">
        <v>4740.1350000000002</v>
      </c>
      <c r="X43" s="75">
        <v>5120.1130000000003</v>
      </c>
      <c r="Y43" s="98">
        <v>5333.1629999999996</v>
      </c>
      <c r="Z43" s="54">
        <f t="shared" si="29"/>
        <v>4.1610409770252973E-2</v>
      </c>
      <c r="AB43" s="392">
        <f t="shared" si="34"/>
        <v>7.1867298723811618E-2</v>
      </c>
      <c r="AD43" s="118">
        <f>(P43/B43)*10</f>
        <v>2.6546241688371106</v>
      </c>
      <c r="AE43" s="89">
        <f t="shared" si="30"/>
        <v>1.7685275693730369</v>
      </c>
      <c r="AF43" s="89">
        <f t="shared" si="30"/>
        <v>1.7124041182026981</v>
      </c>
      <c r="AG43" s="89">
        <f t="shared" si="30"/>
        <v>1.7618243704511611</v>
      </c>
      <c r="AH43" s="89">
        <f t="shared" si="30"/>
        <v>1.8201613795411928</v>
      </c>
      <c r="AI43" s="89">
        <f t="shared" si="30"/>
        <v>1.7057926196967377</v>
      </c>
      <c r="AJ43" s="89">
        <f t="shared" si="31"/>
        <v>1.7536984682745071</v>
      </c>
      <c r="AK43" s="89">
        <f t="shared" si="31"/>
        <v>1.715279959008148</v>
      </c>
      <c r="AL43" s="89">
        <f t="shared" si="31"/>
        <v>1.7305045390943441</v>
      </c>
      <c r="AM43" s="119">
        <f t="shared" si="31"/>
        <v>1.8937013717463986</v>
      </c>
      <c r="AN43" s="54">
        <f t="shared" si="32"/>
        <v>9.430592579518067E-2</v>
      </c>
    </row>
    <row r="44" spans="1:40" ht="20.100000000000001" customHeight="1" x14ac:dyDescent="0.25">
      <c r="A44" s="104" t="s">
        <v>148</v>
      </c>
      <c r="B44" s="106">
        <v>773.89</v>
      </c>
      <c r="C44" s="75">
        <v>414.1</v>
      </c>
      <c r="D44" s="75">
        <v>4778.75</v>
      </c>
      <c r="E44" s="75">
        <v>3143.53</v>
      </c>
      <c r="F44" s="75">
        <v>2707.99</v>
      </c>
      <c r="G44" s="75">
        <v>5696.9</v>
      </c>
      <c r="H44" s="75">
        <v>7513.36</v>
      </c>
      <c r="I44" s="75">
        <v>9251.58</v>
      </c>
      <c r="J44" s="75">
        <v>9417.07</v>
      </c>
      <c r="K44" s="98">
        <v>21906.83</v>
      </c>
      <c r="L44" s="54">
        <f t="shared" si="28"/>
        <v>1.3262893872510242</v>
      </c>
      <c r="N44" s="392">
        <f t="shared" si="33"/>
        <v>4.2757760524469078E-2</v>
      </c>
      <c r="P44" s="106">
        <v>257.94</v>
      </c>
      <c r="Q44" s="75">
        <v>81.292000000000002</v>
      </c>
      <c r="R44" s="75">
        <v>707.98199999999997</v>
      </c>
      <c r="S44" s="75">
        <v>528.25099999999998</v>
      </c>
      <c r="T44" s="75">
        <v>507.95499999999998</v>
      </c>
      <c r="U44" s="75">
        <v>1267.5329999999999</v>
      </c>
      <c r="V44" s="75">
        <v>1664.5609999999999</v>
      </c>
      <c r="W44" s="75">
        <v>2038.0070000000001</v>
      </c>
      <c r="X44" s="75">
        <v>2135.1379999999999</v>
      </c>
      <c r="Y44" s="98">
        <v>4446.0420000000004</v>
      </c>
      <c r="Z44" s="54">
        <f t="shared" si="29"/>
        <v>1.0823206743545384</v>
      </c>
      <c r="AB44" s="392">
        <f t="shared" si="34"/>
        <v>5.9912856320463656E-2</v>
      </c>
      <c r="AD44" s="118">
        <f t="shared" ref="AD44:AD61" si="35">(P44/B44)*10</f>
        <v>3.3330318262285337</v>
      </c>
      <c r="AE44" s="89">
        <f t="shared" si="30"/>
        <v>1.9631007003139336</v>
      </c>
      <c r="AF44" s="89">
        <f t="shared" si="30"/>
        <v>1.4815213183363849</v>
      </c>
      <c r="AG44" s="89">
        <f t="shared" si="30"/>
        <v>1.6804388696783552</v>
      </c>
      <c r="AH44" s="89">
        <f t="shared" si="30"/>
        <v>1.8757639429983124</v>
      </c>
      <c r="AI44" s="89">
        <f t="shared" si="30"/>
        <v>2.2249521669679999</v>
      </c>
      <c r="AJ44" s="89">
        <f t="shared" ref="AJ44:AK61" si="36">(V44/H44)*10</f>
        <v>2.2154681793498514</v>
      </c>
      <c r="AK44" s="89">
        <f t="shared" si="36"/>
        <v>2.202874536025198</v>
      </c>
      <c r="AL44" s="89">
        <f t="shared" ref="AL44:AL61" si="37">(X44/J44)*10</f>
        <v>2.2673060729080277</v>
      </c>
      <c r="AM44" s="119">
        <f t="shared" ref="AM44:AM61" si="38">(Y44/K44)*10</f>
        <v>2.0295232126236429</v>
      </c>
      <c r="AN44" s="54">
        <f t="shared" ref="AN44:AN61" si="39">(AM44-AL44)/AL44</f>
        <v>-0.10487461888169623</v>
      </c>
    </row>
    <row r="45" spans="1:40" ht="20.100000000000001" customHeight="1" x14ac:dyDescent="0.25">
      <c r="A45" s="104" t="s">
        <v>102</v>
      </c>
      <c r="B45" s="106">
        <v>12775.41</v>
      </c>
      <c r="C45" s="75">
        <v>23607.279999999999</v>
      </c>
      <c r="D45" s="75">
        <v>25359.63</v>
      </c>
      <c r="E45" s="75">
        <v>29511.39</v>
      </c>
      <c r="F45" s="75">
        <v>30032.65</v>
      </c>
      <c r="G45" s="75">
        <v>33735.919999999998</v>
      </c>
      <c r="H45" s="75">
        <v>36849.51</v>
      </c>
      <c r="I45" s="75">
        <v>33920.160000000003</v>
      </c>
      <c r="J45" s="75">
        <v>37309.360000000001</v>
      </c>
      <c r="K45" s="98">
        <v>27933.07</v>
      </c>
      <c r="L45" s="54">
        <f t="shared" si="28"/>
        <v>-0.25131200320777414</v>
      </c>
      <c r="N45" s="392">
        <f t="shared" si="33"/>
        <v>5.4519778433175015E-2</v>
      </c>
      <c r="P45" s="106">
        <v>1498.5409999999999</v>
      </c>
      <c r="Q45" s="75">
        <v>3307.3589999999999</v>
      </c>
      <c r="R45" s="75">
        <v>3373.4140000000002</v>
      </c>
      <c r="S45" s="75">
        <v>4262.3410000000003</v>
      </c>
      <c r="T45" s="75">
        <v>4469.1059999999998</v>
      </c>
      <c r="U45" s="75">
        <v>4897.9009999999998</v>
      </c>
      <c r="V45" s="75">
        <v>5323.5039999999999</v>
      </c>
      <c r="W45" s="75">
        <v>4561.3130000000001</v>
      </c>
      <c r="X45" s="75">
        <v>5130.9579999999996</v>
      </c>
      <c r="Y45" s="98">
        <v>3869.33</v>
      </c>
      <c r="Z45" s="54">
        <f t="shared" si="29"/>
        <v>-0.24588546622287685</v>
      </c>
      <c r="AB45" s="392">
        <f t="shared" si="34"/>
        <v>5.2141345571287814E-2</v>
      </c>
      <c r="AD45" s="118">
        <f t="shared" si="35"/>
        <v>1.1729885772746236</v>
      </c>
      <c r="AE45" s="89">
        <f t="shared" si="30"/>
        <v>1.4009911349380362</v>
      </c>
      <c r="AF45" s="89">
        <f t="shared" si="30"/>
        <v>1.3302299757528009</v>
      </c>
      <c r="AG45" s="89">
        <f t="shared" si="30"/>
        <v>1.4443037078226408</v>
      </c>
      <c r="AH45" s="89">
        <f t="shared" si="30"/>
        <v>1.4880824702448834</v>
      </c>
      <c r="AI45" s="89">
        <f t="shared" si="30"/>
        <v>1.4518356102338399</v>
      </c>
      <c r="AJ45" s="89">
        <f t="shared" si="36"/>
        <v>1.4446607295456573</v>
      </c>
      <c r="AK45" s="89">
        <f t="shared" si="36"/>
        <v>1.3447203668850618</v>
      </c>
      <c r="AL45" s="89">
        <f t="shared" si="37"/>
        <v>1.3752468549447108</v>
      </c>
      <c r="AM45" s="119">
        <f t="shared" si="38"/>
        <v>1.3852147293512671</v>
      </c>
      <c r="AN45" s="54">
        <f t="shared" si="39"/>
        <v>7.2480619539079562E-3</v>
      </c>
    </row>
    <row r="46" spans="1:40" ht="20.100000000000001" customHeight="1" x14ac:dyDescent="0.25">
      <c r="A46" s="104" t="s">
        <v>101</v>
      </c>
      <c r="B46" s="106">
        <v>16890.02</v>
      </c>
      <c r="C46" s="75">
        <v>70451.320000000007</v>
      </c>
      <c r="D46" s="75">
        <v>195644.23</v>
      </c>
      <c r="E46" s="75">
        <v>148221.32999999999</v>
      </c>
      <c r="F46" s="75">
        <v>17386.02</v>
      </c>
      <c r="G46" s="75">
        <v>15583.88</v>
      </c>
      <c r="H46" s="75">
        <v>202913.42</v>
      </c>
      <c r="I46" s="75">
        <v>188875.05</v>
      </c>
      <c r="J46" s="75">
        <v>123129.85</v>
      </c>
      <c r="K46" s="98">
        <v>23180.41</v>
      </c>
      <c r="L46" s="54">
        <f t="shared" si="28"/>
        <v>-0.81174012637877813</v>
      </c>
      <c r="N46" s="392">
        <f t="shared" si="33"/>
        <v>4.524353453416164E-2</v>
      </c>
      <c r="P46" s="106">
        <v>4695.8810000000003</v>
      </c>
      <c r="Q46" s="75">
        <v>5663.7420000000002</v>
      </c>
      <c r="R46" s="75">
        <v>11939.242</v>
      </c>
      <c r="S46" s="75">
        <v>11291.868</v>
      </c>
      <c r="T46" s="75">
        <v>4000.6610000000001</v>
      </c>
      <c r="U46" s="75">
        <v>3604.3330000000001</v>
      </c>
      <c r="V46" s="75">
        <v>9760.8310000000001</v>
      </c>
      <c r="W46" s="75">
        <v>11452.36</v>
      </c>
      <c r="X46" s="75">
        <v>10044.679</v>
      </c>
      <c r="Y46" s="98">
        <v>3769.0219999999999</v>
      </c>
      <c r="Z46" s="54">
        <f t="shared" si="29"/>
        <v>-0.62477427103444516</v>
      </c>
      <c r="AB46" s="392">
        <f t="shared" si="34"/>
        <v>5.0789640213625184E-2</v>
      </c>
      <c r="AD46" s="118">
        <f t="shared" si="35"/>
        <v>2.7802696503615749</v>
      </c>
      <c r="AE46" s="89">
        <f t="shared" si="30"/>
        <v>0.80392276539318219</v>
      </c>
      <c r="AF46" s="89">
        <f t="shared" si="30"/>
        <v>0.61025270206026527</v>
      </c>
      <c r="AG46" s="89">
        <f t="shared" si="30"/>
        <v>0.76182476570679825</v>
      </c>
      <c r="AH46" s="89">
        <f t="shared" si="30"/>
        <v>2.301079257932523</v>
      </c>
      <c r="AI46" s="89">
        <f t="shared" si="30"/>
        <v>2.3128598269493863</v>
      </c>
      <c r="AJ46" s="89">
        <f t="shared" si="36"/>
        <v>0.48103427560385109</v>
      </c>
      <c r="AK46" s="89">
        <f t="shared" si="36"/>
        <v>0.60634583551400789</v>
      </c>
      <c r="AL46" s="89">
        <f t="shared" si="37"/>
        <v>0.81577935813289781</v>
      </c>
      <c r="AM46" s="119">
        <f t="shared" si="38"/>
        <v>1.625951396027939</v>
      </c>
      <c r="AN46" s="54">
        <f t="shared" si="39"/>
        <v>0.99312642544585794</v>
      </c>
    </row>
    <row r="47" spans="1:40" ht="20.100000000000001" customHeight="1" x14ac:dyDescent="0.25">
      <c r="A47" s="104" t="s">
        <v>110</v>
      </c>
      <c r="B47" s="106">
        <v>8285.4699999999993</v>
      </c>
      <c r="C47" s="75">
        <v>7757.61</v>
      </c>
      <c r="D47" s="75">
        <v>7953.87</v>
      </c>
      <c r="E47" s="75">
        <v>6533.47</v>
      </c>
      <c r="F47" s="75">
        <v>6730.7</v>
      </c>
      <c r="G47" s="75">
        <v>6254.75</v>
      </c>
      <c r="H47" s="75">
        <v>7500.1</v>
      </c>
      <c r="I47" s="75">
        <v>7113.2</v>
      </c>
      <c r="J47" s="75">
        <v>13604.3</v>
      </c>
      <c r="K47" s="98">
        <v>12816.5</v>
      </c>
      <c r="L47" s="54">
        <f t="shared" si="28"/>
        <v>-5.7908161390148649E-2</v>
      </c>
      <c r="N47" s="392">
        <f t="shared" si="33"/>
        <v>2.5015250392770562E-2</v>
      </c>
      <c r="P47" s="106">
        <v>2015.258</v>
      </c>
      <c r="Q47" s="75">
        <v>1816.4749999999999</v>
      </c>
      <c r="R47" s="75">
        <v>1896.913</v>
      </c>
      <c r="S47" s="75">
        <v>1546.0119999999999</v>
      </c>
      <c r="T47" s="75">
        <v>1722.7349999999999</v>
      </c>
      <c r="U47" s="75">
        <v>1642.627</v>
      </c>
      <c r="V47" s="75">
        <v>1927.982</v>
      </c>
      <c r="W47" s="75">
        <v>1841.962</v>
      </c>
      <c r="X47" s="75">
        <v>3698.9690000000001</v>
      </c>
      <c r="Y47" s="98">
        <v>3569.616</v>
      </c>
      <c r="Z47" s="54">
        <f t="shared" si="29"/>
        <v>-3.4970014617586705E-2</v>
      </c>
      <c r="AB47" s="392">
        <f t="shared" si="34"/>
        <v>4.8102534912452054E-2</v>
      </c>
      <c r="AD47" s="118">
        <f t="shared" si="35"/>
        <v>2.432279641348047</v>
      </c>
      <c r="AE47" s="89">
        <f t="shared" si="30"/>
        <v>2.3415394689859377</v>
      </c>
      <c r="AF47" s="89">
        <f t="shared" si="30"/>
        <v>2.3848931400689226</v>
      </c>
      <c r="AG47" s="89">
        <f t="shared" si="30"/>
        <v>2.3662953989227775</v>
      </c>
      <c r="AH47" s="89">
        <f t="shared" si="30"/>
        <v>2.559518326474215</v>
      </c>
      <c r="AI47" s="89">
        <f t="shared" si="30"/>
        <v>2.6262072824653266</v>
      </c>
      <c r="AJ47" s="89">
        <f t="shared" si="36"/>
        <v>2.5706083918881077</v>
      </c>
      <c r="AK47" s="89">
        <f t="shared" si="36"/>
        <v>2.5894983973457797</v>
      </c>
      <c r="AL47" s="89">
        <f t="shared" si="37"/>
        <v>2.718970472571173</v>
      </c>
      <c r="AM47" s="119">
        <f t="shared" si="38"/>
        <v>2.7851722389107794</v>
      </c>
      <c r="AN47" s="54">
        <f t="shared" si="39"/>
        <v>2.4348100506219626E-2</v>
      </c>
    </row>
    <row r="48" spans="1:40" ht="20.100000000000001" customHeight="1" x14ac:dyDescent="0.25">
      <c r="A48" s="104" t="s">
        <v>106</v>
      </c>
      <c r="B48" s="106">
        <v>18855.599999999999</v>
      </c>
      <c r="C48" s="75">
        <v>16513.79</v>
      </c>
      <c r="D48" s="75">
        <v>19354.11</v>
      </c>
      <c r="E48" s="75">
        <v>22882.68</v>
      </c>
      <c r="F48" s="75">
        <v>24046.91</v>
      </c>
      <c r="G48" s="75">
        <v>24904.880000000001</v>
      </c>
      <c r="H48" s="75">
        <v>23567.91</v>
      </c>
      <c r="I48" s="75">
        <v>22092.12</v>
      </c>
      <c r="J48" s="75">
        <v>25823.25</v>
      </c>
      <c r="K48" s="98">
        <v>24052.58</v>
      </c>
      <c r="L48" s="54">
        <f t="shared" si="28"/>
        <v>-6.8568828478212399E-2</v>
      </c>
      <c r="N48" s="392">
        <f t="shared" si="33"/>
        <v>4.6945836327557867E-2</v>
      </c>
      <c r="P48" s="106">
        <v>2622.99</v>
      </c>
      <c r="Q48" s="75">
        <v>2042.1420000000001</v>
      </c>
      <c r="R48" s="75">
        <v>2192.9659999999999</v>
      </c>
      <c r="S48" s="75">
        <v>2662.335</v>
      </c>
      <c r="T48" s="75">
        <v>2835.7190000000001</v>
      </c>
      <c r="U48" s="75">
        <v>2815.6869999999999</v>
      </c>
      <c r="V48" s="75">
        <v>2576.0810000000001</v>
      </c>
      <c r="W48" s="75">
        <v>2514.3629999999998</v>
      </c>
      <c r="X48" s="75">
        <v>3372.1350000000002</v>
      </c>
      <c r="Y48" s="98">
        <v>2962.6680000000001</v>
      </c>
      <c r="Z48" s="54">
        <f t="shared" si="29"/>
        <v>-0.12142663327535821</v>
      </c>
      <c r="AB48" s="392">
        <f t="shared" si="34"/>
        <v>3.9923577467157398E-2</v>
      </c>
      <c r="AD48" s="118">
        <f t="shared" si="35"/>
        <v>1.3910933621841788</v>
      </c>
      <c r="AE48" s="89">
        <f t="shared" si="30"/>
        <v>1.2366282967144429</v>
      </c>
      <c r="AF48" s="89">
        <f t="shared" si="30"/>
        <v>1.1330750936106075</v>
      </c>
      <c r="AG48" s="89">
        <f t="shared" si="30"/>
        <v>1.1634716737724777</v>
      </c>
      <c r="AH48" s="89">
        <f t="shared" si="30"/>
        <v>1.1792446513918005</v>
      </c>
      <c r="AI48" s="89">
        <f t="shared" si="30"/>
        <v>1.1305764171519797</v>
      </c>
      <c r="AJ48" s="89">
        <f t="shared" si="36"/>
        <v>1.093046010443862</v>
      </c>
      <c r="AK48" s="89">
        <f t="shared" si="36"/>
        <v>1.138126626145431</v>
      </c>
      <c r="AL48" s="89">
        <f t="shared" si="37"/>
        <v>1.3058522842787024</v>
      </c>
      <c r="AM48" s="119">
        <f t="shared" si="38"/>
        <v>1.2317464488217065</v>
      </c>
      <c r="AN48" s="54">
        <f t="shared" si="39"/>
        <v>-5.6749018513934622E-2</v>
      </c>
    </row>
    <row r="49" spans="1:40" ht="20.100000000000001" customHeight="1" x14ac:dyDescent="0.25">
      <c r="A49" s="104" t="s">
        <v>103</v>
      </c>
      <c r="B49" s="106">
        <v>5773.97</v>
      </c>
      <c r="C49" s="75">
        <v>3005.89</v>
      </c>
      <c r="D49" s="75">
        <v>4136.05</v>
      </c>
      <c r="E49" s="75">
        <v>6193.33</v>
      </c>
      <c r="F49" s="75">
        <v>6968.88</v>
      </c>
      <c r="G49" s="75">
        <v>8196.75</v>
      </c>
      <c r="H49" s="75">
        <v>10215.77</v>
      </c>
      <c r="I49" s="75">
        <v>6376.92</v>
      </c>
      <c r="J49" s="75">
        <v>7502.98</v>
      </c>
      <c r="K49" s="98">
        <v>9408.82</v>
      </c>
      <c r="L49" s="54">
        <f t="shared" si="28"/>
        <v>0.25401107293368774</v>
      </c>
      <c r="N49" s="392">
        <f t="shared" si="33"/>
        <v>1.8364139055163851E-2</v>
      </c>
      <c r="P49" s="106">
        <v>1928.7329999999999</v>
      </c>
      <c r="Q49" s="75">
        <v>628.65499999999997</v>
      </c>
      <c r="R49" s="75">
        <v>807.87900000000002</v>
      </c>
      <c r="S49" s="75">
        <v>1055.9480000000001</v>
      </c>
      <c r="T49" s="75">
        <v>1281.1310000000001</v>
      </c>
      <c r="U49" s="75">
        <v>1482.201</v>
      </c>
      <c r="V49" s="75">
        <v>1924.731</v>
      </c>
      <c r="W49" s="75">
        <v>1334.6489999999999</v>
      </c>
      <c r="X49" s="75">
        <v>1983.154</v>
      </c>
      <c r="Y49" s="98">
        <v>2474.5749999999998</v>
      </c>
      <c r="Z49" s="54">
        <f t="shared" si="29"/>
        <v>0.24779770002733012</v>
      </c>
      <c r="AB49" s="392">
        <f t="shared" si="34"/>
        <v>3.3346256384715063E-2</v>
      </c>
      <c r="AD49" s="118">
        <f t="shared" si="35"/>
        <v>3.3403931783504244</v>
      </c>
      <c r="AE49" s="89">
        <f t="shared" si="30"/>
        <v>2.0914105306581412</v>
      </c>
      <c r="AF49" s="89">
        <f t="shared" si="30"/>
        <v>1.9532621704283071</v>
      </c>
      <c r="AG49" s="89">
        <f t="shared" si="30"/>
        <v>1.7049761598364692</v>
      </c>
      <c r="AH49" s="89">
        <f t="shared" si="30"/>
        <v>1.8383599660203647</v>
      </c>
      <c r="AI49" s="89">
        <f t="shared" si="30"/>
        <v>1.8082788910238814</v>
      </c>
      <c r="AJ49" s="89">
        <f t="shared" si="36"/>
        <v>1.8840782437349313</v>
      </c>
      <c r="AK49" s="89">
        <f t="shared" si="36"/>
        <v>2.0929367155303815</v>
      </c>
      <c r="AL49" s="89">
        <f t="shared" si="37"/>
        <v>2.6431551196991068</v>
      </c>
      <c r="AM49" s="119">
        <f t="shared" si="38"/>
        <v>2.6300588171524164</v>
      </c>
      <c r="AN49" s="54">
        <f t="shared" si="39"/>
        <v>-4.9547990767114828E-3</v>
      </c>
    </row>
    <row r="50" spans="1:40" ht="20.100000000000001" customHeight="1" x14ac:dyDescent="0.25">
      <c r="A50" s="104" t="s">
        <v>94</v>
      </c>
      <c r="B50" s="106">
        <v>28570.34</v>
      </c>
      <c r="C50" s="75">
        <v>21593.08</v>
      </c>
      <c r="D50" s="75">
        <v>21660.32</v>
      </c>
      <c r="E50" s="75">
        <v>12603.36</v>
      </c>
      <c r="F50" s="75">
        <v>11593.62</v>
      </c>
      <c r="G50" s="75">
        <v>14275.53</v>
      </c>
      <c r="H50" s="75">
        <v>11178.19</v>
      </c>
      <c r="I50" s="75">
        <v>13637.63</v>
      </c>
      <c r="J50" s="75">
        <v>12458.1</v>
      </c>
      <c r="K50" s="98">
        <v>13094.05</v>
      </c>
      <c r="L50" s="54">
        <f t="shared" si="28"/>
        <v>5.1047109912426364E-2</v>
      </c>
      <c r="N50" s="392">
        <f t="shared" si="33"/>
        <v>2.5556972606051366E-2</v>
      </c>
      <c r="P50" s="106">
        <v>4996.174</v>
      </c>
      <c r="Q50" s="75">
        <v>1766.4860000000001</v>
      </c>
      <c r="R50" s="75">
        <v>2218.4670000000001</v>
      </c>
      <c r="S50" s="75">
        <v>1785.7650000000001</v>
      </c>
      <c r="T50" s="75">
        <v>1437.385</v>
      </c>
      <c r="U50" s="75">
        <v>1600.1310000000001</v>
      </c>
      <c r="V50" s="75">
        <v>1250.299</v>
      </c>
      <c r="W50" s="75">
        <v>1493.059</v>
      </c>
      <c r="X50" s="75">
        <v>1485.835</v>
      </c>
      <c r="Y50" s="98">
        <v>1914.771</v>
      </c>
      <c r="Z50" s="54">
        <f t="shared" si="29"/>
        <v>0.28868346754518498</v>
      </c>
      <c r="AB50" s="392">
        <f t="shared" si="34"/>
        <v>2.5802590216104683E-2</v>
      </c>
      <c r="AD50" s="118">
        <f t="shared" si="35"/>
        <v>1.7487275265187605</v>
      </c>
      <c r="AE50" s="89">
        <f t="shared" si="30"/>
        <v>0.81807968108301365</v>
      </c>
      <c r="AF50" s="89">
        <f t="shared" si="30"/>
        <v>1.0242078602716858</v>
      </c>
      <c r="AG50" s="89">
        <f t="shared" si="30"/>
        <v>1.4168959705983166</v>
      </c>
      <c r="AH50" s="89">
        <f t="shared" si="30"/>
        <v>1.2398068937915854</v>
      </c>
      <c r="AI50" s="89">
        <f t="shared" si="30"/>
        <v>1.1208907830392287</v>
      </c>
      <c r="AJ50" s="89">
        <f t="shared" si="36"/>
        <v>1.1185165040136194</v>
      </c>
      <c r="AK50" s="89">
        <f t="shared" si="36"/>
        <v>1.0948082621393893</v>
      </c>
      <c r="AL50" s="89">
        <f t="shared" si="37"/>
        <v>1.1926658158146106</v>
      </c>
      <c r="AM50" s="119">
        <f t="shared" si="38"/>
        <v>1.4623214360721091</v>
      </c>
      <c r="AN50" s="54">
        <f t="shared" si="39"/>
        <v>0.22609486805263984</v>
      </c>
    </row>
    <row r="51" spans="1:40" ht="20.100000000000001" customHeight="1" x14ac:dyDescent="0.25">
      <c r="A51" s="104" t="s">
        <v>232</v>
      </c>
      <c r="B51" s="106">
        <v>212.94</v>
      </c>
      <c r="C51" s="75">
        <v>352.64</v>
      </c>
      <c r="D51" s="75">
        <v>352.18</v>
      </c>
      <c r="E51" s="75">
        <v>475.01</v>
      </c>
      <c r="F51" s="75">
        <v>542.71</v>
      </c>
      <c r="G51" s="75">
        <v>560.91</v>
      </c>
      <c r="H51" s="75">
        <v>1131.54</v>
      </c>
      <c r="I51" s="75">
        <v>1695.34</v>
      </c>
      <c r="J51" s="75">
        <v>2157.54</v>
      </c>
      <c r="K51" s="98">
        <v>2778.15</v>
      </c>
      <c r="L51" s="54">
        <f t="shared" si="28"/>
        <v>0.2876470424650297</v>
      </c>
      <c r="N51" s="392">
        <f t="shared" si="33"/>
        <v>5.4223944039851393E-3</v>
      </c>
      <c r="P51" s="106">
        <v>52.773000000000003</v>
      </c>
      <c r="Q51" s="75">
        <v>87.596000000000004</v>
      </c>
      <c r="R51" s="75">
        <v>87.278999999999996</v>
      </c>
      <c r="S51" s="75">
        <v>112.70099999999999</v>
      </c>
      <c r="T51" s="75">
        <v>132.245</v>
      </c>
      <c r="U51" s="75">
        <v>140.97200000000001</v>
      </c>
      <c r="V51" s="75">
        <v>294.7</v>
      </c>
      <c r="W51" s="75">
        <v>443.15300000000002</v>
      </c>
      <c r="X51" s="75">
        <v>573.65099999999995</v>
      </c>
      <c r="Y51" s="98">
        <v>774.59799999999996</v>
      </c>
      <c r="Z51" s="54">
        <f t="shared" si="29"/>
        <v>0.35029486569360119</v>
      </c>
      <c r="AB51" s="392">
        <f t="shared" si="34"/>
        <v>1.0438133216042155E-2</v>
      </c>
      <c r="AD51" s="118">
        <f t="shared" si="35"/>
        <v>2.4783037475345169</v>
      </c>
      <c r="AE51" s="89">
        <f t="shared" si="30"/>
        <v>2.4840063520871145</v>
      </c>
      <c r="AF51" s="89">
        <f t="shared" si="30"/>
        <v>2.4782497586461467</v>
      </c>
      <c r="AG51" s="89">
        <f t="shared" si="30"/>
        <v>2.3726026820487989</v>
      </c>
      <c r="AH51" s="89">
        <f t="shared" si="30"/>
        <v>2.4367525934661236</v>
      </c>
      <c r="AI51" s="89">
        <f t="shared" si="30"/>
        <v>2.5132730741117113</v>
      </c>
      <c r="AJ51" s="89">
        <f t="shared" si="36"/>
        <v>2.6044152217332135</v>
      </c>
      <c r="AK51" s="89">
        <f t="shared" si="36"/>
        <v>2.6139476447202332</v>
      </c>
      <c r="AL51" s="89">
        <f t="shared" si="37"/>
        <v>2.6588197669568121</v>
      </c>
      <c r="AM51" s="119">
        <f t="shared" si="38"/>
        <v>2.7881791839893451</v>
      </c>
      <c r="AN51" s="54">
        <f t="shared" si="39"/>
        <v>4.8652946935396457E-2</v>
      </c>
    </row>
    <row r="52" spans="1:40" ht="20.100000000000001" customHeight="1" x14ac:dyDescent="0.25">
      <c r="A52" s="104" t="s">
        <v>230</v>
      </c>
      <c r="B52" s="106">
        <v>69.63</v>
      </c>
      <c r="C52" s="75">
        <v>30.83</v>
      </c>
      <c r="D52" s="75">
        <v>252.94</v>
      </c>
      <c r="E52" s="75">
        <v>372.25</v>
      </c>
      <c r="F52" s="75">
        <v>142.38</v>
      </c>
      <c r="G52" s="75">
        <v>200.33</v>
      </c>
      <c r="H52" s="75">
        <v>343.34</v>
      </c>
      <c r="I52" s="75">
        <v>674.09</v>
      </c>
      <c r="J52" s="75">
        <v>1738.73</v>
      </c>
      <c r="K52" s="98">
        <v>2872.71</v>
      </c>
      <c r="L52" s="54">
        <f t="shared" si="28"/>
        <v>0.65218866644044793</v>
      </c>
      <c r="N52" s="392">
        <f t="shared" si="33"/>
        <v>5.6069566539863397E-3</v>
      </c>
      <c r="P52" s="106">
        <v>20.422000000000001</v>
      </c>
      <c r="Q52" s="75">
        <v>5.3520000000000003</v>
      </c>
      <c r="R52" s="75">
        <v>63.381</v>
      </c>
      <c r="S52" s="75">
        <v>135.15100000000001</v>
      </c>
      <c r="T52" s="75">
        <v>35.287999999999997</v>
      </c>
      <c r="U52" s="75">
        <v>49.98</v>
      </c>
      <c r="V52" s="75">
        <v>28.12</v>
      </c>
      <c r="W52" s="75">
        <v>138.99799999999999</v>
      </c>
      <c r="X52" s="75">
        <v>377.339</v>
      </c>
      <c r="Y52" s="98">
        <v>592.15499999999997</v>
      </c>
      <c r="Z52" s="54">
        <f t="shared" si="29"/>
        <v>0.56929180392167245</v>
      </c>
      <c r="AB52" s="392">
        <f t="shared" si="34"/>
        <v>7.9796136506232167E-3</v>
      </c>
      <c r="AD52" s="118">
        <f t="shared" si="35"/>
        <v>2.9329312078127243</v>
      </c>
      <c r="AE52" s="89">
        <f t="shared" si="30"/>
        <v>1.7359714563736621</v>
      </c>
      <c r="AF52" s="89">
        <f t="shared" si="30"/>
        <v>2.5057721198703247</v>
      </c>
      <c r="AG52" s="89">
        <f t="shared" si="30"/>
        <v>3.6306514439220954</v>
      </c>
      <c r="AH52" s="89">
        <f t="shared" si="30"/>
        <v>2.4784379828627614</v>
      </c>
      <c r="AI52" s="89">
        <f t="shared" si="30"/>
        <v>2.4948834423201713</v>
      </c>
      <c r="AJ52" s="89">
        <f t="shared" si="36"/>
        <v>0.81901322304421276</v>
      </c>
      <c r="AK52" s="89">
        <f t="shared" si="36"/>
        <v>2.0620095239508074</v>
      </c>
      <c r="AL52" s="89">
        <f t="shared" si="37"/>
        <v>2.1701989383055449</v>
      </c>
      <c r="AM52" s="119">
        <f t="shared" si="38"/>
        <v>2.061311444594129</v>
      </c>
      <c r="AN52" s="54">
        <f t="shared" si="39"/>
        <v>-5.0173968749811233E-2</v>
      </c>
    </row>
    <row r="53" spans="1:40" ht="20.100000000000001" customHeight="1" x14ac:dyDescent="0.25">
      <c r="A53" s="104" t="s">
        <v>227</v>
      </c>
      <c r="B53" s="106">
        <v>1118.45</v>
      </c>
      <c r="C53" s="75">
        <v>1957.02</v>
      </c>
      <c r="D53" s="75">
        <v>2589.92</v>
      </c>
      <c r="E53" s="75">
        <v>1968</v>
      </c>
      <c r="F53" s="75">
        <v>3055.06</v>
      </c>
      <c r="G53" s="75">
        <v>3809.57</v>
      </c>
      <c r="H53" s="75">
        <v>2030</v>
      </c>
      <c r="I53" s="75">
        <v>253.37</v>
      </c>
      <c r="J53" s="75">
        <v>1127.22</v>
      </c>
      <c r="K53" s="98">
        <v>2753.29</v>
      </c>
      <c r="L53" s="54">
        <f t="shared" si="28"/>
        <v>1.4425489256755557</v>
      </c>
      <c r="N53" s="392">
        <f t="shared" si="33"/>
        <v>5.3738726449429454E-3</v>
      </c>
      <c r="P53" s="106">
        <v>182.542</v>
      </c>
      <c r="Q53" s="75">
        <v>324.72199999999998</v>
      </c>
      <c r="R53" s="75">
        <v>457.93400000000003</v>
      </c>
      <c r="S53" s="75">
        <v>353.30799999999999</v>
      </c>
      <c r="T53" s="75">
        <v>555.09500000000003</v>
      </c>
      <c r="U53" s="75">
        <v>655.65499999999997</v>
      </c>
      <c r="V53" s="75">
        <v>361.62</v>
      </c>
      <c r="W53" s="75">
        <v>61.911000000000001</v>
      </c>
      <c r="X53" s="75">
        <v>290.22800000000001</v>
      </c>
      <c r="Y53" s="98">
        <v>535.13099999999997</v>
      </c>
      <c r="Z53" s="54">
        <f t="shared" si="29"/>
        <v>0.84382967873533898</v>
      </c>
      <c r="AB53" s="392">
        <f t="shared" si="34"/>
        <v>7.2111839509446897E-3</v>
      </c>
      <c r="AD53" s="118">
        <f t="shared" si="35"/>
        <v>1.6320979927578345</v>
      </c>
      <c r="AE53" s="89">
        <f t="shared" si="30"/>
        <v>1.6592676620576179</v>
      </c>
      <c r="AF53" s="89">
        <f t="shared" si="30"/>
        <v>1.7681395564341758</v>
      </c>
      <c r="AG53" s="89">
        <f t="shared" si="30"/>
        <v>1.7952642276422766</v>
      </c>
      <c r="AH53" s="89">
        <f t="shared" si="30"/>
        <v>1.8169692248270084</v>
      </c>
      <c r="AI53" s="89">
        <f t="shared" si="30"/>
        <v>1.7210735069837277</v>
      </c>
      <c r="AJ53" s="89">
        <f t="shared" si="36"/>
        <v>1.7813793103448274</v>
      </c>
      <c r="AK53" s="89">
        <f t="shared" si="36"/>
        <v>2.4435015984528556</v>
      </c>
      <c r="AL53" s="89">
        <f t="shared" si="37"/>
        <v>2.5747236564290912</v>
      </c>
      <c r="AM53" s="119">
        <f t="shared" si="38"/>
        <v>1.9436056499678567</v>
      </c>
      <c r="AN53" s="54">
        <f t="shared" si="39"/>
        <v>-0.24512067727553258</v>
      </c>
    </row>
    <row r="54" spans="1:40" ht="20.100000000000001" customHeight="1" x14ac:dyDescent="0.25">
      <c r="A54" s="104" t="s">
        <v>233</v>
      </c>
      <c r="B54" s="106">
        <v>1735.69</v>
      </c>
      <c r="C54" s="75">
        <v>2465.9899999999998</v>
      </c>
      <c r="D54" s="75">
        <v>1918.08</v>
      </c>
      <c r="E54" s="75">
        <v>1525.57</v>
      </c>
      <c r="F54" s="75">
        <v>2177.81</v>
      </c>
      <c r="G54" s="75">
        <v>2289.17</v>
      </c>
      <c r="H54" s="75">
        <v>1792.48</v>
      </c>
      <c r="I54" s="75">
        <v>2156</v>
      </c>
      <c r="J54" s="75">
        <v>1704.92</v>
      </c>
      <c r="K54" s="98">
        <v>1837.04</v>
      </c>
      <c r="L54" s="54">
        <f t="shared" si="28"/>
        <v>7.7493372123032103E-2</v>
      </c>
      <c r="N54" s="392">
        <f t="shared" si="33"/>
        <v>3.5855354879674819E-3</v>
      </c>
      <c r="P54" s="106">
        <v>416.17899999999997</v>
      </c>
      <c r="Q54" s="75">
        <v>561.00699999999995</v>
      </c>
      <c r="R54" s="75">
        <v>455.95600000000002</v>
      </c>
      <c r="S54" s="75">
        <v>363.45</v>
      </c>
      <c r="T54" s="75">
        <v>517.65099999999995</v>
      </c>
      <c r="U54" s="75">
        <v>542.952</v>
      </c>
      <c r="V54" s="75">
        <v>427.73200000000003</v>
      </c>
      <c r="W54" s="75">
        <v>510.50299999999999</v>
      </c>
      <c r="X54" s="75">
        <v>403.60500000000002</v>
      </c>
      <c r="Y54" s="98">
        <v>449.30399999999997</v>
      </c>
      <c r="Z54" s="54">
        <f t="shared" si="29"/>
        <v>0.11322704129037042</v>
      </c>
      <c r="AB54" s="392">
        <f t="shared" si="34"/>
        <v>6.0546180167010567E-3</v>
      </c>
      <c r="AD54" s="118">
        <f t="shared" si="35"/>
        <v>2.3977726437324636</v>
      </c>
      <c r="AE54" s="89">
        <f t="shared" si="30"/>
        <v>2.2749767841718742</v>
      </c>
      <c r="AF54" s="89">
        <f t="shared" si="30"/>
        <v>2.3771479813146481</v>
      </c>
      <c r="AG54" s="89">
        <f t="shared" si="30"/>
        <v>2.3823882221071466</v>
      </c>
      <c r="AH54" s="89">
        <f t="shared" si="30"/>
        <v>2.3769337086339029</v>
      </c>
      <c r="AI54" s="89">
        <f t="shared" si="30"/>
        <v>2.3718290908932058</v>
      </c>
      <c r="AJ54" s="89">
        <f t="shared" si="36"/>
        <v>2.3862581451396951</v>
      </c>
      <c r="AK54" s="89">
        <f t="shared" si="36"/>
        <v>2.3678246753246754</v>
      </c>
      <c r="AL54" s="89">
        <f t="shared" si="37"/>
        <v>2.3672958261971235</v>
      </c>
      <c r="AM54" s="119">
        <f t="shared" si="38"/>
        <v>2.4458041196707745</v>
      </c>
      <c r="AN54" s="54">
        <f t="shared" si="39"/>
        <v>3.3163702062436538E-2</v>
      </c>
    </row>
    <row r="55" spans="1:40" ht="20.100000000000001" customHeight="1" x14ac:dyDescent="0.25">
      <c r="A55" s="104" t="s">
        <v>226</v>
      </c>
      <c r="B55" s="106">
        <v>1087.08</v>
      </c>
      <c r="C55" s="75">
        <v>1421.78</v>
      </c>
      <c r="D55" s="75">
        <v>1471.08</v>
      </c>
      <c r="E55" s="75">
        <v>823.63</v>
      </c>
      <c r="F55" s="75">
        <v>1094.72</v>
      </c>
      <c r="G55" s="75">
        <v>1413.08</v>
      </c>
      <c r="H55" s="75">
        <v>1146.78</v>
      </c>
      <c r="I55" s="75">
        <v>1689.36</v>
      </c>
      <c r="J55" s="75">
        <v>2045.74</v>
      </c>
      <c r="K55" s="98">
        <v>1528.2</v>
      </c>
      <c r="L55" s="54">
        <f t="shared" si="28"/>
        <v>-0.25298425019797233</v>
      </c>
      <c r="N55" s="392">
        <f t="shared" si="33"/>
        <v>2.9827414387884345E-3</v>
      </c>
      <c r="P55" s="106">
        <v>335.42899999999997</v>
      </c>
      <c r="Q55" s="75">
        <v>394.30900000000003</v>
      </c>
      <c r="R55" s="75">
        <v>395.46600000000001</v>
      </c>
      <c r="S55" s="75">
        <v>236.80099999999999</v>
      </c>
      <c r="T55" s="75">
        <v>283.84399999999999</v>
      </c>
      <c r="U55" s="75">
        <v>363.72199999999998</v>
      </c>
      <c r="V55" s="75">
        <v>295.76499999999999</v>
      </c>
      <c r="W55" s="75">
        <v>415.71300000000002</v>
      </c>
      <c r="X55" s="75">
        <v>482.84500000000003</v>
      </c>
      <c r="Y55" s="98">
        <v>382.70800000000003</v>
      </c>
      <c r="Z55" s="54">
        <f t="shared" si="29"/>
        <v>-0.20738953494392609</v>
      </c>
      <c r="AB55" s="392">
        <f t="shared" si="34"/>
        <v>5.1572003630851902E-3</v>
      </c>
      <c r="AD55" s="118">
        <f t="shared" si="35"/>
        <v>3.0855962762630162</v>
      </c>
      <c r="AE55" s="89">
        <f t="shared" ref="AE55:AE62" si="40">(Q55/C55)*10</f>
        <v>2.7733474939864116</v>
      </c>
      <c r="AF55" s="89">
        <f t="shared" ref="AF55:AF62" si="41">(R55/D55)*10</f>
        <v>2.6882698425646465</v>
      </c>
      <c r="AG55" s="89">
        <f t="shared" ref="AG55:AG62" si="42">(S55/E55)*10</f>
        <v>2.8750895426344352</v>
      </c>
      <c r="AH55" s="89">
        <f t="shared" ref="AH55:AH62" si="43">(T55/F55)*10</f>
        <v>2.592845659163987</v>
      </c>
      <c r="AI55" s="89">
        <f t="shared" ref="AI55:AI62" si="44">(U55/G55)*10</f>
        <v>2.5739660882611033</v>
      </c>
      <c r="AJ55" s="89">
        <f t="shared" si="36"/>
        <v>2.579091020073597</v>
      </c>
      <c r="AK55" s="89">
        <f t="shared" si="36"/>
        <v>2.4607721267225462</v>
      </c>
      <c r="AL55" s="89">
        <f t="shared" si="37"/>
        <v>2.3602461700900408</v>
      </c>
      <c r="AM55" s="119">
        <f t="shared" si="38"/>
        <v>2.5043057191467089</v>
      </c>
      <c r="AN55" s="54">
        <f t="shared" si="39"/>
        <v>6.1035815196841252E-2</v>
      </c>
    </row>
    <row r="56" spans="1:40" ht="20.100000000000001" customHeight="1" x14ac:dyDescent="0.25">
      <c r="A56" s="104" t="s">
        <v>231</v>
      </c>
      <c r="B56" s="106">
        <v>14.79</v>
      </c>
      <c r="C56" s="75">
        <v>52.63</v>
      </c>
      <c r="D56" s="75">
        <v>259.58999999999997</v>
      </c>
      <c r="E56" s="75">
        <v>1378.25</v>
      </c>
      <c r="F56" s="75">
        <v>160.46</v>
      </c>
      <c r="G56" s="75">
        <v>140.32</v>
      </c>
      <c r="H56" s="75">
        <v>800.64</v>
      </c>
      <c r="I56" s="75">
        <v>2188.91</v>
      </c>
      <c r="J56" s="75">
        <v>1006.56</v>
      </c>
      <c r="K56" s="98">
        <v>2204.41</v>
      </c>
      <c r="L56" s="54">
        <f t="shared" si="28"/>
        <v>1.1900433158480368</v>
      </c>
      <c r="N56" s="392">
        <f t="shared" si="33"/>
        <v>4.3025684171440993E-3</v>
      </c>
      <c r="P56" s="106">
        <v>8.3789999999999996</v>
      </c>
      <c r="Q56" s="75">
        <v>25.3</v>
      </c>
      <c r="R56" s="75">
        <v>65.814999999999998</v>
      </c>
      <c r="S56" s="75">
        <v>117.126</v>
      </c>
      <c r="T56" s="75">
        <v>39.881999999999998</v>
      </c>
      <c r="U56" s="75">
        <v>30.61</v>
      </c>
      <c r="V56" s="75">
        <v>144.01900000000001</v>
      </c>
      <c r="W56" s="75">
        <v>327.51799999999997</v>
      </c>
      <c r="X56" s="75">
        <v>193.27600000000001</v>
      </c>
      <c r="Y56" s="98">
        <v>374.995</v>
      </c>
      <c r="Z56" s="54">
        <f t="shared" si="29"/>
        <v>0.94020468138827373</v>
      </c>
      <c r="AB56" s="392">
        <f t="shared" si="34"/>
        <v>5.0532634545270303E-3</v>
      </c>
      <c r="AD56" s="118">
        <f t="shared" si="35"/>
        <v>5.6653144016227186</v>
      </c>
      <c r="AE56" s="89">
        <f t="shared" si="40"/>
        <v>4.8071442143264296</v>
      </c>
      <c r="AF56" s="89">
        <f t="shared" si="41"/>
        <v>2.5353441966177437</v>
      </c>
      <c r="AG56" s="89">
        <f t="shared" si="42"/>
        <v>0.84981679666243426</v>
      </c>
      <c r="AH56" s="89">
        <f t="shared" si="43"/>
        <v>2.4854792471644021</v>
      </c>
      <c r="AI56" s="89">
        <f t="shared" si="44"/>
        <v>2.1814424173318132</v>
      </c>
      <c r="AJ56" s="89">
        <f t="shared" si="36"/>
        <v>1.7987984612310153</v>
      </c>
      <c r="AK56" s="89">
        <f t="shared" si="36"/>
        <v>1.4962606959628308</v>
      </c>
      <c r="AL56" s="89">
        <f t="shared" si="37"/>
        <v>1.9201637259577176</v>
      </c>
      <c r="AM56" s="119">
        <f t="shared" si="38"/>
        <v>1.7011127694031511</v>
      </c>
      <c r="AN56" s="54">
        <f t="shared" si="39"/>
        <v>-0.11407931188019431</v>
      </c>
    </row>
    <row r="57" spans="1:40" ht="20.100000000000001" customHeight="1" x14ac:dyDescent="0.25">
      <c r="A57" s="104" t="s">
        <v>236</v>
      </c>
      <c r="B57" s="106">
        <v>0.3</v>
      </c>
      <c r="C57" s="75">
        <v>0.83</v>
      </c>
      <c r="D57" s="75">
        <v>0.13</v>
      </c>
      <c r="E57" s="75">
        <v>1955.04</v>
      </c>
      <c r="F57" s="75">
        <v>4661.22</v>
      </c>
      <c r="G57" s="75">
        <v>3862.69</v>
      </c>
      <c r="H57" s="75">
        <v>3140.86</v>
      </c>
      <c r="I57" s="75">
        <v>4453.38</v>
      </c>
      <c r="J57" s="75">
        <v>5405.12</v>
      </c>
      <c r="K57" s="98">
        <v>6385.01</v>
      </c>
      <c r="L57" s="54">
        <f t="shared" si="28"/>
        <v>0.1812892220709254</v>
      </c>
      <c r="N57" s="392">
        <f t="shared" si="33"/>
        <v>1.2462265354062651E-2</v>
      </c>
      <c r="P57" s="106">
        <v>0.24</v>
      </c>
      <c r="Q57" s="75">
        <v>0.40200000000000002</v>
      </c>
      <c r="R57" s="75">
        <v>0.06</v>
      </c>
      <c r="S57" s="75">
        <v>132.19499999999999</v>
      </c>
      <c r="T57" s="75">
        <v>214.423</v>
      </c>
      <c r="U57" s="75">
        <v>150.114</v>
      </c>
      <c r="V57" s="75">
        <v>123.581</v>
      </c>
      <c r="W57" s="75">
        <v>198.113</v>
      </c>
      <c r="X57" s="75">
        <v>315.51499999999999</v>
      </c>
      <c r="Y57" s="98">
        <v>272.589</v>
      </c>
      <c r="Z57" s="54">
        <f t="shared" si="29"/>
        <v>-0.136050583965897</v>
      </c>
      <c r="AB57" s="392">
        <f t="shared" si="34"/>
        <v>3.6732863953014535E-3</v>
      </c>
      <c r="AD57" s="118">
        <f t="shared" si="35"/>
        <v>8</v>
      </c>
      <c r="AE57" s="89">
        <f t="shared" si="40"/>
        <v>4.8433734939759043</v>
      </c>
      <c r="AF57" s="89">
        <f t="shared" si="41"/>
        <v>4.615384615384615</v>
      </c>
      <c r="AG57" s="89">
        <f t="shared" si="42"/>
        <v>0.67617542352074633</v>
      </c>
      <c r="AH57" s="89">
        <f t="shared" si="43"/>
        <v>0.46001476008426972</v>
      </c>
      <c r="AI57" s="89">
        <f t="shared" si="44"/>
        <v>0.38862554333896843</v>
      </c>
      <c r="AJ57" s="89">
        <f t="shared" si="36"/>
        <v>0.39346230013435812</v>
      </c>
      <c r="AK57" s="89">
        <f t="shared" si="36"/>
        <v>0.44485985925297189</v>
      </c>
      <c r="AL57" s="89">
        <f t="shared" si="37"/>
        <v>0.58373357113255575</v>
      </c>
      <c r="AM57" s="119">
        <f t="shared" si="38"/>
        <v>0.42692023974903714</v>
      </c>
      <c r="AN57" s="54">
        <f t="shared" si="39"/>
        <v>-0.26863853500711032</v>
      </c>
    </row>
    <row r="58" spans="1:40" ht="20.100000000000001" customHeight="1" x14ac:dyDescent="0.25">
      <c r="A58" s="104" t="s">
        <v>228</v>
      </c>
      <c r="B58" s="106">
        <v>403.68</v>
      </c>
      <c r="C58" s="75">
        <v>1011.4</v>
      </c>
      <c r="D58" s="75">
        <v>1186.18</v>
      </c>
      <c r="E58" s="75">
        <v>1927.95</v>
      </c>
      <c r="F58" s="75">
        <v>3752.47</v>
      </c>
      <c r="G58" s="75">
        <v>1386.97</v>
      </c>
      <c r="H58" s="75">
        <v>2134.9899999999998</v>
      </c>
      <c r="I58" s="75">
        <v>1598.38</v>
      </c>
      <c r="J58" s="75">
        <v>1181.8399999999999</v>
      </c>
      <c r="K58" s="98">
        <v>1226.8399999999999</v>
      </c>
      <c r="L58" s="54">
        <f t="shared" si="28"/>
        <v>3.8076220131320657E-2</v>
      </c>
      <c r="N58" s="392">
        <f t="shared" si="33"/>
        <v>2.3945468569318172E-3</v>
      </c>
      <c r="P58" s="106">
        <v>125.699</v>
      </c>
      <c r="Q58" s="75">
        <v>79.031999999999996</v>
      </c>
      <c r="R58" s="75">
        <v>76.745000000000005</v>
      </c>
      <c r="S58" s="75">
        <v>158.36799999999999</v>
      </c>
      <c r="T58" s="75">
        <v>402.952</v>
      </c>
      <c r="U58" s="75">
        <v>190.89599999999999</v>
      </c>
      <c r="V58" s="75">
        <v>330.66500000000002</v>
      </c>
      <c r="W58" s="75">
        <v>203.22300000000001</v>
      </c>
      <c r="X58" s="75">
        <v>163.864</v>
      </c>
      <c r="Y58" s="98">
        <v>167.476</v>
      </c>
      <c r="Z58" s="54">
        <f t="shared" si="29"/>
        <v>2.2042669530830412E-2</v>
      </c>
      <c r="AB58" s="392">
        <f t="shared" si="34"/>
        <v>2.2568310252413203E-3</v>
      </c>
      <c r="AD58" s="118">
        <f t="shared" si="35"/>
        <v>3.1138277843836706</v>
      </c>
      <c r="AE58" s="89">
        <f t="shared" si="40"/>
        <v>0.78141190429108165</v>
      </c>
      <c r="AF58" s="89">
        <f t="shared" si="41"/>
        <v>0.64699286786153876</v>
      </c>
      <c r="AG58" s="89">
        <f t="shared" si="42"/>
        <v>0.82143209108120019</v>
      </c>
      <c r="AH58" s="89">
        <f t="shared" si="43"/>
        <v>1.0738313697377992</v>
      </c>
      <c r="AI58" s="89">
        <f t="shared" si="44"/>
        <v>1.3763527689856303</v>
      </c>
      <c r="AJ58" s="89">
        <f t="shared" si="36"/>
        <v>1.5487894556883173</v>
      </c>
      <c r="AK58" s="89">
        <f t="shared" si="36"/>
        <v>1.2714310739623869</v>
      </c>
      <c r="AL58" s="89">
        <f t="shared" si="37"/>
        <v>1.3865159412441619</v>
      </c>
      <c r="AM58" s="119">
        <f t="shared" si="38"/>
        <v>1.3651005836131853</v>
      </c>
      <c r="AN58" s="54">
        <f t="shared" si="39"/>
        <v>-1.5445446383948487E-2</v>
      </c>
    </row>
    <row r="59" spans="1:40" ht="20.100000000000001" customHeight="1" x14ac:dyDescent="0.25">
      <c r="A59" s="104" t="s">
        <v>229</v>
      </c>
      <c r="B59" s="106">
        <v>653.57000000000005</v>
      </c>
      <c r="C59" s="75">
        <v>519.20000000000005</v>
      </c>
      <c r="D59" s="75">
        <v>324.56</v>
      </c>
      <c r="E59" s="75">
        <v>387.21</v>
      </c>
      <c r="F59" s="75">
        <v>313.75</v>
      </c>
      <c r="G59" s="75">
        <v>340.6</v>
      </c>
      <c r="H59" s="75">
        <v>454.68</v>
      </c>
      <c r="I59" s="75">
        <v>476.33</v>
      </c>
      <c r="J59" s="75">
        <v>495.7</v>
      </c>
      <c r="K59" s="98">
        <v>615.4</v>
      </c>
      <c r="L59" s="54">
        <f t="shared" si="28"/>
        <v>0.24147669961670362</v>
      </c>
      <c r="N59" s="392">
        <f t="shared" si="33"/>
        <v>1.2011379933453753E-3</v>
      </c>
      <c r="P59" s="106">
        <v>258.30599999999998</v>
      </c>
      <c r="Q59" s="75">
        <v>106.72799999999999</v>
      </c>
      <c r="R59" s="75">
        <v>73.710999999999999</v>
      </c>
      <c r="S59" s="75">
        <v>90.266000000000005</v>
      </c>
      <c r="T59" s="75">
        <v>78.739000000000004</v>
      </c>
      <c r="U59" s="75">
        <v>83.486000000000004</v>
      </c>
      <c r="V59" s="75">
        <v>111.249</v>
      </c>
      <c r="W59" s="75">
        <v>114.818</v>
      </c>
      <c r="X59" s="75">
        <v>123.393</v>
      </c>
      <c r="Y59" s="98">
        <v>157.81200000000001</v>
      </c>
      <c r="Z59" s="54">
        <f t="shared" si="29"/>
        <v>0.27893802727869499</v>
      </c>
      <c r="AB59" s="392">
        <f t="shared" si="34"/>
        <v>2.1266033208064633E-3</v>
      </c>
      <c r="AD59" s="118">
        <f t="shared" si="35"/>
        <v>3.9522315895772442</v>
      </c>
      <c r="AE59" s="89">
        <f t="shared" si="40"/>
        <v>2.0556240369799688</v>
      </c>
      <c r="AF59" s="89">
        <f t="shared" si="41"/>
        <v>2.2711054966724178</v>
      </c>
      <c r="AG59" s="89">
        <f t="shared" si="42"/>
        <v>2.3311897936520238</v>
      </c>
      <c r="AH59" s="89">
        <f t="shared" si="43"/>
        <v>2.5096095617529883</v>
      </c>
      <c r="AI59" s="89">
        <f t="shared" si="44"/>
        <v>2.4511450381679389</v>
      </c>
      <c r="AJ59" s="89">
        <f t="shared" si="36"/>
        <v>2.4467537608867773</v>
      </c>
      <c r="AK59" s="89">
        <f t="shared" si="36"/>
        <v>2.4104717317825877</v>
      </c>
      <c r="AL59" s="89">
        <f t="shared" si="37"/>
        <v>2.4892677022392578</v>
      </c>
      <c r="AM59" s="119">
        <f t="shared" si="38"/>
        <v>2.5643808904777381</v>
      </c>
      <c r="AN59" s="54">
        <f t="shared" si="39"/>
        <v>3.0174813327996486E-2</v>
      </c>
    </row>
    <row r="60" spans="1:40" ht="20.100000000000001" customHeight="1" x14ac:dyDescent="0.25">
      <c r="A60" s="104" t="s">
        <v>237</v>
      </c>
      <c r="B60" s="106"/>
      <c r="C60" s="75">
        <v>24.21</v>
      </c>
      <c r="D60" s="75">
        <v>4.5</v>
      </c>
      <c r="E60" s="75">
        <v>5.62</v>
      </c>
      <c r="F60" s="75"/>
      <c r="G60" s="75"/>
      <c r="H60" s="75">
        <v>571.80999999999995</v>
      </c>
      <c r="I60" s="75">
        <v>255.42</v>
      </c>
      <c r="J60" s="75">
        <v>2804.92</v>
      </c>
      <c r="K60" s="98">
        <v>838.12</v>
      </c>
      <c r="L60" s="54">
        <f t="shared" si="28"/>
        <v>-0.70119646906150623</v>
      </c>
      <c r="N60" s="392">
        <f t="shared" si="33"/>
        <v>1.6358429882720605E-3</v>
      </c>
      <c r="P60" s="106"/>
      <c r="Q60" s="75">
        <v>4.9340000000000002</v>
      </c>
      <c r="R60" s="75">
        <v>0.84699999999999998</v>
      </c>
      <c r="S60" s="75">
        <v>1.0589999999999999</v>
      </c>
      <c r="T60" s="75"/>
      <c r="U60" s="75"/>
      <c r="V60" s="75">
        <v>50.073999999999998</v>
      </c>
      <c r="W60" s="75">
        <v>34.698999999999998</v>
      </c>
      <c r="X60" s="75">
        <v>418.63099999999997</v>
      </c>
      <c r="Y60" s="98">
        <v>144.92599999999999</v>
      </c>
      <c r="Z60" s="54">
        <f t="shared" si="29"/>
        <v>-0.65380967964627557</v>
      </c>
      <c r="AB60" s="392">
        <f t="shared" si="34"/>
        <v>1.9529573978607296E-3</v>
      </c>
      <c r="AD60" s="118"/>
      <c r="AE60" s="89">
        <f t="shared" si="40"/>
        <v>2.0380008261049154</v>
      </c>
      <c r="AF60" s="89">
        <f t="shared" si="41"/>
        <v>1.882222222222222</v>
      </c>
      <c r="AG60" s="89">
        <f t="shared" si="42"/>
        <v>1.884341637010676</v>
      </c>
      <c r="AH60" s="89"/>
      <c r="AI60" s="89"/>
      <c r="AJ60" s="89">
        <f t="shared" si="36"/>
        <v>0.87571046326577018</v>
      </c>
      <c r="AK60" s="89">
        <f t="shared" si="36"/>
        <v>1.3585075561819748</v>
      </c>
      <c r="AL60" s="89">
        <f t="shared" si="37"/>
        <v>1.4924881993069319</v>
      </c>
      <c r="AM60" s="119">
        <f t="shared" si="38"/>
        <v>1.7291795924211328</v>
      </c>
      <c r="AN60" s="54">
        <f t="shared" si="39"/>
        <v>0.15858845197175667</v>
      </c>
    </row>
    <row r="61" spans="1:40" ht="20.100000000000001" customHeight="1" thickBot="1" x14ac:dyDescent="0.3">
      <c r="A61" s="5" t="s">
        <v>33</v>
      </c>
      <c r="B61" s="149">
        <f>B62-SUM(B39:B60)</f>
        <v>2301.4900000002235</v>
      </c>
      <c r="C61" s="150">
        <f>C62-SUM(C39:C60)</f>
        <v>552.38000000000466</v>
      </c>
      <c r="D61" s="150">
        <f t="shared" ref="D61:K61" si="45">D62-SUM(D39:D60)</f>
        <v>556.75</v>
      </c>
      <c r="E61" s="150">
        <f t="shared" si="45"/>
        <v>592.54000000003725</v>
      </c>
      <c r="F61" s="150">
        <f t="shared" si="45"/>
        <v>743.38000000000466</v>
      </c>
      <c r="G61" s="150">
        <f t="shared" si="45"/>
        <v>689.05999999999767</v>
      </c>
      <c r="H61" s="150">
        <f t="shared" si="45"/>
        <v>453.14999999990687</v>
      </c>
      <c r="I61" s="150">
        <f t="shared" si="45"/>
        <v>723.28000000002794</v>
      </c>
      <c r="J61" s="150">
        <f t="shared" si="45"/>
        <v>700.73999999999069</v>
      </c>
      <c r="K61" s="150">
        <f t="shared" si="45"/>
        <v>921.61999999993714</v>
      </c>
      <c r="L61" s="54">
        <f t="shared" si="28"/>
        <v>0.31520963552808373</v>
      </c>
      <c r="N61" s="392">
        <f t="shared" si="33"/>
        <v>1.7988183253605612E-3</v>
      </c>
      <c r="P61" s="153">
        <f>P62-SUM(P39:P60)</f>
        <v>395.98299999997835</v>
      </c>
      <c r="Q61" s="150">
        <f>Q62-SUM(Q39:Q60)</f>
        <v>135.81800000000658</v>
      </c>
      <c r="R61" s="150">
        <f t="shared" ref="R61:Y61" si="46">R62-SUM(R39:R60)</f>
        <v>140.76100000001315</v>
      </c>
      <c r="S61" s="150">
        <f t="shared" si="46"/>
        <v>146.71199999998498</v>
      </c>
      <c r="T61" s="150">
        <f t="shared" si="46"/>
        <v>177.52499999999418</v>
      </c>
      <c r="U61" s="150">
        <f t="shared" si="46"/>
        <v>172.94699999999284</v>
      </c>
      <c r="V61" s="150">
        <f t="shared" si="46"/>
        <v>114.93799999998737</v>
      </c>
      <c r="W61" s="150">
        <f t="shared" si="46"/>
        <v>184.69500000001426</v>
      </c>
      <c r="X61" s="150">
        <f t="shared" si="46"/>
        <v>168.66400000001886</v>
      </c>
      <c r="Y61" s="150">
        <f t="shared" si="46"/>
        <v>223.64800000000105</v>
      </c>
      <c r="Z61" s="54">
        <f t="shared" si="29"/>
        <v>0.32599724896822108</v>
      </c>
      <c r="AB61" s="392">
        <f t="shared" si="34"/>
        <v>3.0137795572689409E-3</v>
      </c>
      <c r="AD61" s="118">
        <f t="shared" si="35"/>
        <v>1.7205505998285453</v>
      </c>
      <c r="AE61" s="89">
        <f t="shared" si="40"/>
        <v>2.4587783772041969</v>
      </c>
      <c r="AF61" s="89">
        <f t="shared" si="41"/>
        <v>2.5282622361924227</v>
      </c>
      <c r="AG61" s="89">
        <f t="shared" si="42"/>
        <v>2.4759847436455895</v>
      </c>
      <c r="AH61" s="89">
        <f t="shared" si="43"/>
        <v>2.3880787753234287</v>
      </c>
      <c r="AI61" s="89">
        <f t="shared" si="44"/>
        <v>2.5098975415782867</v>
      </c>
      <c r="AJ61" s="89">
        <f t="shared" si="36"/>
        <v>2.5364228180516601</v>
      </c>
      <c r="AK61" s="89">
        <f t="shared" si="36"/>
        <v>2.5535753788298736</v>
      </c>
      <c r="AL61" s="89">
        <f t="shared" si="37"/>
        <v>2.4069412335534022</v>
      </c>
      <c r="AM61" s="119">
        <f t="shared" si="38"/>
        <v>2.4266834487100573</v>
      </c>
      <c r="AN61" s="54">
        <f t="shared" si="39"/>
        <v>8.2022007357069396E-3</v>
      </c>
    </row>
    <row r="62" spans="1:40" s="7" customFormat="1" ht="26.25" customHeight="1" thickBot="1" x14ac:dyDescent="0.3">
      <c r="A62" s="69" t="s">
        <v>34</v>
      </c>
      <c r="B62" s="100">
        <v>535649.36</v>
      </c>
      <c r="C62" s="83">
        <v>617042.38</v>
      </c>
      <c r="D62" s="83">
        <v>807487.07</v>
      </c>
      <c r="E62" s="83">
        <v>649235.01</v>
      </c>
      <c r="F62" s="83">
        <v>401508.83</v>
      </c>
      <c r="G62" s="83">
        <v>399265.28000000003</v>
      </c>
      <c r="H62" s="83">
        <v>607841.61</v>
      </c>
      <c r="I62" s="83">
        <v>605395.51</v>
      </c>
      <c r="J62" s="83">
        <v>628875.11</v>
      </c>
      <c r="K62" s="101">
        <v>512347.46</v>
      </c>
      <c r="L62" s="102">
        <f t="shared" si="28"/>
        <v>-0.18529537605646368</v>
      </c>
      <c r="M62"/>
      <c r="N62" s="395">
        <f>SUM(N39:N61)</f>
        <v>0.99999999999999989</v>
      </c>
      <c r="P62" s="152">
        <v>74417.524999999994</v>
      </c>
      <c r="Q62" s="111">
        <v>47390.281000000003</v>
      </c>
      <c r="R62" s="111">
        <v>66184.839000000007</v>
      </c>
      <c r="S62" s="111">
        <v>68218.106</v>
      </c>
      <c r="T62" s="111">
        <v>57494.26</v>
      </c>
      <c r="U62" s="111">
        <v>57078.110999999997</v>
      </c>
      <c r="V62" s="111">
        <v>65483.819000000003</v>
      </c>
      <c r="W62" s="111">
        <v>63847.408000000003</v>
      </c>
      <c r="X62" s="111">
        <v>77869.456999999995</v>
      </c>
      <c r="Y62" s="112">
        <v>74208.479999999996</v>
      </c>
      <c r="Z62" s="425">
        <f t="shared" si="29"/>
        <v>-4.7014287000871201E-2</v>
      </c>
      <c r="AA62"/>
      <c r="AB62" s="395">
        <f>SUM(AB39:AB61)</f>
        <v>0.99999999999999989</v>
      </c>
      <c r="AD62" s="87">
        <f>(P62/B62)*10</f>
        <v>1.3892955085393921</v>
      </c>
      <c r="AE62" s="92">
        <f t="shared" si="40"/>
        <v>0.76802311374463461</v>
      </c>
      <c r="AF62" s="92">
        <f t="shared" si="41"/>
        <v>0.81963961354823933</v>
      </c>
      <c r="AG62" s="92">
        <f t="shared" si="42"/>
        <v>1.0507459540729327</v>
      </c>
      <c r="AH62" s="92">
        <f t="shared" si="43"/>
        <v>1.4319550581241263</v>
      </c>
      <c r="AI62" s="92">
        <f t="shared" si="44"/>
        <v>1.4295786250184337</v>
      </c>
      <c r="AJ62" s="92">
        <f>(V62/H62)*10</f>
        <v>1.0773171484591191</v>
      </c>
      <c r="AK62" s="92">
        <f>(W62/I62)*10</f>
        <v>1.0546396024641809</v>
      </c>
      <c r="AL62" s="92">
        <f>(X62/J62)*10</f>
        <v>1.2382340430041825</v>
      </c>
      <c r="AM62" s="103">
        <f>(Y62/K62)*10</f>
        <v>1.4484014422556131</v>
      </c>
      <c r="AN62" s="102">
        <f t="shared" si="32"/>
        <v>0.16973156281628793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422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98</v>
      </c>
      <c r="B68" s="105">
        <v>385850.79</v>
      </c>
      <c r="C68" s="73">
        <v>476108.68</v>
      </c>
      <c r="D68" s="73">
        <v>535825.98</v>
      </c>
      <c r="E68" s="73">
        <v>484440.04</v>
      </c>
      <c r="F68" s="73">
        <v>477519.94</v>
      </c>
      <c r="G68" s="73">
        <v>405841.81</v>
      </c>
      <c r="H68" s="73">
        <v>104478.44</v>
      </c>
      <c r="I68" s="73">
        <v>187939.34</v>
      </c>
      <c r="J68" s="73">
        <v>172406.18</v>
      </c>
      <c r="K68" s="96">
        <v>227119.63</v>
      </c>
      <c r="L68" s="159">
        <f t="shared" ref="L68:L96" si="47">(K68-J68)/J68</f>
        <v>0.31735202299592746</v>
      </c>
      <c r="N68" s="391">
        <f>K68/K96</f>
        <v>0.37825187095667917</v>
      </c>
      <c r="P68" s="105">
        <v>25363.848000000002</v>
      </c>
      <c r="Q68" s="73">
        <v>32027.864000000001</v>
      </c>
      <c r="R68" s="73">
        <v>38559.796999999999</v>
      </c>
      <c r="S68" s="73">
        <v>41139.947999999997</v>
      </c>
      <c r="T68" s="73">
        <v>40556.968000000001</v>
      </c>
      <c r="U68" s="73">
        <v>33485.839</v>
      </c>
      <c r="V68" s="73">
        <v>10411.598</v>
      </c>
      <c r="W68" s="73">
        <v>18535.883000000002</v>
      </c>
      <c r="X68" s="73">
        <v>18482.623</v>
      </c>
      <c r="Y68" s="96">
        <v>22759.97</v>
      </c>
      <c r="Z68" s="159">
        <f t="shared" ref="Z68:Z96" si="48">(Y68-X68)/X68</f>
        <v>0.23142532312648489</v>
      </c>
      <c r="AB68" s="391">
        <f>Y68/Y96</f>
        <v>0.34128612526269958</v>
      </c>
      <c r="AD68" s="118">
        <f t="shared" ref="AD68:AD79" si="49">(P68/B68)*10</f>
        <v>0.65734860877180012</v>
      </c>
      <c r="AE68" s="89">
        <f t="shared" ref="AE68:AE79" si="50">(Q68/C68)*10</f>
        <v>0.67270069514380626</v>
      </c>
      <c r="AF68" s="89">
        <f t="shared" ref="AF68:AF79" si="51">(R68/D68)*10</f>
        <v>0.71963283676539913</v>
      </c>
      <c r="AG68" s="89">
        <f t="shared" ref="AG68:AG79" si="52">(S68/E68)*10</f>
        <v>0.84922683104394092</v>
      </c>
      <c r="AH68" s="89">
        <f t="shared" ref="AH68:AH79" si="53">(T68/F68)*10</f>
        <v>0.84932511928192977</v>
      </c>
      <c r="AI68" s="89">
        <f t="shared" ref="AI68:AI79" si="54">(U68/G68)*10</f>
        <v>0.82509584214598297</v>
      </c>
      <c r="AJ68" s="89">
        <f t="shared" ref="AJ68:AJ79" si="55">(V68/H68)*10</f>
        <v>0.99653076749614555</v>
      </c>
      <c r="AK68" s="89">
        <f t="shared" ref="AK68:AK79" si="56">(W68/I68)*10</f>
        <v>0.98626945268616995</v>
      </c>
      <c r="AL68" s="89">
        <f t="shared" ref="AL68:AL79" si="57">(X68/J68)*10</f>
        <v>1.0720394709748804</v>
      </c>
      <c r="AM68" s="119">
        <f t="shared" ref="AM68:AM79" si="58">(Y68/K68)*10</f>
        <v>1.0021137318689715</v>
      </c>
      <c r="AN68" s="159">
        <f>(AM68-AL68)/AL68</f>
        <v>-6.5226832592572892E-2</v>
      </c>
    </row>
    <row r="69" spans="1:40" ht="20.100000000000001" customHeight="1" x14ac:dyDescent="0.25">
      <c r="A69" s="104" t="s">
        <v>99</v>
      </c>
      <c r="B69" s="106">
        <v>11906.2</v>
      </c>
      <c r="C69" s="75">
        <v>10737.3</v>
      </c>
      <c r="D69" s="75">
        <v>12661.96</v>
      </c>
      <c r="E69" s="75">
        <v>15695.56</v>
      </c>
      <c r="F69" s="75">
        <v>13337.19</v>
      </c>
      <c r="G69" s="75">
        <v>13660.27</v>
      </c>
      <c r="H69" s="75">
        <v>23611.31</v>
      </c>
      <c r="I69" s="75">
        <v>33630.01</v>
      </c>
      <c r="J69" s="75">
        <v>32689.87</v>
      </c>
      <c r="K69" s="158">
        <v>39964.120000000003</v>
      </c>
      <c r="L69" s="54">
        <f t="shared" si="47"/>
        <v>0.2225230629549767</v>
      </c>
      <c r="N69" s="392">
        <f>K69/$K$96</f>
        <v>6.6557448870171385E-2</v>
      </c>
      <c r="P69" s="106">
        <v>2049.8380000000002</v>
      </c>
      <c r="Q69" s="75">
        <v>1587.8910000000001</v>
      </c>
      <c r="R69" s="75">
        <v>1949.3979999999999</v>
      </c>
      <c r="S69" s="75">
        <v>2571.8449999999998</v>
      </c>
      <c r="T69" s="75">
        <v>2106.73</v>
      </c>
      <c r="U69" s="75">
        <v>2061.5590000000002</v>
      </c>
      <c r="V69" s="75">
        <v>3227.2849999999999</v>
      </c>
      <c r="W69" s="75">
        <v>5050.009</v>
      </c>
      <c r="X69" s="75">
        <v>5045.72</v>
      </c>
      <c r="Y69" s="98">
        <v>6383.3940000000002</v>
      </c>
      <c r="Z69" s="54">
        <f t="shared" si="48"/>
        <v>0.26511062841378435</v>
      </c>
      <c r="AB69" s="392">
        <f>Y69/$Y$96</f>
        <v>9.5719098236296651E-2</v>
      </c>
      <c r="AD69" s="118">
        <f t="shared" si="49"/>
        <v>1.7216559439619694</v>
      </c>
      <c r="AE69" s="89">
        <f t="shared" si="50"/>
        <v>1.4788550194182899</v>
      </c>
      <c r="AF69" s="89">
        <f t="shared" si="51"/>
        <v>1.5395704930358334</v>
      </c>
      <c r="AG69" s="89">
        <f t="shared" si="52"/>
        <v>1.6385812293412914</v>
      </c>
      <c r="AH69" s="89">
        <f t="shared" si="53"/>
        <v>1.5795906034179614</v>
      </c>
      <c r="AI69" s="89">
        <f t="shared" si="54"/>
        <v>1.5091641673261216</v>
      </c>
      <c r="AJ69" s="89">
        <f t="shared" si="55"/>
        <v>1.3668386040418765</v>
      </c>
      <c r="AK69" s="89">
        <f t="shared" si="56"/>
        <v>1.5016376742082445</v>
      </c>
      <c r="AL69" s="89">
        <f t="shared" si="57"/>
        <v>1.543511797385551</v>
      </c>
      <c r="AM69" s="119">
        <f t="shared" si="58"/>
        <v>1.5972812612913785</v>
      </c>
      <c r="AN69" s="54">
        <f t="shared" ref="AN69:AN96" si="59">(AM69-AL69)/AL69</f>
        <v>3.4835797171685959E-2</v>
      </c>
    </row>
    <row r="70" spans="1:40" ht="20.100000000000001" customHeight="1" x14ac:dyDescent="0.25">
      <c r="A70" s="104" t="s">
        <v>93</v>
      </c>
      <c r="B70" s="106">
        <v>14538.27</v>
      </c>
      <c r="C70" s="75">
        <v>14331.66</v>
      </c>
      <c r="D70" s="75">
        <v>16325.75</v>
      </c>
      <c r="E70" s="75">
        <v>16969.599999999999</v>
      </c>
      <c r="F70" s="75">
        <v>19639.71</v>
      </c>
      <c r="G70" s="75">
        <v>20272.43</v>
      </c>
      <c r="H70" s="75">
        <v>23163.78</v>
      </c>
      <c r="I70" s="75">
        <v>25969.9</v>
      </c>
      <c r="J70" s="75">
        <v>25339.53</v>
      </c>
      <c r="K70" s="158">
        <v>27471.39</v>
      </c>
      <c r="L70" s="54">
        <f t="shared" si="47"/>
        <v>8.4131789342580574E-2</v>
      </c>
      <c r="N70" s="392">
        <f t="shared" ref="N70:N95" si="60">K70/$K$96</f>
        <v>4.5751680140024037E-2</v>
      </c>
      <c r="P70" s="106">
        <v>3006.864</v>
      </c>
      <c r="Q70" s="75">
        <v>2071.058</v>
      </c>
      <c r="R70" s="75">
        <v>2488.8539999999998</v>
      </c>
      <c r="S70" s="75">
        <v>2516.4299999999998</v>
      </c>
      <c r="T70" s="75">
        <v>2893.6619999999998</v>
      </c>
      <c r="U70" s="75">
        <v>3245.8440000000001</v>
      </c>
      <c r="V70" s="75">
        <v>3795.2049999999999</v>
      </c>
      <c r="W70" s="75">
        <v>4569.4809999999998</v>
      </c>
      <c r="X70" s="75">
        <v>4674.5889999999999</v>
      </c>
      <c r="Y70" s="98">
        <v>5560.8140000000003</v>
      </c>
      <c r="Z70" s="54">
        <f t="shared" si="48"/>
        <v>0.18958351204779722</v>
      </c>
      <c r="AB70" s="392">
        <f t="shared" ref="AB70:AB95" si="61">Y70/$Y$96</f>
        <v>8.3384497579152062E-2</v>
      </c>
      <c r="AD70" s="118">
        <f t="shared" si="49"/>
        <v>2.0682405815822653</v>
      </c>
      <c r="AE70" s="89">
        <f t="shared" si="50"/>
        <v>1.4450928922399777</v>
      </c>
      <c r="AF70" s="89">
        <f t="shared" si="51"/>
        <v>1.5244959649633247</v>
      </c>
      <c r="AG70" s="89">
        <f t="shared" si="52"/>
        <v>1.4829047237412785</v>
      </c>
      <c r="AH70" s="89">
        <f t="shared" si="53"/>
        <v>1.4733730793377295</v>
      </c>
      <c r="AI70" s="89">
        <f t="shared" si="54"/>
        <v>1.6011124468058344</v>
      </c>
      <c r="AJ70" s="89">
        <f t="shared" si="55"/>
        <v>1.6384221400824908</v>
      </c>
      <c r="AK70" s="89">
        <f t="shared" si="56"/>
        <v>1.7595296862906671</v>
      </c>
      <c r="AL70" s="89">
        <f t="shared" si="57"/>
        <v>1.8447812567952129</v>
      </c>
      <c r="AM70" s="119">
        <f t="shared" si="58"/>
        <v>2.0242201068093024</v>
      </c>
      <c r="AN70" s="54">
        <f t="shared" si="59"/>
        <v>9.7268361413110807E-2</v>
      </c>
    </row>
    <row r="71" spans="1:40" ht="20.100000000000001" customHeight="1" x14ac:dyDescent="0.25">
      <c r="A71" s="104" t="s">
        <v>113</v>
      </c>
      <c r="B71" s="106">
        <v>22212.97</v>
      </c>
      <c r="C71" s="75">
        <v>55586.239999999998</v>
      </c>
      <c r="D71" s="75">
        <v>65209.93</v>
      </c>
      <c r="E71" s="75">
        <v>61358.3</v>
      </c>
      <c r="F71" s="75">
        <v>66803.55</v>
      </c>
      <c r="G71" s="75">
        <v>71203.75</v>
      </c>
      <c r="H71" s="75">
        <v>69056.58</v>
      </c>
      <c r="I71" s="75">
        <v>80369.820000000007</v>
      </c>
      <c r="J71" s="75">
        <v>71340.350000000006</v>
      </c>
      <c r="K71" s="158">
        <v>86421.97</v>
      </c>
      <c r="L71" s="54">
        <f t="shared" si="47"/>
        <v>0.21140378481462446</v>
      </c>
      <c r="N71" s="392">
        <f t="shared" si="60"/>
        <v>0.14392975122521115</v>
      </c>
      <c r="P71" s="106">
        <v>1283.0550000000001</v>
      </c>
      <c r="Q71" s="75">
        <v>3281.8989999999999</v>
      </c>
      <c r="R71" s="75">
        <v>3605.2170000000001</v>
      </c>
      <c r="S71" s="75">
        <v>3782.4319999999998</v>
      </c>
      <c r="T71" s="75">
        <v>4235.835</v>
      </c>
      <c r="U71" s="75">
        <v>3706.154</v>
      </c>
      <c r="V71" s="75">
        <v>3567.2640000000001</v>
      </c>
      <c r="W71" s="75">
        <v>3786.5940000000001</v>
      </c>
      <c r="X71" s="75">
        <v>4313.8710000000001</v>
      </c>
      <c r="Y71" s="98">
        <v>4854.4629999999997</v>
      </c>
      <c r="Z71" s="54">
        <f t="shared" si="48"/>
        <v>0.12531482744847949</v>
      </c>
      <c r="AB71" s="392">
        <f t="shared" si="61"/>
        <v>7.2792752692606363E-2</v>
      </c>
      <c r="AD71" s="118">
        <f t="shared" si="49"/>
        <v>0.57761524010521781</v>
      </c>
      <c r="AE71" s="89">
        <f t="shared" si="50"/>
        <v>0.59041572158865208</v>
      </c>
      <c r="AF71" s="89">
        <f t="shared" si="51"/>
        <v>0.55286319123483185</v>
      </c>
      <c r="AG71" s="89">
        <f t="shared" si="52"/>
        <v>0.61644993423872552</v>
      </c>
      <c r="AH71" s="89">
        <f t="shared" si="53"/>
        <v>0.6340733389168689</v>
      </c>
      <c r="AI71" s="89">
        <f t="shared" si="54"/>
        <v>0.52049983322507587</v>
      </c>
      <c r="AJ71" s="89">
        <f t="shared" si="55"/>
        <v>0.51657119422942754</v>
      </c>
      <c r="AK71" s="89">
        <f t="shared" si="56"/>
        <v>0.47114625863290466</v>
      </c>
      <c r="AL71" s="89">
        <f t="shared" si="57"/>
        <v>0.60468879112591956</v>
      </c>
      <c r="AM71" s="119">
        <f t="shared" si="58"/>
        <v>0.56171630894320046</v>
      </c>
      <c r="AN71" s="54">
        <f t="shared" si="59"/>
        <v>-7.106545187104446E-2</v>
      </c>
    </row>
    <row r="72" spans="1:40" ht="20.100000000000001" customHeight="1" x14ac:dyDescent="0.25">
      <c r="A72" s="104" t="s">
        <v>104</v>
      </c>
      <c r="B72" s="106">
        <v>17570.46</v>
      </c>
      <c r="C72" s="75">
        <v>44985.440000000002</v>
      </c>
      <c r="D72" s="75">
        <v>39718.18</v>
      </c>
      <c r="E72" s="75">
        <v>21425.56</v>
      </c>
      <c r="F72" s="75">
        <v>18821.150000000001</v>
      </c>
      <c r="G72" s="75">
        <v>30132.400000000001</v>
      </c>
      <c r="H72" s="75">
        <v>29388.560000000001</v>
      </c>
      <c r="I72" s="75">
        <v>47833.32</v>
      </c>
      <c r="J72" s="75">
        <v>30781.5</v>
      </c>
      <c r="K72" s="158">
        <v>23349.14</v>
      </c>
      <c r="L72" s="54">
        <f t="shared" si="47"/>
        <v>-0.24145541965141401</v>
      </c>
      <c r="N72" s="392">
        <f t="shared" si="60"/>
        <v>3.888636085850191E-2</v>
      </c>
      <c r="P72" s="106">
        <v>1490.1220000000001</v>
      </c>
      <c r="Q72" s="75">
        <v>3180.2779999999998</v>
      </c>
      <c r="R72" s="75">
        <v>3606.72</v>
      </c>
      <c r="S72" s="75">
        <v>2872.1619999999998</v>
      </c>
      <c r="T72" s="75">
        <v>2399.08</v>
      </c>
      <c r="U72" s="75">
        <v>3500.1219999999998</v>
      </c>
      <c r="V72" s="75">
        <v>4272.625</v>
      </c>
      <c r="W72" s="75">
        <v>5218.8879999999999</v>
      </c>
      <c r="X72" s="75">
        <v>4507.93</v>
      </c>
      <c r="Y72" s="98">
        <v>3791.77</v>
      </c>
      <c r="Z72" s="54">
        <f t="shared" si="48"/>
        <v>-0.15886670822306476</v>
      </c>
      <c r="AB72" s="392">
        <f t="shared" si="61"/>
        <v>5.6857653643099977E-2</v>
      </c>
      <c r="AD72" s="118">
        <f t="shared" si="49"/>
        <v>0.84808365859516499</v>
      </c>
      <c r="AE72" s="89">
        <f t="shared" si="50"/>
        <v>0.70695718436898691</v>
      </c>
      <c r="AF72" s="89">
        <f t="shared" si="51"/>
        <v>0.90807786258081302</v>
      </c>
      <c r="AG72" s="89">
        <f t="shared" si="52"/>
        <v>1.3405306559081767</v>
      </c>
      <c r="AH72" s="89">
        <f t="shared" si="53"/>
        <v>1.2746723765550989</v>
      </c>
      <c r="AI72" s="89">
        <f t="shared" si="54"/>
        <v>1.1615808896735738</v>
      </c>
      <c r="AJ72" s="89">
        <f t="shared" si="55"/>
        <v>1.4538395212286683</v>
      </c>
      <c r="AK72" s="89">
        <f t="shared" si="56"/>
        <v>1.0910570288660708</v>
      </c>
      <c r="AL72" s="89">
        <f t="shared" si="57"/>
        <v>1.4644932833032829</v>
      </c>
      <c r="AM72" s="119">
        <f t="shared" si="58"/>
        <v>1.623944179528668</v>
      </c>
      <c r="AN72" s="54">
        <f t="shared" si="59"/>
        <v>0.10887786106176651</v>
      </c>
    </row>
    <row r="73" spans="1:40" ht="20.100000000000001" customHeight="1" x14ac:dyDescent="0.25">
      <c r="A73" s="104" t="s">
        <v>100</v>
      </c>
      <c r="B73" s="106">
        <v>26907.22</v>
      </c>
      <c r="C73" s="75">
        <v>27835.52</v>
      </c>
      <c r="D73" s="75">
        <v>29494.32</v>
      </c>
      <c r="E73" s="75">
        <v>29771.65</v>
      </c>
      <c r="F73" s="75">
        <v>34322.82</v>
      </c>
      <c r="G73" s="75">
        <v>34083.4</v>
      </c>
      <c r="H73" s="75">
        <v>29324.639999999999</v>
      </c>
      <c r="I73" s="75">
        <v>27684.71</v>
      </c>
      <c r="J73" s="75">
        <v>23946.69</v>
      </c>
      <c r="K73" s="158">
        <v>24614.83</v>
      </c>
      <c r="L73" s="54">
        <f t="shared" si="47"/>
        <v>2.7901142078508682E-2</v>
      </c>
      <c r="N73" s="392">
        <f t="shared" si="60"/>
        <v>4.0994279097674634E-2</v>
      </c>
      <c r="P73" s="106">
        <v>3923.3020000000001</v>
      </c>
      <c r="Q73" s="75">
        <v>4233.6289999999999</v>
      </c>
      <c r="R73" s="75">
        <v>4698.1909999999998</v>
      </c>
      <c r="S73" s="75">
        <v>4861.0020000000004</v>
      </c>
      <c r="T73" s="75">
        <v>5104.8469999999998</v>
      </c>
      <c r="U73" s="75">
        <v>4971.1750000000002</v>
      </c>
      <c r="V73" s="75">
        <v>3977.5450000000001</v>
      </c>
      <c r="W73" s="75">
        <v>3788.9929999999999</v>
      </c>
      <c r="X73" s="75">
        <v>3329.59</v>
      </c>
      <c r="Y73" s="98">
        <v>3357.3580000000002</v>
      </c>
      <c r="Z73" s="54">
        <f t="shared" si="48"/>
        <v>8.3397655567202054E-3</v>
      </c>
      <c r="AB73" s="392">
        <f t="shared" si="61"/>
        <v>5.0343638543448276E-2</v>
      </c>
      <c r="AD73" s="118">
        <f t="shared" si="49"/>
        <v>1.4580852276823841</v>
      </c>
      <c r="AE73" s="89">
        <f t="shared" si="50"/>
        <v>1.5209448215804842</v>
      </c>
      <c r="AF73" s="89">
        <f t="shared" si="51"/>
        <v>1.5929138220511609</v>
      </c>
      <c r="AG73" s="89">
        <f t="shared" si="52"/>
        <v>1.6327620403974925</v>
      </c>
      <c r="AH73" s="89">
        <f t="shared" si="53"/>
        <v>1.487304073499788</v>
      </c>
      <c r="AI73" s="89">
        <f t="shared" si="54"/>
        <v>1.458532599447238</v>
      </c>
      <c r="AJ73" s="89">
        <f t="shared" si="55"/>
        <v>1.3563832326671359</v>
      </c>
      <c r="AK73" s="89">
        <f t="shared" si="56"/>
        <v>1.3686229691407279</v>
      </c>
      <c r="AL73" s="89">
        <f t="shared" si="57"/>
        <v>1.3904176318313721</v>
      </c>
      <c r="AM73" s="119">
        <f t="shared" si="58"/>
        <v>1.3639574191656005</v>
      </c>
      <c r="AN73" s="54">
        <f t="shared" si="59"/>
        <v>-1.9030406447679917E-2</v>
      </c>
    </row>
    <row r="74" spans="1:40" ht="20.100000000000001" customHeight="1" x14ac:dyDescent="0.25">
      <c r="A74" s="104" t="s">
        <v>97</v>
      </c>
      <c r="B74" s="106">
        <v>7900.93</v>
      </c>
      <c r="C74" s="75">
        <v>8997.52</v>
      </c>
      <c r="D74" s="75">
        <v>10335.34</v>
      </c>
      <c r="E74" s="75">
        <v>8566.68</v>
      </c>
      <c r="F74" s="75">
        <v>10470.1</v>
      </c>
      <c r="G74" s="75">
        <v>9515.0499999999993</v>
      </c>
      <c r="H74" s="75">
        <v>9583.17</v>
      </c>
      <c r="I74" s="75">
        <v>9495.44</v>
      </c>
      <c r="J74" s="75">
        <v>14262.16</v>
      </c>
      <c r="K74" s="158">
        <v>15911.51</v>
      </c>
      <c r="L74" s="54">
        <f t="shared" si="47"/>
        <v>0.11564517576580269</v>
      </c>
      <c r="N74" s="392">
        <f t="shared" si="60"/>
        <v>2.6499507890383189E-2</v>
      </c>
      <c r="P74" s="106">
        <v>1949</v>
      </c>
      <c r="Q74" s="75">
        <v>1649.597</v>
      </c>
      <c r="R74" s="75">
        <v>1920.9760000000001</v>
      </c>
      <c r="S74" s="75">
        <v>1697.155</v>
      </c>
      <c r="T74" s="75">
        <v>1659.4849999999999</v>
      </c>
      <c r="U74" s="75">
        <v>1550.749</v>
      </c>
      <c r="V74" s="75">
        <v>1408.847</v>
      </c>
      <c r="W74" s="75">
        <v>1568.7360000000001</v>
      </c>
      <c r="X74" s="75">
        <v>2650.857</v>
      </c>
      <c r="Y74" s="98">
        <v>2973.2179999999998</v>
      </c>
      <c r="Z74" s="54">
        <f t="shared" si="48"/>
        <v>0.12160633334804551</v>
      </c>
      <c r="AB74" s="392">
        <f t="shared" si="61"/>
        <v>4.4583452912341844E-2</v>
      </c>
      <c r="AD74" s="118">
        <f t="shared" si="49"/>
        <v>2.4667982123623422</v>
      </c>
      <c r="AE74" s="89">
        <f t="shared" si="50"/>
        <v>1.8333907565640308</v>
      </c>
      <c r="AF74" s="89">
        <f t="shared" si="51"/>
        <v>1.8586480947893345</v>
      </c>
      <c r="AG74" s="89">
        <f t="shared" si="52"/>
        <v>1.9811117025498792</v>
      </c>
      <c r="AH74" s="89">
        <f t="shared" si="53"/>
        <v>1.5849753106465077</v>
      </c>
      <c r="AI74" s="89">
        <f t="shared" si="54"/>
        <v>1.629785445163189</v>
      </c>
      <c r="AJ74" s="89">
        <f t="shared" si="55"/>
        <v>1.4701262734564868</v>
      </c>
      <c r="AK74" s="89">
        <f t="shared" si="56"/>
        <v>1.6520940577793131</v>
      </c>
      <c r="AL74" s="89">
        <f t="shared" si="57"/>
        <v>1.8586644659714937</v>
      </c>
      <c r="AM74" s="119">
        <f t="shared" si="58"/>
        <v>1.8685957523830232</v>
      </c>
      <c r="AN74" s="54">
        <f t="shared" si="59"/>
        <v>5.3432378965391119E-3</v>
      </c>
    </row>
    <row r="75" spans="1:40" ht="20.100000000000001" customHeight="1" x14ac:dyDescent="0.25">
      <c r="A75" s="104" t="s">
        <v>115</v>
      </c>
      <c r="B75" s="106">
        <v>33758.870000000003</v>
      </c>
      <c r="C75" s="75">
        <v>36745.879999999997</v>
      </c>
      <c r="D75" s="75">
        <v>33658.07</v>
      </c>
      <c r="E75" s="75">
        <v>29058.400000000001</v>
      </c>
      <c r="F75" s="75">
        <v>35353.82</v>
      </c>
      <c r="G75" s="75">
        <v>31100.19</v>
      </c>
      <c r="H75" s="75">
        <v>31547.43</v>
      </c>
      <c r="I75" s="75">
        <v>23919.87</v>
      </c>
      <c r="J75" s="75">
        <v>27815.86</v>
      </c>
      <c r="K75" s="158">
        <v>27811.82</v>
      </c>
      <c r="L75" s="54">
        <f t="shared" si="47"/>
        <v>-1.4524088056241558E-4</v>
      </c>
      <c r="N75" s="392">
        <f t="shared" si="60"/>
        <v>4.6318642513244628E-2</v>
      </c>
      <c r="P75" s="106">
        <v>2089.4960000000001</v>
      </c>
      <c r="Q75" s="75">
        <v>2414.0509999999999</v>
      </c>
      <c r="R75" s="75">
        <v>2475.5500000000002</v>
      </c>
      <c r="S75" s="75">
        <v>2581.3870000000002</v>
      </c>
      <c r="T75" s="75">
        <v>3021.567</v>
      </c>
      <c r="U75" s="75">
        <v>2502.0940000000001</v>
      </c>
      <c r="V75" s="75">
        <v>2550.2310000000002</v>
      </c>
      <c r="W75" s="75">
        <v>1897.912</v>
      </c>
      <c r="X75" s="75">
        <v>2322.8649999999998</v>
      </c>
      <c r="Y75" s="98">
        <v>2286.8150000000001</v>
      </c>
      <c r="Z75" s="54">
        <f t="shared" si="48"/>
        <v>-1.5519627701136197E-2</v>
      </c>
      <c r="AB75" s="392">
        <f t="shared" si="61"/>
        <v>3.4290828614564089E-2</v>
      </c>
      <c r="AD75" s="118">
        <f t="shared" si="49"/>
        <v>0.61894725741708767</v>
      </c>
      <c r="AE75" s="89">
        <f t="shared" si="50"/>
        <v>0.65695827668299134</v>
      </c>
      <c r="AF75" s="89">
        <f t="shared" si="51"/>
        <v>0.73549968848481218</v>
      </c>
      <c r="AG75" s="89">
        <f t="shared" si="52"/>
        <v>0.88834450623571848</v>
      </c>
      <c r="AH75" s="89">
        <f t="shared" si="53"/>
        <v>0.85466492729781396</v>
      </c>
      <c r="AI75" s="89">
        <f t="shared" si="54"/>
        <v>0.80452691768121032</v>
      </c>
      <c r="AJ75" s="89">
        <f t="shared" si="55"/>
        <v>0.80837995361270332</v>
      </c>
      <c r="AK75" s="89">
        <f t="shared" si="56"/>
        <v>0.79344578377725306</v>
      </c>
      <c r="AL75" s="89">
        <f t="shared" si="57"/>
        <v>0.83508652977114495</v>
      </c>
      <c r="AM75" s="119">
        <f t="shared" si="58"/>
        <v>0.82224572142348118</v>
      </c>
      <c r="AN75" s="54">
        <f t="shared" si="59"/>
        <v>-1.537662013442222E-2</v>
      </c>
    </row>
    <row r="76" spans="1:40" ht="20.100000000000001" customHeight="1" x14ac:dyDescent="0.25">
      <c r="A76" s="104" t="s">
        <v>116</v>
      </c>
      <c r="B76" s="106">
        <v>32518.01</v>
      </c>
      <c r="C76" s="75">
        <v>31997.07</v>
      </c>
      <c r="D76" s="75">
        <v>29173.71</v>
      </c>
      <c r="E76" s="75">
        <v>19713.39</v>
      </c>
      <c r="F76" s="75">
        <v>29655.360000000001</v>
      </c>
      <c r="G76" s="75">
        <v>38855.480000000003</v>
      </c>
      <c r="H76" s="75">
        <v>46128.39</v>
      </c>
      <c r="I76" s="75">
        <v>47757.77</v>
      </c>
      <c r="J76" s="75">
        <v>40751.89</v>
      </c>
      <c r="K76" s="158">
        <v>48014.01</v>
      </c>
      <c r="L76" s="54">
        <f t="shared" si="47"/>
        <v>0.17820326860913696</v>
      </c>
      <c r="N76" s="392">
        <f t="shared" si="60"/>
        <v>7.9963978079009304E-2</v>
      </c>
      <c r="P76" s="106">
        <v>1996.7909999999999</v>
      </c>
      <c r="Q76" s="75">
        <v>1843.836</v>
      </c>
      <c r="R76" s="75">
        <v>1829.134</v>
      </c>
      <c r="S76" s="75">
        <v>1268.248</v>
      </c>
      <c r="T76" s="75">
        <v>1309.443</v>
      </c>
      <c r="U76" s="75">
        <v>1782.643</v>
      </c>
      <c r="V76" s="75">
        <v>1971.768</v>
      </c>
      <c r="W76" s="75">
        <v>1974.9939999999999</v>
      </c>
      <c r="X76" s="75">
        <v>1704.7940000000001</v>
      </c>
      <c r="Y76" s="98">
        <v>1730.0940000000001</v>
      </c>
      <c r="Z76" s="54">
        <f t="shared" si="48"/>
        <v>1.4840502723496183E-2</v>
      </c>
      <c r="AB76" s="392">
        <f t="shared" si="61"/>
        <v>2.5942788044107479E-2</v>
      </c>
      <c r="AD76" s="118">
        <f t="shared" si="49"/>
        <v>0.61405694874932393</v>
      </c>
      <c r="AE76" s="89">
        <f t="shared" si="50"/>
        <v>0.57625151302916167</v>
      </c>
      <c r="AF76" s="89">
        <f t="shared" si="51"/>
        <v>0.62698025036925364</v>
      </c>
      <c r="AG76" s="89">
        <f t="shared" si="52"/>
        <v>0.64334343306757491</v>
      </c>
      <c r="AH76" s="89">
        <f t="shared" si="53"/>
        <v>0.44155356738208534</v>
      </c>
      <c r="AI76" s="89">
        <f t="shared" si="54"/>
        <v>0.45878805254754285</v>
      </c>
      <c r="AJ76" s="89">
        <f t="shared" si="55"/>
        <v>0.42745216123953167</v>
      </c>
      <c r="AK76" s="89">
        <f t="shared" si="56"/>
        <v>0.41354401597897056</v>
      </c>
      <c r="AL76" s="89">
        <f t="shared" si="57"/>
        <v>0.41833495329909853</v>
      </c>
      <c r="AM76" s="119">
        <f t="shared" si="58"/>
        <v>0.36033107836650174</v>
      </c>
      <c r="AN76" s="54">
        <f t="shared" si="59"/>
        <v>-0.13865414418556973</v>
      </c>
    </row>
    <row r="77" spans="1:40" ht="20.100000000000001" customHeight="1" x14ac:dyDescent="0.25">
      <c r="A77" s="104" t="s">
        <v>109</v>
      </c>
      <c r="B77" s="106">
        <v>7782.78</v>
      </c>
      <c r="C77" s="75">
        <v>7149.73</v>
      </c>
      <c r="D77" s="75">
        <v>7189.68</v>
      </c>
      <c r="E77" s="75">
        <v>7224.82</v>
      </c>
      <c r="F77" s="75">
        <v>9315.58</v>
      </c>
      <c r="G77" s="75">
        <v>9911.4</v>
      </c>
      <c r="H77" s="75">
        <v>9404.3700000000008</v>
      </c>
      <c r="I77" s="75">
        <v>10451.129999999999</v>
      </c>
      <c r="J77" s="75">
        <v>9404.07</v>
      </c>
      <c r="K77" s="158">
        <v>9516.4599999999991</v>
      </c>
      <c r="L77" s="54">
        <f t="shared" si="47"/>
        <v>1.1951208359784585E-2</v>
      </c>
      <c r="N77" s="392">
        <f t="shared" si="60"/>
        <v>1.584899904902275E-2</v>
      </c>
      <c r="P77" s="106">
        <v>924.96199999999999</v>
      </c>
      <c r="Q77" s="75">
        <v>903.45699999999999</v>
      </c>
      <c r="R77" s="75">
        <v>784.02099999999996</v>
      </c>
      <c r="S77" s="75">
        <v>799.93700000000001</v>
      </c>
      <c r="T77" s="75">
        <v>1081.3240000000001</v>
      </c>
      <c r="U77" s="75">
        <v>1037.6389999999999</v>
      </c>
      <c r="V77" s="75">
        <v>963.64300000000003</v>
      </c>
      <c r="W77" s="75">
        <v>1102.848</v>
      </c>
      <c r="X77" s="75">
        <v>1065.26</v>
      </c>
      <c r="Y77" s="98">
        <v>1486.0550000000001</v>
      </c>
      <c r="Z77" s="54">
        <f t="shared" si="48"/>
        <v>0.39501624016671993</v>
      </c>
      <c r="AB77" s="392">
        <f t="shared" si="61"/>
        <v>2.2283419217040312E-2</v>
      </c>
      <c r="AD77" s="118">
        <f t="shared" si="49"/>
        <v>1.1884724995438647</v>
      </c>
      <c r="AE77" s="89">
        <f t="shared" si="50"/>
        <v>1.2636239410439276</v>
      </c>
      <c r="AF77" s="89">
        <f t="shared" si="51"/>
        <v>1.090481078434645</v>
      </c>
      <c r="AG77" s="89">
        <f t="shared" si="52"/>
        <v>1.107206823145767</v>
      </c>
      <c r="AH77" s="89">
        <f t="shared" si="53"/>
        <v>1.16076937775211</v>
      </c>
      <c r="AI77" s="89">
        <f t="shared" si="54"/>
        <v>1.0469146639223519</v>
      </c>
      <c r="AJ77" s="89">
        <f t="shared" si="55"/>
        <v>1.0246757624381004</v>
      </c>
      <c r="AK77" s="89">
        <f t="shared" si="56"/>
        <v>1.0552428302011361</v>
      </c>
      <c r="AL77" s="89">
        <f t="shared" si="57"/>
        <v>1.1327648560676389</v>
      </c>
      <c r="AM77" s="119">
        <f t="shared" si="58"/>
        <v>1.5615628080189483</v>
      </c>
      <c r="AN77" s="54">
        <f t="shared" si="59"/>
        <v>0.37854100933168899</v>
      </c>
    </row>
    <row r="78" spans="1:40" ht="20.100000000000001" customHeight="1" x14ac:dyDescent="0.25">
      <c r="A78" s="104" t="s">
        <v>117</v>
      </c>
      <c r="B78" s="106">
        <v>3075.9</v>
      </c>
      <c r="C78" s="75">
        <v>3045</v>
      </c>
      <c r="D78" s="75">
        <v>2765.71</v>
      </c>
      <c r="E78" s="75">
        <v>3938.2</v>
      </c>
      <c r="F78" s="75">
        <v>3222.23</v>
      </c>
      <c r="G78" s="75">
        <v>3763.29</v>
      </c>
      <c r="H78" s="75">
        <v>4575.29</v>
      </c>
      <c r="I78" s="75">
        <v>5260.18</v>
      </c>
      <c r="J78" s="75">
        <v>5347.67</v>
      </c>
      <c r="K78" s="158">
        <v>5501.29</v>
      </c>
      <c r="L78" s="54">
        <f t="shared" si="47"/>
        <v>2.8726529497893453E-2</v>
      </c>
      <c r="N78" s="392">
        <f t="shared" si="60"/>
        <v>9.1620140239541143E-3</v>
      </c>
      <c r="P78" s="106">
        <v>753.77499999999998</v>
      </c>
      <c r="Q78" s="75">
        <v>767.43499999999995</v>
      </c>
      <c r="R78" s="75">
        <v>760.44500000000005</v>
      </c>
      <c r="S78" s="75">
        <v>892.09799999999996</v>
      </c>
      <c r="T78" s="75">
        <v>891.17700000000002</v>
      </c>
      <c r="U78" s="75">
        <v>863.76300000000003</v>
      </c>
      <c r="V78" s="75">
        <v>1080.9939999999999</v>
      </c>
      <c r="W78" s="75">
        <v>1284.847</v>
      </c>
      <c r="X78" s="75">
        <v>1251.0319999999999</v>
      </c>
      <c r="Y78" s="98">
        <v>1267.374</v>
      </c>
      <c r="Z78" s="54">
        <f t="shared" si="48"/>
        <v>1.306281533965566E-2</v>
      </c>
      <c r="AB78" s="392">
        <f t="shared" si="61"/>
        <v>1.900429401790462E-2</v>
      </c>
      <c r="AD78" s="118">
        <f t="shared" si="49"/>
        <v>2.4505835690367044</v>
      </c>
      <c r="AE78" s="89">
        <f t="shared" si="50"/>
        <v>2.5203119868637107</v>
      </c>
      <c r="AF78" s="89">
        <f t="shared" si="51"/>
        <v>2.7495471325627059</v>
      </c>
      <c r="AG78" s="89">
        <f t="shared" si="52"/>
        <v>2.2652430044182621</v>
      </c>
      <c r="AH78" s="89">
        <f t="shared" si="53"/>
        <v>2.7657150482740218</v>
      </c>
      <c r="AI78" s="89">
        <f t="shared" si="54"/>
        <v>2.2952336917962741</v>
      </c>
      <c r="AJ78" s="89">
        <f t="shared" si="55"/>
        <v>2.3626786498779313</v>
      </c>
      <c r="AK78" s="89">
        <f t="shared" si="56"/>
        <v>2.4425913181678189</v>
      </c>
      <c r="AL78" s="89">
        <f t="shared" si="57"/>
        <v>2.3393964100253006</v>
      </c>
      <c r="AM78" s="119">
        <f t="shared" si="58"/>
        <v>2.3037760234417743</v>
      </c>
      <c r="AN78" s="54">
        <f t="shared" si="59"/>
        <v>-1.5226314972049158E-2</v>
      </c>
    </row>
    <row r="79" spans="1:40" ht="20.100000000000001" customHeight="1" x14ac:dyDescent="0.25">
      <c r="A79" s="104" t="s">
        <v>159</v>
      </c>
      <c r="B79" s="106">
        <v>8.1</v>
      </c>
      <c r="C79" s="75">
        <v>11.25</v>
      </c>
      <c r="D79" s="75">
        <v>45.35</v>
      </c>
      <c r="E79" s="75">
        <v>16.28</v>
      </c>
      <c r="F79" s="75">
        <v>15.75</v>
      </c>
      <c r="G79" s="75">
        <v>137.69999999999999</v>
      </c>
      <c r="H79" s="75">
        <v>190.64</v>
      </c>
      <c r="I79" s="75">
        <v>441.96</v>
      </c>
      <c r="J79" s="75">
        <v>5290.96</v>
      </c>
      <c r="K79" s="158">
        <v>9629.25</v>
      </c>
      <c r="L79" s="54">
        <f t="shared" si="47"/>
        <v>0.81994382871917382</v>
      </c>
      <c r="N79" s="392">
        <f t="shared" si="60"/>
        <v>1.6036842911418988E-2</v>
      </c>
      <c r="P79" s="106">
        <v>1.694</v>
      </c>
      <c r="Q79" s="75">
        <v>2.282</v>
      </c>
      <c r="R79" s="75">
        <v>3.7170000000000001</v>
      </c>
      <c r="S79" s="75">
        <v>1.536</v>
      </c>
      <c r="T79" s="75">
        <v>3.556</v>
      </c>
      <c r="U79" s="75">
        <v>21.039000000000001</v>
      </c>
      <c r="V79" s="75">
        <v>21.645</v>
      </c>
      <c r="W79" s="75">
        <v>56.819000000000003</v>
      </c>
      <c r="X79" s="75">
        <v>499.77800000000002</v>
      </c>
      <c r="Y79" s="98">
        <v>1264.9100000000001</v>
      </c>
      <c r="Z79" s="54">
        <f t="shared" si="48"/>
        <v>1.530943739020125</v>
      </c>
      <c r="AB79" s="392">
        <f t="shared" si="61"/>
        <v>1.8967346297294827E-2</v>
      </c>
      <c r="AD79" s="118">
        <f t="shared" si="49"/>
        <v>2.0913580246913579</v>
      </c>
      <c r="AE79" s="89">
        <f t="shared" si="50"/>
        <v>2.0284444444444443</v>
      </c>
      <c r="AF79" s="89">
        <f t="shared" si="51"/>
        <v>0.81962513781697899</v>
      </c>
      <c r="AG79" s="89">
        <f t="shared" si="52"/>
        <v>0.94348894348894352</v>
      </c>
      <c r="AH79" s="89">
        <f t="shared" si="53"/>
        <v>2.2577777777777777</v>
      </c>
      <c r="AI79" s="89">
        <f t="shared" si="54"/>
        <v>1.5278867102396518</v>
      </c>
      <c r="AJ79" s="89">
        <f t="shared" si="55"/>
        <v>1.135386067981536</v>
      </c>
      <c r="AK79" s="89">
        <f t="shared" si="56"/>
        <v>1.2856140827224185</v>
      </c>
      <c r="AL79" s="89">
        <f t="shared" si="57"/>
        <v>0.94458850567760866</v>
      </c>
      <c r="AM79" s="119">
        <f t="shared" si="58"/>
        <v>1.3136121712490589</v>
      </c>
      <c r="AN79" s="54">
        <f t="shared" si="59"/>
        <v>0.39067134879725007</v>
      </c>
    </row>
    <row r="80" spans="1:40" ht="20.100000000000001" customHeight="1" x14ac:dyDescent="0.25">
      <c r="A80" s="104" t="s">
        <v>131</v>
      </c>
      <c r="B80" s="106">
        <v>1310.23</v>
      </c>
      <c r="C80" s="75">
        <v>1337.13</v>
      </c>
      <c r="D80" s="75">
        <v>1973.64</v>
      </c>
      <c r="E80" s="75">
        <v>3740.18</v>
      </c>
      <c r="F80" s="75">
        <v>2709.78</v>
      </c>
      <c r="G80" s="75">
        <v>5123.63</v>
      </c>
      <c r="H80" s="75">
        <v>1408.29</v>
      </c>
      <c r="I80" s="75">
        <v>1916.2</v>
      </c>
      <c r="J80" s="75">
        <v>2549.52</v>
      </c>
      <c r="K80" s="158">
        <v>3786.56</v>
      </c>
      <c r="L80" s="54">
        <f t="shared" si="47"/>
        <v>0.48520505820703502</v>
      </c>
      <c r="N80" s="392">
        <f t="shared" si="60"/>
        <v>6.3062510470350943E-3</v>
      </c>
      <c r="P80" s="106">
        <v>263.04000000000002</v>
      </c>
      <c r="Q80" s="75">
        <v>225.041</v>
      </c>
      <c r="R80" s="75">
        <v>388.99099999999999</v>
      </c>
      <c r="S80" s="75">
        <v>848.72</v>
      </c>
      <c r="T80" s="75">
        <v>556.52099999999996</v>
      </c>
      <c r="U80" s="75">
        <v>1197.0889999999999</v>
      </c>
      <c r="V80" s="75">
        <v>258.20299999999997</v>
      </c>
      <c r="W80" s="75">
        <v>351.976</v>
      </c>
      <c r="X80" s="75">
        <v>511.28399999999999</v>
      </c>
      <c r="Y80" s="98">
        <v>908.44899999999996</v>
      </c>
      <c r="Z80" s="54">
        <f t="shared" si="48"/>
        <v>0.77679919575030698</v>
      </c>
      <c r="AB80" s="392">
        <f t="shared" si="61"/>
        <v>1.3622207727372845E-2</v>
      </c>
      <c r="AD80" s="118">
        <f t="shared" ref="AD80:AD95" si="62">(P80/B80)*10</f>
        <v>2.0075864542866522</v>
      </c>
      <c r="AE80" s="89">
        <f t="shared" ref="AE80:AE95" si="63">(Q80/C80)*10</f>
        <v>1.6830151144615704</v>
      </c>
      <c r="AF80" s="89">
        <f t="shared" ref="AF80:AF95" si="64">(R80/D80)*10</f>
        <v>1.9709318822074944</v>
      </c>
      <c r="AG80" s="89">
        <f t="shared" ref="AG80:AG95" si="65">(S80/E80)*10</f>
        <v>2.2691956002117548</v>
      </c>
      <c r="AH80" s="89">
        <f t="shared" ref="AH80:AH95" si="66">(T80/F80)*10</f>
        <v>2.0537497509022868</v>
      </c>
      <c r="AI80" s="89">
        <f t="shared" ref="AI80:AI95" si="67">(U80/G80)*10</f>
        <v>2.3364079763761239</v>
      </c>
      <c r="AJ80" s="89">
        <f t="shared" ref="AJ80:AK95" si="68">(V80/H80)*10</f>
        <v>1.8334504967016736</v>
      </c>
      <c r="AK80" s="89">
        <f t="shared" si="68"/>
        <v>1.8368437532616635</v>
      </c>
      <c r="AL80" s="89">
        <f t="shared" ref="AL80:AL95" si="69">(X80/J80)*10</f>
        <v>2.0054127835827922</v>
      </c>
      <c r="AM80" s="119">
        <f t="shared" ref="AM80:AM95" si="70">(Y80/K80)*10</f>
        <v>2.3991406448068959</v>
      </c>
      <c r="AN80" s="54">
        <f t="shared" ref="AN80:AN95" si="71">(AM80-AL80)/AL80</f>
        <v>0.19633257773528545</v>
      </c>
    </row>
    <row r="81" spans="1:40" ht="20.100000000000001" customHeight="1" x14ac:dyDescent="0.25">
      <c r="A81" s="104" t="s">
        <v>107</v>
      </c>
      <c r="B81" s="106">
        <v>5128.1899999999996</v>
      </c>
      <c r="C81" s="75">
        <v>2340.5500000000002</v>
      </c>
      <c r="D81" s="75">
        <v>1202.57</v>
      </c>
      <c r="E81" s="75">
        <v>1151.6600000000001</v>
      </c>
      <c r="F81" s="75">
        <v>972.25</v>
      </c>
      <c r="G81" s="75">
        <v>496.81</v>
      </c>
      <c r="H81" s="75">
        <v>769.93</v>
      </c>
      <c r="I81" s="75">
        <v>560.33000000000004</v>
      </c>
      <c r="J81" s="75">
        <v>3596.47</v>
      </c>
      <c r="K81" s="158">
        <v>4092.61</v>
      </c>
      <c r="L81" s="54">
        <f t="shared" si="47"/>
        <v>0.13795193620411136</v>
      </c>
      <c r="N81" s="392">
        <f t="shared" si="60"/>
        <v>6.8159559329856907E-3</v>
      </c>
      <c r="P81" s="106">
        <v>829.59199999999998</v>
      </c>
      <c r="Q81" s="75">
        <v>411.125</v>
      </c>
      <c r="R81" s="75">
        <v>284.13200000000001</v>
      </c>
      <c r="S81" s="75">
        <v>270.53500000000003</v>
      </c>
      <c r="T81" s="75">
        <v>263.77199999999999</v>
      </c>
      <c r="U81" s="75">
        <v>137.167</v>
      </c>
      <c r="V81" s="75">
        <v>173.178</v>
      </c>
      <c r="W81" s="75">
        <v>159.072</v>
      </c>
      <c r="X81" s="75">
        <v>768.5</v>
      </c>
      <c r="Y81" s="98">
        <v>892.31100000000004</v>
      </c>
      <c r="Z81" s="54">
        <f t="shared" si="48"/>
        <v>0.16110735198438522</v>
      </c>
      <c r="AB81" s="392">
        <f t="shared" si="61"/>
        <v>1.3380218151398473E-2</v>
      </c>
      <c r="AD81" s="118">
        <f t="shared" si="62"/>
        <v>1.6177091722420585</v>
      </c>
      <c r="AE81" s="89">
        <f t="shared" si="63"/>
        <v>1.7565315844566445</v>
      </c>
      <c r="AF81" s="89">
        <f t="shared" si="64"/>
        <v>2.3627065368336146</v>
      </c>
      <c r="AG81" s="89">
        <f t="shared" si="65"/>
        <v>2.3490874042686212</v>
      </c>
      <c r="AH81" s="89">
        <f t="shared" si="66"/>
        <v>2.7130059141167395</v>
      </c>
      <c r="AI81" s="89">
        <f t="shared" si="67"/>
        <v>2.7609548922123146</v>
      </c>
      <c r="AJ81" s="89">
        <f t="shared" si="68"/>
        <v>2.2492694141025811</v>
      </c>
      <c r="AK81" s="89">
        <f t="shared" si="68"/>
        <v>2.8388985062373955</v>
      </c>
      <c r="AL81" s="89">
        <f t="shared" si="69"/>
        <v>2.1368174904837245</v>
      </c>
      <c r="AM81" s="119">
        <f t="shared" si="70"/>
        <v>2.1802981471481524</v>
      </c>
      <c r="AN81" s="54">
        <f t="shared" si="71"/>
        <v>2.0348324954315555E-2</v>
      </c>
    </row>
    <row r="82" spans="1:40" ht="20.100000000000001" customHeight="1" x14ac:dyDescent="0.25">
      <c r="A82" s="104" t="s">
        <v>114</v>
      </c>
      <c r="B82" s="106">
        <v>54</v>
      </c>
      <c r="C82" s="75">
        <v>40.57</v>
      </c>
      <c r="D82" s="75">
        <v>106.34</v>
      </c>
      <c r="E82" s="75">
        <v>169.68</v>
      </c>
      <c r="F82" s="75">
        <v>682.83</v>
      </c>
      <c r="G82" s="75">
        <v>202.28</v>
      </c>
      <c r="H82" s="75">
        <v>36296.61</v>
      </c>
      <c r="I82" s="75">
        <v>7019.55</v>
      </c>
      <c r="J82" s="75">
        <v>8605.4500000000007</v>
      </c>
      <c r="K82" s="158">
        <v>8440.2099999999991</v>
      </c>
      <c r="L82" s="54">
        <f t="shared" si="47"/>
        <v>-1.9201784915373582E-2</v>
      </c>
      <c r="N82" s="392">
        <f t="shared" si="60"/>
        <v>1.4056579890374394E-2</v>
      </c>
      <c r="P82" s="106">
        <v>4.7519999999999998</v>
      </c>
      <c r="Q82" s="75">
        <v>5.0229999999999997</v>
      </c>
      <c r="R82" s="75">
        <v>25.184000000000001</v>
      </c>
      <c r="S82" s="75">
        <v>35.848999999999997</v>
      </c>
      <c r="T82" s="75">
        <v>100.64700000000001</v>
      </c>
      <c r="U82" s="75">
        <v>14.561999999999999</v>
      </c>
      <c r="V82" s="75">
        <v>1370.91</v>
      </c>
      <c r="W82" s="75">
        <v>631.57100000000003</v>
      </c>
      <c r="X82" s="75">
        <v>864.87400000000002</v>
      </c>
      <c r="Y82" s="98">
        <v>780.92700000000002</v>
      </c>
      <c r="Z82" s="54">
        <f t="shared" si="48"/>
        <v>-9.7062693525299643E-2</v>
      </c>
      <c r="AB82" s="392">
        <f t="shared" si="61"/>
        <v>1.1710013235651196E-2</v>
      </c>
      <c r="AD82" s="118">
        <f t="shared" si="62"/>
        <v>0.87999999999999989</v>
      </c>
      <c r="AE82" s="89">
        <f t="shared" si="63"/>
        <v>1.2381069755977323</v>
      </c>
      <c r="AF82" s="89">
        <f t="shared" si="64"/>
        <v>2.3682527741207449</v>
      </c>
      <c r="AG82" s="89">
        <f t="shared" si="65"/>
        <v>2.1127416313059872</v>
      </c>
      <c r="AH82" s="89">
        <f t="shared" si="66"/>
        <v>1.4739686305522604</v>
      </c>
      <c r="AI82" s="89">
        <f t="shared" si="67"/>
        <v>0.7198932173225232</v>
      </c>
      <c r="AJ82" s="89">
        <f t="shared" si="68"/>
        <v>0.37769642950126747</v>
      </c>
      <c r="AK82" s="89">
        <f t="shared" si="68"/>
        <v>0.89973146426765249</v>
      </c>
      <c r="AL82" s="89">
        <f t="shared" si="69"/>
        <v>1.0050305329761953</v>
      </c>
      <c r="AM82" s="119">
        <f t="shared" si="70"/>
        <v>0.92524593582387182</v>
      </c>
      <c r="AN82" s="54">
        <f t="shared" si="71"/>
        <v>-7.938524704921894E-2</v>
      </c>
    </row>
    <row r="83" spans="1:40" ht="20.100000000000001" customHeight="1" x14ac:dyDescent="0.25">
      <c r="A83" s="104" t="s">
        <v>108</v>
      </c>
      <c r="B83" s="106">
        <v>1611.21</v>
      </c>
      <c r="C83" s="75">
        <v>2207</v>
      </c>
      <c r="D83" s="75">
        <v>2093.1799999999998</v>
      </c>
      <c r="E83" s="75">
        <v>2857.72</v>
      </c>
      <c r="F83" s="75">
        <v>2981.2</v>
      </c>
      <c r="G83" s="75">
        <v>2882.8</v>
      </c>
      <c r="H83" s="75">
        <v>2525.1</v>
      </c>
      <c r="I83" s="75">
        <v>2173.7600000000002</v>
      </c>
      <c r="J83" s="75">
        <v>1929.69</v>
      </c>
      <c r="K83" s="158">
        <v>2546.12</v>
      </c>
      <c r="L83" s="54">
        <f t="shared" si="47"/>
        <v>0.3194450922168845</v>
      </c>
      <c r="N83" s="392">
        <f t="shared" si="60"/>
        <v>4.2403849182046484E-3</v>
      </c>
      <c r="P83" s="106">
        <v>272.62400000000002</v>
      </c>
      <c r="Q83" s="75">
        <v>343.46699999999998</v>
      </c>
      <c r="R83" s="75">
        <v>357.834</v>
      </c>
      <c r="S83" s="75">
        <v>507.33100000000002</v>
      </c>
      <c r="T83" s="75">
        <v>546.81299999999999</v>
      </c>
      <c r="U83" s="75">
        <v>602.35500000000002</v>
      </c>
      <c r="V83" s="75">
        <v>516.31600000000003</v>
      </c>
      <c r="W83" s="75">
        <v>436.54199999999997</v>
      </c>
      <c r="X83" s="75">
        <v>449.06599999999997</v>
      </c>
      <c r="Y83" s="98">
        <v>660.95799999999997</v>
      </c>
      <c r="Z83" s="54">
        <f t="shared" si="48"/>
        <v>0.47185046296090111</v>
      </c>
      <c r="AB83" s="392">
        <f t="shared" si="61"/>
        <v>9.9110761034124101E-3</v>
      </c>
      <c r="AD83" s="118">
        <f t="shared" si="62"/>
        <v>1.6920451089553814</v>
      </c>
      <c r="AE83" s="89">
        <f t="shared" si="63"/>
        <v>1.5562618939737201</v>
      </c>
      <c r="AF83" s="89">
        <f t="shared" si="64"/>
        <v>1.7095233090321904</v>
      </c>
      <c r="AG83" s="89">
        <f t="shared" si="65"/>
        <v>1.7752998894223369</v>
      </c>
      <c r="AH83" s="89">
        <f t="shared" si="66"/>
        <v>1.834204347242721</v>
      </c>
      <c r="AI83" s="89">
        <f t="shared" si="67"/>
        <v>2.0894789787706398</v>
      </c>
      <c r="AJ83" s="89">
        <f t="shared" si="68"/>
        <v>2.0447348619856642</v>
      </c>
      <c r="AK83" s="89">
        <f t="shared" si="68"/>
        <v>2.0082345797144114</v>
      </c>
      <c r="AL83" s="89">
        <f t="shared" si="69"/>
        <v>2.3271406288056626</v>
      </c>
      <c r="AM83" s="119">
        <f t="shared" si="70"/>
        <v>2.595942060861232</v>
      </c>
      <c r="AN83" s="54">
        <f t="shared" si="71"/>
        <v>0.11550717164588542</v>
      </c>
    </row>
    <row r="84" spans="1:40" ht="20.100000000000001" customHeight="1" x14ac:dyDescent="0.25">
      <c r="A84" s="104" t="s">
        <v>112</v>
      </c>
      <c r="B84" s="106">
        <v>60422.35</v>
      </c>
      <c r="C84" s="75">
        <v>62444.82</v>
      </c>
      <c r="D84" s="75">
        <v>67721.990000000005</v>
      </c>
      <c r="E84" s="75">
        <v>41273.769999999997</v>
      </c>
      <c r="F84" s="75">
        <v>44088.33</v>
      </c>
      <c r="G84" s="75">
        <v>30520</v>
      </c>
      <c r="H84" s="75">
        <v>20302.29</v>
      </c>
      <c r="I84" s="75">
        <v>7819.31</v>
      </c>
      <c r="J84" s="75">
        <v>4286.63</v>
      </c>
      <c r="K84" s="158">
        <v>4260.97</v>
      </c>
      <c r="L84" s="54">
        <f t="shared" si="47"/>
        <v>-5.9860543130617417E-3</v>
      </c>
      <c r="N84" s="392">
        <f t="shared" si="60"/>
        <v>7.0963477467371775E-3</v>
      </c>
      <c r="P84" s="106">
        <v>2498.049</v>
      </c>
      <c r="Q84" s="75">
        <v>2859.1790000000001</v>
      </c>
      <c r="R84" s="75">
        <v>4643.5820000000003</v>
      </c>
      <c r="S84" s="75">
        <v>3368.87</v>
      </c>
      <c r="T84" s="75">
        <v>3356.0770000000002</v>
      </c>
      <c r="U84" s="75">
        <v>2341.23</v>
      </c>
      <c r="V84" s="75">
        <v>1695.423</v>
      </c>
      <c r="W84" s="75">
        <v>693.10500000000002</v>
      </c>
      <c r="X84" s="75">
        <v>668.20799999999997</v>
      </c>
      <c r="Y84" s="98">
        <v>657.99599999999998</v>
      </c>
      <c r="Z84" s="54">
        <f t="shared" si="48"/>
        <v>-1.5282666475109532E-2</v>
      </c>
      <c r="AB84" s="392">
        <f t="shared" si="61"/>
        <v>9.8666608645949557E-3</v>
      </c>
      <c r="AD84" s="118">
        <f t="shared" si="62"/>
        <v>0.41343128825674602</v>
      </c>
      <c r="AE84" s="89">
        <f t="shared" si="63"/>
        <v>0.45787288681431065</v>
      </c>
      <c r="AF84" s="89">
        <f t="shared" si="64"/>
        <v>0.68568304032412519</v>
      </c>
      <c r="AG84" s="89">
        <f t="shared" si="65"/>
        <v>0.81622541386454406</v>
      </c>
      <c r="AH84" s="89">
        <f t="shared" si="66"/>
        <v>0.76121663034186149</v>
      </c>
      <c r="AI84" s="89">
        <f t="shared" si="67"/>
        <v>0.76711336828309307</v>
      </c>
      <c r="AJ84" s="89">
        <f t="shared" si="68"/>
        <v>0.83508953916036066</v>
      </c>
      <c r="AK84" s="89">
        <f t="shared" si="68"/>
        <v>0.88640174133011729</v>
      </c>
      <c r="AL84" s="89">
        <f t="shared" si="69"/>
        <v>1.5588189323547867</v>
      </c>
      <c r="AM84" s="119">
        <f t="shared" si="70"/>
        <v>1.5442399265894855</v>
      </c>
      <c r="AN84" s="54">
        <f t="shared" si="71"/>
        <v>-9.3525973175587959E-3</v>
      </c>
    </row>
    <row r="85" spans="1:40" ht="20.100000000000001" customHeight="1" x14ac:dyDescent="0.25">
      <c r="A85" s="104" t="s">
        <v>240</v>
      </c>
      <c r="B85" s="106">
        <v>40.68</v>
      </c>
      <c r="C85" s="75">
        <v>320.35000000000002</v>
      </c>
      <c r="D85" s="75">
        <v>555.9</v>
      </c>
      <c r="E85" s="75">
        <v>291.66000000000003</v>
      </c>
      <c r="F85" s="75">
        <v>797.99</v>
      </c>
      <c r="G85" s="75">
        <v>1468.47</v>
      </c>
      <c r="H85" s="75">
        <v>2444.65</v>
      </c>
      <c r="I85" s="75">
        <v>6781.98</v>
      </c>
      <c r="J85" s="75">
        <v>700.28</v>
      </c>
      <c r="K85" s="158">
        <v>4482.8500000000004</v>
      </c>
      <c r="L85" s="54">
        <f t="shared" si="47"/>
        <v>5.4015108242417327</v>
      </c>
      <c r="N85" s="392">
        <f t="shared" si="60"/>
        <v>7.4658733801131567E-3</v>
      </c>
      <c r="P85" s="106">
        <v>8.3979999999999997</v>
      </c>
      <c r="Q85" s="75">
        <v>41.124000000000002</v>
      </c>
      <c r="R85" s="75">
        <v>65.447000000000003</v>
      </c>
      <c r="S85" s="75">
        <v>35.741999999999997</v>
      </c>
      <c r="T85" s="75">
        <v>97.552000000000007</v>
      </c>
      <c r="U85" s="75">
        <v>155.19800000000001</v>
      </c>
      <c r="V85" s="75">
        <v>256.80099999999999</v>
      </c>
      <c r="W85" s="75">
        <v>739.00699999999995</v>
      </c>
      <c r="X85" s="75">
        <v>87.72</v>
      </c>
      <c r="Y85" s="98">
        <v>505.55399999999997</v>
      </c>
      <c r="Z85" s="54">
        <f t="shared" si="48"/>
        <v>4.7632694938440485</v>
      </c>
      <c r="AB85" s="392">
        <f t="shared" si="61"/>
        <v>7.580790562160618E-3</v>
      </c>
      <c r="AD85" s="118">
        <f t="shared" si="62"/>
        <v>2.0644051130776795</v>
      </c>
      <c r="AE85" s="89">
        <f t="shared" si="63"/>
        <v>1.2837209302325581</v>
      </c>
      <c r="AF85" s="89">
        <f t="shared" si="64"/>
        <v>1.1773160640402951</v>
      </c>
      <c r="AG85" s="89">
        <f t="shared" si="65"/>
        <v>1.2254680106973872</v>
      </c>
      <c r="AH85" s="89">
        <f t="shared" si="66"/>
        <v>1.2224714595420996</v>
      </c>
      <c r="AI85" s="89">
        <f t="shared" si="67"/>
        <v>1.0568687136952066</v>
      </c>
      <c r="AJ85" s="89">
        <f t="shared" si="68"/>
        <v>1.0504612112163294</v>
      </c>
      <c r="AK85" s="89">
        <f t="shared" si="68"/>
        <v>1.08966260590565</v>
      </c>
      <c r="AL85" s="89">
        <f t="shared" si="69"/>
        <v>1.252641800422688</v>
      </c>
      <c r="AM85" s="119">
        <f t="shared" si="70"/>
        <v>1.127751318915422</v>
      </c>
      <c r="AN85" s="54">
        <f t="shared" si="71"/>
        <v>-9.9701671671122025E-2</v>
      </c>
    </row>
    <row r="86" spans="1:40" ht="20.100000000000001" customHeight="1" x14ac:dyDescent="0.25">
      <c r="A86" s="104" t="s">
        <v>139</v>
      </c>
      <c r="B86" s="106">
        <v>301.23</v>
      </c>
      <c r="C86" s="75">
        <v>341.67</v>
      </c>
      <c r="D86" s="75">
        <v>1159.26</v>
      </c>
      <c r="E86" s="75">
        <v>620.28</v>
      </c>
      <c r="F86" s="75">
        <v>503.49</v>
      </c>
      <c r="G86" s="75">
        <v>967.73</v>
      </c>
      <c r="H86" s="75">
        <v>997.41</v>
      </c>
      <c r="I86" s="75">
        <v>1520.92</v>
      </c>
      <c r="J86" s="75">
        <v>1493.5</v>
      </c>
      <c r="K86" s="158">
        <v>2010.77</v>
      </c>
      <c r="L86" s="54">
        <f t="shared" si="47"/>
        <v>0.34634750585872109</v>
      </c>
      <c r="N86" s="392">
        <f t="shared" si="60"/>
        <v>3.348796907442839E-3</v>
      </c>
      <c r="P86" s="106">
        <v>31.757000000000001</v>
      </c>
      <c r="Q86" s="75">
        <v>35.417999999999999</v>
      </c>
      <c r="R86" s="75">
        <v>128.001</v>
      </c>
      <c r="S86" s="75">
        <v>127.48099999999999</v>
      </c>
      <c r="T86" s="75">
        <v>117.88</v>
      </c>
      <c r="U86" s="75">
        <v>202.93</v>
      </c>
      <c r="V86" s="75">
        <v>216.16499999999999</v>
      </c>
      <c r="W86" s="75">
        <v>329.27</v>
      </c>
      <c r="X86" s="75">
        <v>323.35700000000003</v>
      </c>
      <c r="Y86" s="98">
        <v>456.78800000000001</v>
      </c>
      <c r="Z86" s="54">
        <f t="shared" si="48"/>
        <v>0.41264299211088662</v>
      </c>
      <c r="AB86" s="392">
        <f t="shared" si="61"/>
        <v>6.8495435884361007E-3</v>
      </c>
      <c r="AD86" s="118">
        <f t="shared" si="62"/>
        <v>1.054244265179431</v>
      </c>
      <c r="AE86" s="89">
        <f t="shared" si="63"/>
        <v>1.0366142769338835</v>
      </c>
      <c r="AF86" s="89">
        <f t="shared" si="64"/>
        <v>1.1041612752963097</v>
      </c>
      <c r="AG86" s="89">
        <f t="shared" si="65"/>
        <v>2.0552169987747466</v>
      </c>
      <c r="AH86" s="89">
        <f t="shared" si="66"/>
        <v>2.3412580190271899</v>
      </c>
      <c r="AI86" s="89">
        <f t="shared" si="67"/>
        <v>2.0969691959534167</v>
      </c>
      <c r="AJ86" s="89">
        <f t="shared" si="68"/>
        <v>2.1672632117183506</v>
      </c>
      <c r="AK86" s="89">
        <f t="shared" si="68"/>
        <v>2.1649396417957552</v>
      </c>
      <c r="AL86" s="89">
        <f t="shared" si="69"/>
        <v>2.1650954134583196</v>
      </c>
      <c r="AM86" s="119">
        <f t="shared" si="70"/>
        <v>2.2717068585666187</v>
      </c>
      <c r="AN86" s="54">
        <f t="shared" si="71"/>
        <v>4.9240991618936567E-2</v>
      </c>
    </row>
    <row r="87" spans="1:40" ht="20.100000000000001" customHeight="1" x14ac:dyDescent="0.25">
      <c r="A87" s="104" t="s">
        <v>130</v>
      </c>
      <c r="B87" s="106">
        <v>9</v>
      </c>
      <c r="C87" s="75"/>
      <c r="D87" s="75"/>
      <c r="E87" s="75">
        <v>12.83</v>
      </c>
      <c r="F87" s="75">
        <v>52.97</v>
      </c>
      <c r="G87" s="75">
        <v>410.59</v>
      </c>
      <c r="H87" s="75">
        <v>480.09</v>
      </c>
      <c r="I87" s="75">
        <v>1518.53</v>
      </c>
      <c r="J87" s="75">
        <v>1023.08</v>
      </c>
      <c r="K87" s="158">
        <v>2903.65</v>
      </c>
      <c r="L87" s="54">
        <f t="shared" si="47"/>
        <v>1.8381455995621068</v>
      </c>
      <c r="N87" s="392">
        <f t="shared" si="60"/>
        <v>4.8358261463501044E-3</v>
      </c>
      <c r="P87" s="106">
        <v>2.0499999999999998</v>
      </c>
      <c r="Q87" s="75"/>
      <c r="R87" s="75"/>
      <c r="S87" s="75">
        <v>3.1219999999999999</v>
      </c>
      <c r="T87" s="75">
        <v>7.8639999999999999</v>
      </c>
      <c r="U87" s="75">
        <v>61.542000000000002</v>
      </c>
      <c r="V87" s="75">
        <v>72.158000000000001</v>
      </c>
      <c r="W87" s="75">
        <v>218.03399999999999</v>
      </c>
      <c r="X87" s="75">
        <v>139.25800000000001</v>
      </c>
      <c r="Y87" s="98">
        <v>396.68</v>
      </c>
      <c r="Z87" s="54">
        <f t="shared" si="48"/>
        <v>1.8485257579456835</v>
      </c>
      <c r="AB87" s="392">
        <f t="shared" si="61"/>
        <v>5.9482231377812741E-3</v>
      </c>
      <c r="AD87" s="118">
        <f t="shared" si="62"/>
        <v>2.2777777777777777</v>
      </c>
      <c r="AE87" s="89"/>
      <c r="AF87" s="89"/>
      <c r="AG87" s="89">
        <f t="shared" si="65"/>
        <v>2.4333593141075602</v>
      </c>
      <c r="AH87" s="89">
        <f t="shared" si="66"/>
        <v>1.4846139324145744</v>
      </c>
      <c r="AI87" s="89">
        <f t="shared" si="67"/>
        <v>1.4988674833775786</v>
      </c>
      <c r="AJ87" s="89">
        <f t="shared" si="68"/>
        <v>1.5030098523193569</v>
      </c>
      <c r="AK87" s="89">
        <f t="shared" si="68"/>
        <v>1.4358228023153972</v>
      </c>
      <c r="AL87" s="89">
        <f t="shared" si="69"/>
        <v>1.3611643273253313</v>
      </c>
      <c r="AM87" s="119">
        <f t="shared" si="70"/>
        <v>1.3661426136070118</v>
      </c>
      <c r="AN87" s="54">
        <f t="shared" si="71"/>
        <v>3.657373457224502E-3</v>
      </c>
    </row>
    <row r="88" spans="1:40" ht="20.100000000000001" customHeight="1" x14ac:dyDescent="0.25">
      <c r="A88" s="104" t="s">
        <v>124</v>
      </c>
      <c r="B88" s="106">
        <v>1131.45</v>
      </c>
      <c r="C88" s="75">
        <v>2579.77</v>
      </c>
      <c r="D88" s="75">
        <v>3640.78</v>
      </c>
      <c r="E88" s="75">
        <v>2980.85</v>
      </c>
      <c r="F88" s="75">
        <v>5218.8900000000003</v>
      </c>
      <c r="G88" s="75">
        <v>4222.08</v>
      </c>
      <c r="H88" s="75">
        <v>4702.33</v>
      </c>
      <c r="I88" s="75">
        <v>4595.5600000000004</v>
      </c>
      <c r="J88" s="75">
        <v>4055</v>
      </c>
      <c r="K88" s="158">
        <v>3204.39</v>
      </c>
      <c r="L88" s="54">
        <f t="shared" si="47"/>
        <v>-0.20976818742293468</v>
      </c>
      <c r="N88" s="392">
        <f t="shared" si="60"/>
        <v>5.3366875984029788E-3</v>
      </c>
      <c r="P88" s="106">
        <v>91.507000000000005</v>
      </c>
      <c r="Q88" s="75">
        <v>213.69200000000001</v>
      </c>
      <c r="R88" s="75">
        <v>330.94600000000003</v>
      </c>
      <c r="S88" s="75">
        <v>324.87400000000002</v>
      </c>
      <c r="T88" s="75">
        <v>452.613</v>
      </c>
      <c r="U88" s="75">
        <v>359.23200000000003</v>
      </c>
      <c r="V88" s="75">
        <v>385.18099999999998</v>
      </c>
      <c r="W88" s="75">
        <v>364.25099999999998</v>
      </c>
      <c r="X88" s="75">
        <v>424.49900000000002</v>
      </c>
      <c r="Y88" s="98">
        <v>308.24400000000003</v>
      </c>
      <c r="Z88" s="54">
        <f t="shared" si="48"/>
        <v>-0.27386401381393122</v>
      </c>
      <c r="AB88" s="392">
        <f t="shared" si="61"/>
        <v>4.6221238602456669E-3</v>
      </c>
      <c r="AD88" s="118">
        <f t="shared" si="62"/>
        <v>0.80875867249988953</v>
      </c>
      <c r="AE88" s="89">
        <f t="shared" si="63"/>
        <v>0.82833740992414051</v>
      </c>
      <c r="AF88" s="89">
        <f t="shared" si="64"/>
        <v>0.90899752250891297</v>
      </c>
      <c r="AG88" s="89">
        <f t="shared" si="65"/>
        <v>1.0898703389972659</v>
      </c>
      <c r="AH88" s="89">
        <f t="shared" si="66"/>
        <v>0.86725912981496056</v>
      </c>
      <c r="AI88" s="89">
        <f t="shared" si="67"/>
        <v>0.85084129149613474</v>
      </c>
      <c r="AJ88" s="89">
        <f t="shared" si="68"/>
        <v>0.81912796422199197</v>
      </c>
      <c r="AK88" s="89">
        <f t="shared" si="68"/>
        <v>0.7926150458268415</v>
      </c>
      <c r="AL88" s="89">
        <f t="shared" si="69"/>
        <v>1.0468532675709001</v>
      </c>
      <c r="AM88" s="119">
        <f t="shared" si="70"/>
        <v>0.96194283467368225</v>
      </c>
      <c r="AN88" s="54">
        <f t="shared" si="71"/>
        <v>-8.1110157008195197E-2</v>
      </c>
    </row>
    <row r="89" spans="1:40" ht="20.100000000000001" customHeight="1" x14ac:dyDescent="0.25">
      <c r="A89" s="104" t="s">
        <v>126</v>
      </c>
      <c r="B89" s="106">
        <v>166.43</v>
      </c>
      <c r="C89" s="75">
        <v>590.1</v>
      </c>
      <c r="D89" s="75">
        <v>410.82</v>
      </c>
      <c r="E89" s="75">
        <v>908.67</v>
      </c>
      <c r="F89" s="75">
        <v>581.15</v>
      </c>
      <c r="G89" s="75">
        <v>189.43</v>
      </c>
      <c r="H89" s="75">
        <v>631.59</v>
      </c>
      <c r="I89" s="75">
        <v>493.54</v>
      </c>
      <c r="J89" s="75">
        <v>574.96</v>
      </c>
      <c r="K89" s="158">
        <v>1363.96</v>
      </c>
      <c r="L89" s="54">
        <f t="shared" si="47"/>
        <v>1.3722693752608877</v>
      </c>
      <c r="N89" s="392">
        <f t="shared" si="60"/>
        <v>2.2715800563345061E-3</v>
      </c>
      <c r="P89" s="106">
        <v>42.628999999999998</v>
      </c>
      <c r="Q89" s="75">
        <v>86.754000000000005</v>
      </c>
      <c r="R89" s="75">
        <v>62.606000000000002</v>
      </c>
      <c r="S89" s="75">
        <v>147.79900000000001</v>
      </c>
      <c r="T89" s="75">
        <v>102.462</v>
      </c>
      <c r="U89" s="75">
        <v>35.167000000000002</v>
      </c>
      <c r="V89" s="75">
        <v>107.38</v>
      </c>
      <c r="W89" s="75">
        <v>93.436999999999998</v>
      </c>
      <c r="X89" s="75">
        <v>105.91200000000001</v>
      </c>
      <c r="Y89" s="98">
        <v>249.637</v>
      </c>
      <c r="Z89" s="54">
        <f t="shared" si="48"/>
        <v>1.3570228113905882</v>
      </c>
      <c r="AB89" s="392">
        <f t="shared" si="61"/>
        <v>3.7433109293291919E-3</v>
      </c>
      <c r="AD89" s="118">
        <f t="shared" si="62"/>
        <v>2.561377155560896</v>
      </c>
      <c r="AE89" s="89">
        <f t="shared" si="63"/>
        <v>1.4701576004067107</v>
      </c>
      <c r="AF89" s="89">
        <f t="shared" si="64"/>
        <v>1.5239277542476024</v>
      </c>
      <c r="AG89" s="89">
        <f t="shared" si="65"/>
        <v>1.6265420889872013</v>
      </c>
      <c r="AH89" s="89">
        <f t="shared" si="66"/>
        <v>1.7630904241589951</v>
      </c>
      <c r="AI89" s="89">
        <f t="shared" si="67"/>
        <v>1.8564641292297945</v>
      </c>
      <c r="AJ89" s="89">
        <f t="shared" si="68"/>
        <v>1.7001535806456718</v>
      </c>
      <c r="AK89" s="89">
        <f t="shared" si="68"/>
        <v>1.893200145884832</v>
      </c>
      <c r="AL89" s="89">
        <f t="shared" si="69"/>
        <v>1.8420759705022958</v>
      </c>
      <c r="AM89" s="119">
        <f t="shared" si="70"/>
        <v>1.8302369570955159</v>
      </c>
      <c r="AN89" s="54">
        <f t="shared" si="71"/>
        <v>-6.4269951925769861E-3</v>
      </c>
    </row>
    <row r="90" spans="1:40" ht="20.100000000000001" customHeight="1" x14ac:dyDescent="0.25">
      <c r="A90" s="104" t="s">
        <v>119</v>
      </c>
      <c r="B90" s="106">
        <v>413.6</v>
      </c>
      <c r="C90" s="75">
        <v>409.57</v>
      </c>
      <c r="D90" s="75">
        <v>1459.09</v>
      </c>
      <c r="E90" s="75">
        <v>1424.6</v>
      </c>
      <c r="F90" s="75">
        <v>1111.83</v>
      </c>
      <c r="G90" s="75">
        <v>1153.1199999999999</v>
      </c>
      <c r="H90" s="75">
        <v>1100.1400000000001</v>
      </c>
      <c r="I90" s="75">
        <v>1166.3900000000001</v>
      </c>
      <c r="J90" s="75">
        <v>566.22</v>
      </c>
      <c r="K90" s="158">
        <v>1600.87</v>
      </c>
      <c r="L90" s="54">
        <f t="shared" si="47"/>
        <v>1.827293278231076</v>
      </c>
      <c r="N90" s="392">
        <f t="shared" si="60"/>
        <v>2.6661371043023405E-3</v>
      </c>
      <c r="P90" s="106">
        <v>50.58</v>
      </c>
      <c r="Q90" s="75">
        <v>60.155999999999999</v>
      </c>
      <c r="R90" s="75">
        <v>136.215</v>
      </c>
      <c r="S90" s="75">
        <v>230.404</v>
      </c>
      <c r="T90" s="75">
        <v>214.887</v>
      </c>
      <c r="U90" s="75">
        <v>171.36500000000001</v>
      </c>
      <c r="V90" s="75">
        <v>185.18600000000001</v>
      </c>
      <c r="W90" s="75">
        <v>229.69399999999999</v>
      </c>
      <c r="X90" s="75">
        <v>103.10899999999999</v>
      </c>
      <c r="Y90" s="98">
        <v>234.173</v>
      </c>
      <c r="Z90" s="54">
        <f t="shared" si="48"/>
        <v>1.2711208526898721</v>
      </c>
      <c r="AB90" s="392">
        <f t="shared" si="61"/>
        <v>3.5114279944631799E-3</v>
      </c>
      <c r="AD90" s="118">
        <f t="shared" si="62"/>
        <v>1.2229206963249515</v>
      </c>
      <c r="AE90" s="89">
        <f t="shared" si="63"/>
        <v>1.4687599189393754</v>
      </c>
      <c r="AF90" s="89">
        <f t="shared" si="64"/>
        <v>0.93356132932170055</v>
      </c>
      <c r="AG90" s="89">
        <f t="shared" si="65"/>
        <v>1.6173241611680473</v>
      </c>
      <c r="AH90" s="89">
        <f t="shared" si="66"/>
        <v>1.9327325220582283</v>
      </c>
      <c r="AI90" s="89">
        <f t="shared" si="67"/>
        <v>1.4860985847093104</v>
      </c>
      <c r="AJ90" s="89">
        <f t="shared" si="68"/>
        <v>1.6832948533822967</v>
      </c>
      <c r="AK90" s="89">
        <f t="shared" si="68"/>
        <v>1.969272713243426</v>
      </c>
      <c r="AL90" s="89">
        <f t="shared" si="69"/>
        <v>1.8210059694111826</v>
      </c>
      <c r="AM90" s="119">
        <f t="shared" si="70"/>
        <v>1.4627858601885226</v>
      </c>
      <c r="AN90" s="54">
        <f t="shared" si="71"/>
        <v>-0.1967155051877669</v>
      </c>
    </row>
    <row r="91" spans="1:40" ht="20.100000000000001" customHeight="1" x14ac:dyDescent="0.25">
      <c r="A91" s="104" t="s">
        <v>120</v>
      </c>
      <c r="B91" s="106">
        <v>791.76</v>
      </c>
      <c r="C91" s="75">
        <v>752.32</v>
      </c>
      <c r="D91" s="75">
        <v>632.08000000000004</v>
      </c>
      <c r="E91" s="75">
        <v>708.8</v>
      </c>
      <c r="F91" s="75">
        <v>695.63</v>
      </c>
      <c r="G91" s="75">
        <v>547.34</v>
      </c>
      <c r="H91" s="75">
        <v>707.04</v>
      </c>
      <c r="I91" s="75">
        <v>943.53</v>
      </c>
      <c r="J91" s="75">
        <v>1079.26</v>
      </c>
      <c r="K91" s="158">
        <v>721.12</v>
      </c>
      <c r="L91" s="54">
        <f t="shared" si="47"/>
        <v>-0.33183848192279897</v>
      </c>
      <c r="N91" s="392">
        <f t="shared" si="60"/>
        <v>1.2009749627730571E-3</v>
      </c>
      <c r="P91" s="106">
        <v>195.74199999999999</v>
      </c>
      <c r="Q91" s="75">
        <v>178.97800000000001</v>
      </c>
      <c r="R91" s="75">
        <v>163.92500000000001</v>
      </c>
      <c r="S91" s="75">
        <v>177.785</v>
      </c>
      <c r="T91" s="75">
        <v>166.154</v>
      </c>
      <c r="U91" s="75">
        <v>153.982</v>
      </c>
      <c r="V91" s="75">
        <v>209.47399999999999</v>
      </c>
      <c r="W91" s="75">
        <v>249.27099999999999</v>
      </c>
      <c r="X91" s="75">
        <v>212.892</v>
      </c>
      <c r="Y91" s="98">
        <v>221.566</v>
      </c>
      <c r="Z91" s="54">
        <f t="shared" si="48"/>
        <v>4.0743663453770021E-2</v>
      </c>
      <c r="AB91" s="392">
        <f t="shared" si="61"/>
        <v>3.322385821684092E-3</v>
      </c>
      <c r="AD91" s="118">
        <f t="shared" ref="AD91:AD94" si="72">(P91/B91)*10</f>
        <v>2.4722390623421235</v>
      </c>
      <c r="AE91" s="89">
        <f t="shared" ref="AE91:AE94" si="73">(Q91/C91)*10</f>
        <v>2.3790142492556359</v>
      </c>
      <c r="AF91" s="89">
        <f t="shared" ref="AF91:AF94" si="74">(R91/D91)*10</f>
        <v>2.5934217187697763</v>
      </c>
      <c r="AG91" s="89">
        <f t="shared" ref="AG91:AG94" si="75">(S91/E91)*10</f>
        <v>2.5082533860045149</v>
      </c>
      <c r="AH91" s="89">
        <f t="shared" ref="AH91:AH94" si="76">(T91/F91)*10</f>
        <v>2.3885398847088251</v>
      </c>
      <c r="AI91" s="89">
        <f t="shared" ref="AI91:AI94" si="77">(U91/G91)*10</f>
        <v>2.8132787663974854</v>
      </c>
      <c r="AJ91" s="89">
        <f t="shared" ref="AJ91:AJ94" si="78">(V91/H91)*10</f>
        <v>2.9626895225164063</v>
      </c>
      <c r="AK91" s="89">
        <f t="shared" ref="AK91:AK94" si="79">(W91/I91)*10</f>
        <v>2.6418979788665964</v>
      </c>
      <c r="AL91" s="89">
        <f t="shared" ref="AL91:AL94" si="80">(X91/J91)*10</f>
        <v>1.972573800567055</v>
      </c>
      <c r="AM91" s="119">
        <f t="shared" ref="AM91:AM94" si="81">(Y91/K91)*10</f>
        <v>3.0725260705569113</v>
      </c>
      <c r="AN91" s="54">
        <f t="shared" si="71"/>
        <v>0.55762287305734948</v>
      </c>
    </row>
    <row r="92" spans="1:40" ht="20.100000000000001" customHeight="1" x14ac:dyDescent="0.25">
      <c r="A92" s="104" t="s">
        <v>243</v>
      </c>
      <c r="B92" s="106">
        <v>420.36</v>
      </c>
      <c r="C92" s="75">
        <v>275.69</v>
      </c>
      <c r="D92" s="75">
        <v>90.82</v>
      </c>
      <c r="E92" s="75">
        <v>1025.3</v>
      </c>
      <c r="F92" s="75">
        <v>293</v>
      </c>
      <c r="G92" s="75">
        <v>252.98</v>
      </c>
      <c r="H92" s="75">
        <v>186.61</v>
      </c>
      <c r="I92" s="75">
        <v>162.13999999999999</v>
      </c>
      <c r="J92" s="75">
        <v>1062.76</v>
      </c>
      <c r="K92" s="158">
        <v>1262.72</v>
      </c>
      <c r="L92" s="54">
        <f t="shared" si="47"/>
        <v>0.18815160525424371</v>
      </c>
      <c r="N92" s="392">
        <f t="shared" si="60"/>
        <v>2.1029719117383995E-3</v>
      </c>
      <c r="P92" s="106">
        <v>101.185</v>
      </c>
      <c r="Q92" s="75">
        <v>69.040999999999997</v>
      </c>
      <c r="R92" s="75">
        <v>22.606000000000002</v>
      </c>
      <c r="S92" s="75">
        <v>147.9</v>
      </c>
      <c r="T92" s="75">
        <v>60.037999999999997</v>
      </c>
      <c r="U92" s="75">
        <v>48.331000000000003</v>
      </c>
      <c r="V92" s="75">
        <v>33.484999999999999</v>
      </c>
      <c r="W92" s="75">
        <v>21.251000000000001</v>
      </c>
      <c r="X92" s="75">
        <v>131.01900000000001</v>
      </c>
      <c r="Y92" s="98">
        <v>182.476</v>
      </c>
      <c r="Z92" s="54">
        <f t="shared" si="48"/>
        <v>0.39274456376556066</v>
      </c>
      <c r="AB92" s="392">
        <f t="shared" si="61"/>
        <v>2.7362306274321259E-3</v>
      </c>
      <c r="AD92" s="118">
        <f t="shared" si="72"/>
        <v>2.4071034351508231</v>
      </c>
      <c r="AE92" s="89">
        <f t="shared" si="73"/>
        <v>2.5042983060684101</v>
      </c>
      <c r="AF92" s="89">
        <f t="shared" si="74"/>
        <v>2.4890993173309846</v>
      </c>
      <c r="AG92" s="89">
        <f t="shared" si="75"/>
        <v>1.4425046327904028</v>
      </c>
      <c r="AH92" s="89">
        <f t="shared" si="76"/>
        <v>2.0490784982935155</v>
      </c>
      <c r="AI92" s="89">
        <f t="shared" si="77"/>
        <v>1.9104672306111157</v>
      </c>
      <c r="AJ92" s="89">
        <f t="shared" si="78"/>
        <v>1.7943840094314345</v>
      </c>
      <c r="AK92" s="89">
        <f t="shared" si="79"/>
        <v>1.3106574565190579</v>
      </c>
      <c r="AL92" s="89">
        <f t="shared" si="80"/>
        <v>1.2328183221047087</v>
      </c>
      <c r="AM92" s="119">
        <f t="shared" si="81"/>
        <v>1.4451026355803345</v>
      </c>
      <c r="AN92" s="54">
        <f t="shared" si="71"/>
        <v>0.17219432066292376</v>
      </c>
    </row>
    <row r="93" spans="1:40" ht="20.100000000000001" customHeight="1" x14ac:dyDescent="0.25">
      <c r="A93" s="104" t="s">
        <v>122</v>
      </c>
      <c r="B93" s="106">
        <v>359.19</v>
      </c>
      <c r="C93" s="75">
        <v>360.6</v>
      </c>
      <c r="D93" s="75">
        <v>321.49</v>
      </c>
      <c r="E93" s="75">
        <v>112.01</v>
      </c>
      <c r="F93" s="75">
        <v>600.79</v>
      </c>
      <c r="G93" s="75">
        <v>495.11</v>
      </c>
      <c r="H93" s="75">
        <v>894.98</v>
      </c>
      <c r="I93" s="75">
        <v>818.56</v>
      </c>
      <c r="J93" s="75">
        <v>776.86</v>
      </c>
      <c r="K93" s="158">
        <v>734.15</v>
      </c>
      <c r="L93" s="54">
        <f t="shared" si="47"/>
        <v>-5.497773086527822E-2</v>
      </c>
      <c r="N93" s="392">
        <f t="shared" si="60"/>
        <v>1.2226755171397823E-3</v>
      </c>
      <c r="P93" s="106">
        <v>81.903999999999996</v>
      </c>
      <c r="Q93" s="75">
        <v>70.349999999999994</v>
      </c>
      <c r="R93" s="75">
        <v>56.253999999999998</v>
      </c>
      <c r="S93" s="75">
        <v>20.338000000000001</v>
      </c>
      <c r="T93" s="75">
        <v>99.116</v>
      </c>
      <c r="U93" s="75">
        <v>103.464</v>
      </c>
      <c r="V93" s="75">
        <v>182.547</v>
      </c>
      <c r="W93" s="75">
        <v>173.79499999999999</v>
      </c>
      <c r="X93" s="75">
        <v>154.96700000000001</v>
      </c>
      <c r="Y93" s="98">
        <v>169.31</v>
      </c>
      <c r="Z93" s="54">
        <f t="shared" si="48"/>
        <v>9.255518916930694E-2</v>
      </c>
      <c r="AB93" s="392">
        <f t="shared" si="61"/>
        <v>2.538806240440021E-3</v>
      </c>
      <c r="AD93" s="118">
        <f t="shared" si="72"/>
        <v>2.2802416548344886</v>
      </c>
      <c r="AE93" s="89">
        <f t="shared" si="73"/>
        <v>1.950915141430948</v>
      </c>
      <c r="AF93" s="89">
        <f t="shared" si="74"/>
        <v>1.7497900401256647</v>
      </c>
      <c r="AG93" s="89">
        <f t="shared" si="75"/>
        <v>1.815730738326935</v>
      </c>
      <c r="AH93" s="89">
        <f t="shared" si="76"/>
        <v>1.6497611478220344</v>
      </c>
      <c r="AI93" s="89">
        <f t="shared" si="77"/>
        <v>2.0897174365292561</v>
      </c>
      <c r="AJ93" s="89">
        <f t="shared" si="78"/>
        <v>2.0396768642874701</v>
      </c>
      <c r="AK93" s="89">
        <f t="shared" si="79"/>
        <v>2.123179730258014</v>
      </c>
      <c r="AL93" s="89">
        <f t="shared" si="80"/>
        <v>1.9947867054552946</v>
      </c>
      <c r="AM93" s="119">
        <f t="shared" si="81"/>
        <v>2.3062044541306275</v>
      </c>
      <c r="AN93" s="54">
        <f t="shared" si="71"/>
        <v>0.15611581319630571</v>
      </c>
    </row>
    <row r="94" spans="1:40" ht="20.100000000000001" customHeight="1" x14ac:dyDescent="0.25">
      <c r="A94" s="104" t="s">
        <v>244</v>
      </c>
      <c r="B94" s="106">
        <v>2354.34</v>
      </c>
      <c r="C94" s="75">
        <v>1251.93</v>
      </c>
      <c r="D94" s="75">
        <v>1451.33</v>
      </c>
      <c r="E94" s="75">
        <v>1363.46</v>
      </c>
      <c r="F94" s="75">
        <v>1539.17</v>
      </c>
      <c r="G94" s="75">
        <v>1459.92</v>
      </c>
      <c r="H94" s="75">
        <v>750.37</v>
      </c>
      <c r="I94" s="75">
        <v>1053.1099999999999</v>
      </c>
      <c r="J94" s="75">
        <v>1150.78</v>
      </c>
      <c r="K94" s="158">
        <v>1214.46</v>
      </c>
      <c r="L94" s="54">
        <f t="shared" si="47"/>
        <v>5.5336380541893382E-2</v>
      </c>
      <c r="N94" s="392">
        <f t="shared" si="60"/>
        <v>2.0225982545060005E-3</v>
      </c>
      <c r="P94" s="106">
        <v>207.81899999999999</v>
      </c>
      <c r="Q94" s="75">
        <v>133.68899999999999</v>
      </c>
      <c r="R94" s="75">
        <v>151.941</v>
      </c>
      <c r="S94" s="75">
        <v>167.13200000000001</v>
      </c>
      <c r="T94" s="75">
        <v>149.40100000000001</v>
      </c>
      <c r="U94" s="75">
        <v>145.922</v>
      </c>
      <c r="V94" s="75">
        <v>82.447999999999993</v>
      </c>
      <c r="W94" s="75">
        <v>108.857</v>
      </c>
      <c r="X94" s="75">
        <v>183.565</v>
      </c>
      <c r="Y94" s="98">
        <v>160.52099999999999</v>
      </c>
      <c r="Z94" s="54">
        <f t="shared" si="48"/>
        <v>-0.12553591370904046</v>
      </c>
      <c r="AB94" s="392">
        <f t="shared" si="61"/>
        <v>2.4070150405863361E-3</v>
      </c>
      <c r="AD94" s="118">
        <f t="shared" si="72"/>
        <v>0.88270598129412059</v>
      </c>
      <c r="AE94" s="89">
        <f t="shared" si="73"/>
        <v>1.0678632191895712</v>
      </c>
      <c r="AF94" s="89">
        <f t="shared" si="74"/>
        <v>1.0469086975394983</v>
      </c>
      <c r="AG94" s="89">
        <f t="shared" si="75"/>
        <v>1.2257932025875347</v>
      </c>
      <c r="AH94" s="89">
        <f t="shared" si="76"/>
        <v>0.97065951129504868</v>
      </c>
      <c r="AI94" s="89">
        <f t="shared" si="77"/>
        <v>0.99952052167242034</v>
      </c>
      <c r="AJ94" s="89">
        <f t="shared" si="78"/>
        <v>1.0987646094593333</v>
      </c>
      <c r="AK94" s="89">
        <f t="shared" si="79"/>
        <v>1.0336716962140708</v>
      </c>
      <c r="AL94" s="89">
        <f t="shared" si="80"/>
        <v>1.5951354733311318</v>
      </c>
      <c r="AM94" s="119">
        <f t="shared" si="81"/>
        <v>1.3217479373548735</v>
      </c>
      <c r="AN94" s="54">
        <f t="shared" si="71"/>
        <v>-0.17138828679255771</v>
      </c>
    </row>
    <row r="95" spans="1:40" ht="20.100000000000001" customHeight="1" thickBot="1" x14ac:dyDescent="0.3">
      <c r="A95" s="59" t="s">
        <v>33</v>
      </c>
      <c r="B95" s="106">
        <f>B96-SUM(B68:B94)</f>
        <v>8691.1700000001583</v>
      </c>
      <c r="C95" s="75">
        <f>C96-SUM(C68:C94)</f>
        <v>8526.0100000001257</v>
      </c>
      <c r="D95" s="75">
        <f>D96-SUM(D68:D94)</f>
        <v>10760.930000000284</v>
      </c>
      <c r="E95" s="75">
        <f t="shared" ref="E95:K95" si="82">E96-SUM(E68:E94)</f>
        <v>7815.7199999997392</v>
      </c>
      <c r="F95" s="75">
        <f t="shared" si="82"/>
        <v>8294.7700000002515</v>
      </c>
      <c r="G95" s="75">
        <f t="shared" si="82"/>
        <v>10125.069999999949</v>
      </c>
      <c r="H95" s="75">
        <f t="shared" si="82"/>
        <v>8030.7900000000955</v>
      </c>
      <c r="I95" s="75">
        <f t="shared" si="82"/>
        <v>9992.6599999996834</v>
      </c>
      <c r="J95" s="75">
        <f t="shared" si="82"/>
        <v>13209.479999999923</v>
      </c>
      <c r="K95" s="123">
        <f t="shared" si="82"/>
        <v>12494.660000000033</v>
      </c>
      <c r="L95" s="160">
        <f t="shared" si="47"/>
        <v>-5.4114166492541318E-2</v>
      </c>
      <c r="N95" s="392">
        <f t="shared" si="60"/>
        <v>2.080898301026465E-2</v>
      </c>
      <c r="P95" s="106">
        <f>P96-SUM(P68:P94)</f>
        <v>1913.8319999999876</v>
      </c>
      <c r="Q95" s="75">
        <f>Q96-SUM(Q68:Q94)</f>
        <v>1536.4919999999984</v>
      </c>
      <c r="R95" s="75">
        <f>R96-SUM(R68:R94)</f>
        <v>2123.1869999999908</v>
      </c>
      <c r="S95" s="75">
        <f t="shared" ref="S95:Y95" si="83">S96-SUM(S68:S94)</f>
        <v>1583.9860000000044</v>
      </c>
      <c r="T95" s="75">
        <f t="shared" si="83"/>
        <v>1604.971000000005</v>
      </c>
      <c r="U95" s="75">
        <f t="shared" si="83"/>
        <v>1782.8989999999831</v>
      </c>
      <c r="V95" s="75">
        <f t="shared" si="83"/>
        <v>1483.4770000000062</v>
      </c>
      <c r="W95" s="75">
        <f t="shared" si="83"/>
        <v>1899.2330000000002</v>
      </c>
      <c r="X95" s="75">
        <f t="shared" si="83"/>
        <v>2252.2929999999906</v>
      </c>
      <c r="Y95" s="98">
        <f t="shared" si="83"/>
        <v>2186.9979999999923</v>
      </c>
      <c r="Z95" s="160">
        <f t="shared" si="48"/>
        <v>-2.8990455504678356E-2</v>
      </c>
      <c r="AB95" s="392">
        <f t="shared" si="61"/>
        <v>3.2794071054455289E-2</v>
      </c>
      <c r="AD95" s="118">
        <f t="shared" si="62"/>
        <v>2.2020418424676453</v>
      </c>
      <c r="AE95" s="89">
        <f t="shared" si="63"/>
        <v>1.8021231502191246</v>
      </c>
      <c r="AF95" s="89">
        <f t="shared" si="64"/>
        <v>1.9730515856900239</v>
      </c>
      <c r="AG95" s="89">
        <f t="shared" si="65"/>
        <v>2.0266667690245521</v>
      </c>
      <c r="AH95" s="89">
        <f t="shared" si="66"/>
        <v>1.9349192322390572</v>
      </c>
      <c r="AI95" s="89">
        <f t="shared" si="67"/>
        <v>1.7608757272789146</v>
      </c>
      <c r="AJ95" s="89">
        <f t="shared" si="68"/>
        <v>1.8472366977594841</v>
      </c>
      <c r="AK95" s="89">
        <f t="shared" si="68"/>
        <v>1.900628060996832</v>
      </c>
      <c r="AL95" s="89">
        <f t="shared" si="69"/>
        <v>1.7050580340785584</v>
      </c>
      <c r="AM95" s="119">
        <f t="shared" si="70"/>
        <v>1.7503461478743612</v>
      </c>
      <c r="AN95" s="54">
        <f t="shared" si="71"/>
        <v>2.6561039501671404E-2</v>
      </c>
    </row>
    <row r="96" spans="1:40" s="7" customFormat="1" ht="26.25" customHeight="1" thickBot="1" x14ac:dyDescent="0.3">
      <c r="A96" s="69" t="s">
        <v>34</v>
      </c>
      <c r="B96" s="100">
        <v>647235.68999999994</v>
      </c>
      <c r="C96" s="83">
        <v>801309.37</v>
      </c>
      <c r="D96" s="83">
        <v>875984.2</v>
      </c>
      <c r="E96" s="83">
        <v>764635.67</v>
      </c>
      <c r="F96" s="83">
        <v>789601.27</v>
      </c>
      <c r="G96" s="83">
        <v>728994.53</v>
      </c>
      <c r="H96" s="83">
        <v>462680.82</v>
      </c>
      <c r="I96" s="83">
        <v>549289.52</v>
      </c>
      <c r="J96" s="83">
        <v>506036.67</v>
      </c>
      <c r="K96" s="101">
        <v>600445.49</v>
      </c>
      <c r="L96" s="125">
        <f t="shared" si="47"/>
        <v>0.18656517520755958</v>
      </c>
      <c r="M96"/>
      <c r="N96" s="395">
        <f>SUM(N68:N95)</f>
        <v>1</v>
      </c>
      <c r="P96" s="156">
        <v>51428.207000000002</v>
      </c>
      <c r="Q96" s="111">
        <v>60232.805999999997</v>
      </c>
      <c r="R96" s="111">
        <v>71622.870999999999</v>
      </c>
      <c r="S96" s="111">
        <v>72982.047999999995</v>
      </c>
      <c r="T96" s="111">
        <v>73160.441999999995</v>
      </c>
      <c r="U96" s="111">
        <v>66241.054999999993</v>
      </c>
      <c r="V96" s="111">
        <v>44476.982000000004</v>
      </c>
      <c r="W96" s="111">
        <v>55534.37</v>
      </c>
      <c r="X96" s="111">
        <v>57229.432000000001</v>
      </c>
      <c r="Y96" s="112">
        <v>66688.823000000004</v>
      </c>
      <c r="Z96" s="425">
        <f t="shared" si="48"/>
        <v>0.16528891986906324</v>
      </c>
      <c r="AA96"/>
      <c r="AB96" s="395">
        <f>SUM(AB68:AB95)</f>
        <v>1</v>
      </c>
      <c r="AD96" s="87">
        <f t="shared" ref="AD96:AM96" si="84">(P96/B96)*10</f>
        <v>0.79458237230397488</v>
      </c>
      <c r="AE96" s="92">
        <f t="shared" si="84"/>
        <v>0.75167979128959894</v>
      </c>
      <c r="AF96" s="92">
        <f t="shared" si="84"/>
        <v>0.81762742980980718</v>
      </c>
      <c r="AG96" s="92">
        <f t="shared" si="84"/>
        <v>0.95446826329721179</v>
      </c>
      <c r="AH96" s="92">
        <f t="shared" si="84"/>
        <v>0.92654919362021793</v>
      </c>
      <c r="AI96" s="92">
        <f t="shared" si="84"/>
        <v>0.90866326527854735</v>
      </c>
      <c r="AJ96" s="92">
        <f t="shared" si="84"/>
        <v>0.96128864818731852</v>
      </c>
      <c r="AK96" s="92">
        <f t="shared" si="84"/>
        <v>1.0110218378096856</v>
      </c>
      <c r="AL96" s="92">
        <f t="shared" si="84"/>
        <v>1.1309344834634218</v>
      </c>
      <c r="AM96" s="103">
        <f t="shared" si="84"/>
        <v>1.1106557399573442</v>
      </c>
      <c r="AN96" s="102">
        <f t="shared" si="59"/>
        <v>-1.7930962228665207E-2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36:A38"/>
    <mergeCell ref="B36:K36"/>
    <mergeCell ref="L36:L38"/>
    <mergeCell ref="N36:N38"/>
    <mergeCell ref="P36:Y36"/>
    <mergeCell ref="AB36:AB38"/>
    <mergeCell ref="AD36:AM36"/>
    <mergeCell ref="AN36:AN38"/>
    <mergeCell ref="B37:K37"/>
    <mergeCell ref="P37:Y37"/>
    <mergeCell ref="AD37:AM37"/>
    <mergeCell ref="Z36:Z38"/>
    <mergeCell ref="A65:A67"/>
    <mergeCell ref="B65:K65"/>
    <mergeCell ref="L65:L67"/>
    <mergeCell ref="N65:N67"/>
    <mergeCell ref="P65:Y65"/>
    <mergeCell ref="AB65:AB67"/>
    <mergeCell ref="AD65:AM65"/>
    <mergeCell ref="AN65:AN67"/>
    <mergeCell ref="B66:K66"/>
    <mergeCell ref="P66:Y66"/>
    <mergeCell ref="AD66:AM66"/>
    <mergeCell ref="Z65:Z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J32:K32 X32:Y32 X61:Y61 J61:K61 J95:K95 X95:Y95 B95:H95 B61:H61 B32:H32 P95:V95 P61:V61 P32:V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7DECC203-DA0B-4DC0-9D0F-DEFCBB9A383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7" id="{B3EA2725-383B-44B2-B9F6-A0014521C3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6" id="{75798401-EDA5-4FFF-91A1-1D704569A7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5" id="{0AFA51B2-E662-471C-9034-4012057DED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4" id="{EB06B445-1F62-4D21-8E33-428F9547E9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3" id="{8331F0A8-734E-475E-9868-2430A36B8A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BEA4DD4C-88D3-4C4D-951E-4B98207CC4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5FCFAB95-74E8-4EE9-903E-4B11CDC0BC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241DDFED-CD18-4F77-81AB-B674411D07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EA088551-053A-4E07-81D3-9502642CBD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8" id="{D9563F87-65AC-42E0-A564-CD0476EEE1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7" id="{69A0E386-DCB6-4A17-A95E-5CC671006E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6" id="{1F198A58-10A8-4D24-BA88-E8A0C0D2CB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5" id="{98A2E2A3-116C-4366-A7A3-BD61629B63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4" id="{84DAD375-7887-48CC-9C8A-8536714071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0E41288A-DB6C-433B-975C-0C256FA3AD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2" id="{6FC19D01-87A0-4378-AF96-8A211A6F3A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" id="{EE68ABCD-081F-4AEB-BB3E-E9914AA0F1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topLeftCell="R48" workbookViewId="0">
      <selection activeCell="AN89" sqref="AN89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431" t="s">
        <v>154</v>
      </c>
      <c r="B1" s="33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170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102</v>
      </c>
      <c r="B7" s="95">
        <v>2386.9299999999998</v>
      </c>
      <c r="C7" s="73">
        <v>4521.4399999999996</v>
      </c>
      <c r="D7" s="73">
        <v>4996.3900000000003</v>
      </c>
      <c r="E7" s="73">
        <v>6334.48</v>
      </c>
      <c r="F7" s="73">
        <v>7824.78</v>
      </c>
      <c r="G7" s="73">
        <v>8264.23</v>
      </c>
      <c r="H7" s="73">
        <v>10646.21</v>
      </c>
      <c r="I7" s="73">
        <v>10697.9</v>
      </c>
      <c r="J7" s="73">
        <v>13338.44</v>
      </c>
      <c r="K7" s="96">
        <v>10906.97</v>
      </c>
      <c r="L7" s="54">
        <f t="shared" ref="L7:L33" si="0">(K7-J7)/J7</f>
        <v>-0.18229043276425136</v>
      </c>
      <c r="N7" s="391">
        <f>K7/K33</f>
        <v>0.14138666123950566</v>
      </c>
      <c r="P7" s="95">
        <v>299.90699999999998</v>
      </c>
      <c r="Q7" s="73">
        <v>595.21699999999998</v>
      </c>
      <c r="R7" s="73">
        <v>621.27300000000002</v>
      </c>
      <c r="S7" s="73">
        <v>871.35799999999995</v>
      </c>
      <c r="T7" s="73">
        <v>1039.309</v>
      </c>
      <c r="U7" s="73">
        <v>1057.7090000000001</v>
      </c>
      <c r="V7" s="73">
        <v>1451.751</v>
      </c>
      <c r="W7" s="73">
        <v>1342.125</v>
      </c>
      <c r="X7" s="73">
        <v>1760.7170000000001</v>
      </c>
      <c r="Y7" s="96">
        <v>1538.0530000000001</v>
      </c>
      <c r="Z7" s="54">
        <f t="shared" ref="Z7:Z33" si="1">(Y7-X7)/X7</f>
        <v>-0.12646211742148225</v>
      </c>
      <c r="AB7" s="391">
        <f>Y7/Y33</f>
        <v>0.13003712694136924</v>
      </c>
      <c r="AD7" s="64">
        <f t="shared" ref="AD7:AD15" si="2">(P7/B7)*10</f>
        <v>1.2564549442170487</v>
      </c>
      <c r="AE7" s="88">
        <f t="shared" ref="AE7:AE15" si="3">(Q7/C7)*10</f>
        <v>1.3164323755263809</v>
      </c>
      <c r="AF7" s="88">
        <f t="shared" ref="AF7:AF15" si="4">(R7/D7)*10</f>
        <v>1.2434437663993403</v>
      </c>
      <c r="AG7" s="88">
        <f t="shared" ref="AG7:AG15" si="5">(S7/E7)*10</f>
        <v>1.3755793687879669</v>
      </c>
      <c r="AH7" s="88">
        <f t="shared" ref="AH7:AH15" si="6">(T7/F7)*10</f>
        <v>1.3282277584801105</v>
      </c>
      <c r="AI7" s="88">
        <f t="shared" ref="AI7:AI15" si="7">(U7/G7)*10</f>
        <v>1.2798639437672961</v>
      </c>
      <c r="AJ7" s="88">
        <f t="shared" ref="AJ7:AJ15" si="8">(V7/H7)*10</f>
        <v>1.3636317525203805</v>
      </c>
      <c r="AK7" s="88">
        <f t="shared" ref="AK7:AK15" si="9">(W7/I7)*10</f>
        <v>1.254568653660999</v>
      </c>
      <c r="AL7" s="88">
        <f t="shared" ref="AL7:AL15" si="10">(X7/J7)*10</f>
        <v>1.3200321776759503</v>
      </c>
      <c r="AM7" s="19">
        <f t="shared" ref="AM7:AM15" si="11">(Y7/K7)*10</f>
        <v>1.4101560745101529</v>
      </c>
      <c r="AN7" s="54">
        <f>(AM7-AL7)/AL7</f>
        <v>6.8274015102324878E-2</v>
      </c>
    </row>
    <row r="8" spans="1:40" ht="20.100000000000001" customHeight="1" x14ac:dyDescent="0.25">
      <c r="A8" s="5" t="s">
        <v>105</v>
      </c>
      <c r="B8" s="97">
        <v>75.78</v>
      </c>
      <c r="C8" s="75">
        <v>9.98</v>
      </c>
      <c r="D8" s="75">
        <v>21.58</v>
      </c>
      <c r="E8" s="75">
        <v>38.39</v>
      </c>
      <c r="F8" s="75">
        <v>298.43</v>
      </c>
      <c r="G8" s="75">
        <v>242.13</v>
      </c>
      <c r="H8" s="75">
        <v>123.43</v>
      </c>
      <c r="I8" s="75">
        <v>492.02</v>
      </c>
      <c r="J8" s="75">
        <v>6312.84</v>
      </c>
      <c r="K8" s="98">
        <v>8127.76</v>
      </c>
      <c r="L8" s="54">
        <f t="shared" si="0"/>
        <v>0.28749659424284474</v>
      </c>
      <c r="N8" s="392">
        <f>K8/$K$33</f>
        <v>0.10535986160739459</v>
      </c>
      <c r="P8" s="97">
        <v>103.43300000000001</v>
      </c>
      <c r="Q8" s="75">
        <v>3.9129999999999998</v>
      </c>
      <c r="R8" s="75">
        <v>8.9309999999999992</v>
      </c>
      <c r="S8" s="75">
        <v>12.003</v>
      </c>
      <c r="T8" s="75">
        <v>60.823</v>
      </c>
      <c r="U8" s="75">
        <v>68.938999999999993</v>
      </c>
      <c r="V8" s="75">
        <v>34.774999999999999</v>
      </c>
      <c r="W8" s="75">
        <v>103.82899999999999</v>
      </c>
      <c r="X8" s="75">
        <v>832.37</v>
      </c>
      <c r="Y8" s="98">
        <v>1160.175</v>
      </c>
      <c r="Z8" s="54">
        <f t="shared" si="1"/>
        <v>0.39382125737352375</v>
      </c>
      <c r="AB8" s="392">
        <f>Y8/$Y$33</f>
        <v>9.8088832926565617E-2</v>
      </c>
      <c r="AD8" s="64">
        <f t="shared" si="2"/>
        <v>13.649115861704937</v>
      </c>
      <c r="AE8" s="89">
        <f t="shared" si="3"/>
        <v>3.9208416833667332</v>
      </c>
      <c r="AF8" s="89">
        <f t="shared" si="4"/>
        <v>4.1385542168674698</v>
      </c>
      <c r="AG8" s="89">
        <f t="shared" si="5"/>
        <v>3.1265954675696794</v>
      </c>
      <c r="AH8" s="89">
        <f t="shared" si="6"/>
        <v>2.0380993867908721</v>
      </c>
      <c r="AI8" s="89">
        <f t="shared" si="7"/>
        <v>2.8471895262875311</v>
      </c>
      <c r="AJ8" s="89">
        <f t="shared" si="8"/>
        <v>2.8173863728429067</v>
      </c>
      <c r="AK8" s="89">
        <f t="shared" si="9"/>
        <v>2.1102597455387992</v>
      </c>
      <c r="AL8" s="89">
        <f t="shared" si="10"/>
        <v>1.3185349224754628</v>
      </c>
      <c r="AM8" s="19">
        <f t="shared" si="11"/>
        <v>1.4274228077600715</v>
      </c>
      <c r="AN8" s="54">
        <f t="shared" ref="AN8:AN33" si="12">(AM8-AL8)/AL8</f>
        <v>8.2582481076935624E-2</v>
      </c>
    </row>
    <row r="9" spans="1:40" ht="20.100000000000001" customHeight="1" x14ac:dyDescent="0.25">
      <c r="A9" s="5" t="s">
        <v>92</v>
      </c>
      <c r="B9" s="97">
        <v>35142</v>
      </c>
      <c r="C9" s="75">
        <v>873.77</v>
      </c>
      <c r="D9" s="75">
        <v>1933.98</v>
      </c>
      <c r="E9" s="75">
        <v>2382.35</v>
      </c>
      <c r="F9" s="75">
        <v>3370.4</v>
      </c>
      <c r="G9" s="75">
        <v>2755.23</v>
      </c>
      <c r="H9" s="75">
        <v>2789.11</v>
      </c>
      <c r="I9" s="75">
        <v>3578.72</v>
      </c>
      <c r="J9" s="75">
        <v>5472.02</v>
      </c>
      <c r="K9" s="98">
        <v>4429.18</v>
      </c>
      <c r="L9" s="54">
        <f t="shared" si="0"/>
        <v>-0.19057678882752624</v>
      </c>
      <c r="N9" s="392">
        <f t="shared" ref="N9:N32" si="13">K9/$K$33</f>
        <v>5.7415301612527926E-2</v>
      </c>
      <c r="P9" s="97">
        <v>16918.958999999999</v>
      </c>
      <c r="Q9" s="75">
        <v>142.495</v>
      </c>
      <c r="R9" s="75">
        <v>319.923</v>
      </c>
      <c r="S9" s="75">
        <v>382.45299999999997</v>
      </c>
      <c r="T9" s="75">
        <v>631.952</v>
      </c>
      <c r="U9" s="75">
        <v>479.27800000000002</v>
      </c>
      <c r="V9" s="75">
        <v>498.762</v>
      </c>
      <c r="W9" s="75">
        <v>677.67100000000005</v>
      </c>
      <c r="X9" s="75">
        <v>1103.229</v>
      </c>
      <c r="Y9" s="98">
        <v>982.03800000000001</v>
      </c>
      <c r="Z9" s="54">
        <f t="shared" si="1"/>
        <v>-0.10985117323783188</v>
      </c>
      <c r="AB9" s="392">
        <f t="shared" ref="AB9:AB32" si="14">Y9/$Y$33</f>
        <v>8.3027958117989659E-2</v>
      </c>
      <c r="AD9" s="64">
        <f t="shared" si="2"/>
        <v>4.8144553525695741</v>
      </c>
      <c r="AE9" s="89">
        <f t="shared" si="3"/>
        <v>1.6308067340375616</v>
      </c>
      <c r="AF9" s="89">
        <f t="shared" si="4"/>
        <v>1.6542208295845873</v>
      </c>
      <c r="AG9" s="89">
        <f t="shared" si="5"/>
        <v>1.6053602535311773</v>
      </c>
      <c r="AH9" s="89">
        <f t="shared" si="6"/>
        <v>1.8750059340137668</v>
      </c>
      <c r="AI9" s="89">
        <f t="shared" si="7"/>
        <v>1.7395208385506835</v>
      </c>
      <c r="AJ9" s="89">
        <f t="shared" si="8"/>
        <v>1.7882478640139685</v>
      </c>
      <c r="AK9" s="89">
        <f t="shared" si="9"/>
        <v>1.8936128001073009</v>
      </c>
      <c r="AL9" s="89">
        <f t="shared" si="10"/>
        <v>2.0161274995339928</v>
      </c>
      <c r="AM9" s="19">
        <f t="shared" si="11"/>
        <v>2.2172004750314955</v>
      </c>
      <c r="AN9" s="54">
        <f t="shared" si="12"/>
        <v>9.973227166633987E-2</v>
      </c>
    </row>
    <row r="10" spans="1:40" ht="20.100000000000001" customHeight="1" x14ac:dyDescent="0.25">
      <c r="A10" s="5" t="s">
        <v>96</v>
      </c>
      <c r="B10" s="97">
        <v>5973.49</v>
      </c>
      <c r="C10" s="75">
        <v>1651.06</v>
      </c>
      <c r="D10" s="75">
        <v>2692.65</v>
      </c>
      <c r="E10" s="75">
        <v>2122.33</v>
      </c>
      <c r="F10" s="75">
        <v>2455.12</v>
      </c>
      <c r="G10" s="75">
        <v>2888.5</v>
      </c>
      <c r="H10" s="75">
        <v>1535.75</v>
      </c>
      <c r="I10" s="75">
        <v>2688.88</v>
      </c>
      <c r="J10" s="75">
        <v>4107.68</v>
      </c>
      <c r="K10" s="98">
        <v>4605.67</v>
      </c>
      <c r="L10" s="54">
        <f t="shared" si="0"/>
        <v>0.12123388384684293</v>
      </c>
      <c r="N10" s="392">
        <f t="shared" si="13"/>
        <v>5.97031351576977E-2</v>
      </c>
      <c r="P10" s="97">
        <v>1906.1690000000001</v>
      </c>
      <c r="Q10" s="75">
        <v>303.041</v>
      </c>
      <c r="R10" s="75">
        <v>501.18700000000001</v>
      </c>
      <c r="S10" s="75">
        <v>396.93299999999999</v>
      </c>
      <c r="T10" s="75">
        <v>457.45699999999999</v>
      </c>
      <c r="U10" s="75">
        <v>514.47299999999996</v>
      </c>
      <c r="V10" s="75">
        <v>309.13</v>
      </c>
      <c r="W10" s="75">
        <v>480.71100000000001</v>
      </c>
      <c r="X10" s="75">
        <v>732.20600000000002</v>
      </c>
      <c r="Y10" s="98">
        <v>876.99199999999996</v>
      </c>
      <c r="Z10" s="54">
        <f t="shared" si="1"/>
        <v>0.19773943398442506</v>
      </c>
      <c r="AB10" s="392">
        <f t="shared" si="14"/>
        <v>7.4146677670122729E-2</v>
      </c>
      <c r="AD10" s="64">
        <f t="shared" si="2"/>
        <v>3.1910474446261738</v>
      </c>
      <c r="AE10" s="89">
        <f t="shared" si="3"/>
        <v>1.8354329945610699</v>
      </c>
      <c r="AF10" s="89">
        <f t="shared" si="4"/>
        <v>1.8613150613707685</v>
      </c>
      <c r="AG10" s="89">
        <f t="shared" si="5"/>
        <v>1.8702699391706283</v>
      </c>
      <c r="AH10" s="89">
        <f t="shared" si="6"/>
        <v>1.8632775587343999</v>
      </c>
      <c r="AI10" s="89">
        <f t="shared" si="7"/>
        <v>1.7811078414401937</v>
      </c>
      <c r="AJ10" s="89">
        <f t="shared" si="8"/>
        <v>2.0128927234250367</v>
      </c>
      <c r="AK10" s="89">
        <f t="shared" si="9"/>
        <v>1.7877740918151797</v>
      </c>
      <c r="AL10" s="89">
        <f t="shared" si="10"/>
        <v>1.7825293109492462</v>
      </c>
      <c r="AM10" s="19">
        <f t="shared" si="11"/>
        <v>1.9041572670208675</v>
      </c>
      <c r="AN10" s="54">
        <f t="shared" si="12"/>
        <v>6.8233355448641175E-2</v>
      </c>
    </row>
    <row r="11" spans="1:40" ht="20.100000000000001" customHeight="1" x14ac:dyDescent="0.25">
      <c r="A11" s="5" t="s">
        <v>94</v>
      </c>
      <c r="B11" s="97">
        <v>9458.99</v>
      </c>
      <c r="C11" s="75">
        <v>1418.66</v>
      </c>
      <c r="D11" s="75">
        <v>1313.61</v>
      </c>
      <c r="E11" s="75">
        <v>1797.95</v>
      </c>
      <c r="F11" s="75">
        <v>1375.96</v>
      </c>
      <c r="G11" s="75">
        <v>1408.93</v>
      </c>
      <c r="H11" s="75">
        <v>894.68</v>
      </c>
      <c r="I11" s="75">
        <v>1934.55</v>
      </c>
      <c r="J11" s="75">
        <v>2546.83</v>
      </c>
      <c r="K11" s="98">
        <v>3674.68</v>
      </c>
      <c r="L11" s="54">
        <f t="shared" si="0"/>
        <v>0.44284463431010312</v>
      </c>
      <c r="N11" s="392">
        <f t="shared" si="13"/>
        <v>4.7634745151365288E-2</v>
      </c>
      <c r="P11" s="97">
        <v>3394.58</v>
      </c>
      <c r="Q11" s="75">
        <v>269.58</v>
      </c>
      <c r="R11" s="75">
        <v>242.16900000000001</v>
      </c>
      <c r="S11" s="75">
        <v>345.512</v>
      </c>
      <c r="T11" s="75">
        <v>273.18</v>
      </c>
      <c r="U11" s="75">
        <v>288.18</v>
      </c>
      <c r="V11" s="75">
        <v>185.773</v>
      </c>
      <c r="W11" s="75">
        <v>347.91800000000001</v>
      </c>
      <c r="X11" s="75">
        <v>477.01</v>
      </c>
      <c r="Y11" s="98">
        <v>792.10299999999995</v>
      </c>
      <c r="Z11" s="54">
        <f t="shared" si="1"/>
        <v>0.66055847885788554</v>
      </c>
      <c r="AB11" s="392">
        <f t="shared" si="14"/>
        <v>6.6969602713066054E-2</v>
      </c>
      <c r="AD11" s="64">
        <f t="shared" si="2"/>
        <v>3.5887341037468055</v>
      </c>
      <c r="AE11" s="89">
        <f t="shared" si="3"/>
        <v>1.9002438921235529</v>
      </c>
      <c r="AF11" s="89">
        <f t="shared" si="4"/>
        <v>1.843538036403499</v>
      </c>
      <c r="AG11" s="89">
        <f t="shared" si="5"/>
        <v>1.9216997135626683</v>
      </c>
      <c r="AH11" s="89">
        <f t="shared" si="6"/>
        <v>1.9853774819035435</v>
      </c>
      <c r="AI11" s="89">
        <f t="shared" si="7"/>
        <v>2.0453819565201963</v>
      </c>
      <c r="AJ11" s="89">
        <f t="shared" si="8"/>
        <v>2.0764183842267627</v>
      </c>
      <c r="AK11" s="89">
        <f t="shared" si="9"/>
        <v>1.7984440826031896</v>
      </c>
      <c r="AL11" s="89">
        <f t="shared" si="10"/>
        <v>1.872955792102339</v>
      </c>
      <c r="AM11" s="19">
        <f t="shared" si="11"/>
        <v>2.1555700088170942</v>
      </c>
      <c r="AN11" s="54">
        <f t="shared" si="12"/>
        <v>0.15089209147725202</v>
      </c>
    </row>
    <row r="12" spans="1:40" ht="20.100000000000001" customHeight="1" x14ac:dyDescent="0.25">
      <c r="A12" s="5" t="s">
        <v>99</v>
      </c>
      <c r="B12" s="97">
        <v>675.02</v>
      </c>
      <c r="C12" s="75">
        <v>656.33</v>
      </c>
      <c r="D12" s="75">
        <v>962.84</v>
      </c>
      <c r="E12" s="75">
        <v>739.66</v>
      </c>
      <c r="F12" s="75">
        <v>1201.8699999999999</v>
      </c>
      <c r="G12" s="75">
        <v>1205.0899999999999</v>
      </c>
      <c r="H12" s="75">
        <v>1886.37</v>
      </c>
      <c r="I12" s="75">
        <v>3503.02</v>
      </c>
      <c r="J12" s="75">
        <v>4440.7</v>
      </c>
      <c r="K12" s="98">
        <v>4805.76</v>
      </c>
      <c r="L12" s="54">
        <f t="shared" si="0"/>
        <v>8.2207760037831965E-2</v>
      </c>
      <c r="N12" s="392">
        <f t="shared" si="13"/>
        <v>6.2296894657119871E-2</v>
      </c>
      <c r="P12" s="97">
        <v>148.38499999999999</v>
      </c>
      <c r="Q12" s="75">
        <v>128.976</v>
      </c>
      <c r="R12" s="75">
        <v>189.547</v>
      </c>
      <c r="S12" s="75">
        <v>128.66499999999999</v>
      </c>
      <c r="T12" s="75">
        <v>211.535</v>
      </c>
      <c r="U12" s="75">
        <v>176.53899999999999</v>
      </c>
      <c r="V12" s="75">
        <v>264.59500000000003</v>
      </c>
      <c r="W12" s="75">
        <v>530.63099999999997</v>
      </c>
      <c r="X12" s="75">
        <v>700.75599999999997</v>
      </c>
      <c r="Y12" s="98">
        <v>784.06</v>
      </c>
      <c r="Z12" s="54">
        <f t="shared" si="1"/>
        <v>0.11887732677279964</v>
      </c>
      <c r="AB12" s="392">
        <f t="shared" si="14"/>
        <v>6.6289594539102326E-2</v>
      </c>
      <c r="AD12" s="64">
        <f t="shared" si="2"/>
        <v>2.1982311635210809</v>
      </c>
      <c r="AE12" s="89">
        <f t="shared" si="3"/>
        <v>1.9651090152819464</v>
      </c>
      <c r="AF12" s="89">
        <f t="shared" si="4"/>
        <v>1.9686240704582274</v>
      </c>
      <c r="AG12" s="89">
        <f t="shared" si="5"/>
        <v>1.7395154530459942</v>
      </c>
      <c r="AH12" s="89">
        <f t="shared" si="6"/>
        <v>1.7600489237604733</v>
      </c>
      <c r="AI12" s="89">
        <f t="shared" si="7"/>
        <v>1.4649445269647909</v>
      </c>
      <c r="AJ12" s="89">
        <f t="shared" si="8"/>
        <v>1.4026675572660721</v>
      </c>
      <c r="AK12" s="89">
        <f t="shared" si="9"/>
        <v>1.5147815313643656</v>
      </c>
      <c r="AL12" s="89">
        <f t="shared" si="10"/>
        <v>1.5780304906884048</v>
      </c>
      <c r="AM12" s="19">
        <f t="shared" si="11"/>
        <v>1.6315005326941001</v>
      </c>
      <c r="AN12" s="54">
        <f t="shared" si="12"/>
        <v>3.3884036031755847E-2</v>
      </c>
    </row>
    <row r="13" spans="1:40" ht="20.100000000000001" customHeight="1" x14ac:dyDescent="0.25">
      <c r="A13" s="5" t="s">
        <v>91</v>
      </c>
      <c r="B13" s="97">
        <v>16634.21</v>
      </c>
      <c r="C13" s="75">
        <v>1360.77</v>
      </c>
      <c r="D13" s="75">
        <v>1896.78</v>
      </c>
      <c r="E13" s="75">
        <v>3331.33</v>
      </c>
      <c r="F13" s="75">
        <v>3121.77</v>
      </c>
      <c r="G13" s="75">
        <v>4842.71</v>
      </c>
      <c r="H13" s="75">
        <v>2230</v>
      </c>
      <c r="I13" s="75">
        <v>1691.96</v>
      </c>
      <c r="J13" s="75">
        <v>3939.95</v>
      </c>
      <c r="K13" s="98">
        <v>4158.22</v>
      </c>
      <c r="L13" s="54">
        <f t="shared" si="0"/>
        <v>5.5399180192642151E-2</v>
      </c>
      <c r="N13" s="392">
        <f t="shared" si="13"/>
        <v>5.3902856842857116E-2</v>
      </c>
      <c r="P13" s="97">
        <v>6577.6549999999997</v>
      </c>
      <c r="Q13" s="75">
        <v>228.79499999999999</v>
      </c>
      <c r="R13" s="75">
        <v>296.37799999999999</v>
      </c>
      <c r="S13" s="75">
        <v>494.70800000000003</v>
      </c>
      <c r="T13" s="75">
        <v>546.78200000000004</v>
      </c>
      <c r="U13" s="75">
        <v>734.26300000000003</v>
      </c>
      <c r="V13" s="75">
        <v>375.173</v>
      </c>
      <c r="W13" s="75">
        <v>276.43700000000001</v>
      </c>
      <c r="X13" s="75">
        <v>597.11400000000003</v>
      </c>
      <c r="Y13" s="98">
        <v>626.351</v>
      </c>
      <c r="Z13" s="54">
        <f t="shared" si="1"/>
        <v>4.8963849449183847E-2</v>
      </c>
      <c r="AB13" s="392">
        <f t="shared" si="14"/>
        <v>5.2955837345561925E-2</v>
      </c>
      <c r="AD13" s="64">
        <f t="shared" si="2"/>
        <v>3.9542935913397752</v>
      </c>
      <c r="AE13" s="89">
        <f t="shared" si="3"/>
        <v>1.6813642276064287</v>
      </c>
      <c r="AF13" s="89">
        <f t="shared" si="4"/>
        <v>1.562532291567815</v>
      </c>
      <c r="AG13" s="89">
        <f t="shared" si="5"/>
        <v>1.485016494913443</v>
      </c>
      <c r="AH13" s="89">
        <f t="shared" si="6"/>
        <v>1.7515127635924492</v>
      </c>
      <c r="AI13" s="89">
        <f t="shared" si="7"/>
        <v>1.5162233542789059</v>
      </c>
      <c r="AJ13" s="89">
        <f t="shared" si="8"/>
        <v>1.6823901345291481</v>
      </c>
      <c r="AK13" s="89">
        <f t="shared" si="9"/>
        <v>1.6338270408283884</v>
      </c>
      <c r="AL13" s="89">
        <f t="shared" si="10"/>
        <v>1.5155369992004977</v>
      </c>
      <c r="AM13" s="19">
        <f t="shared" si="11"/>
        <v>1.5062959631765513</v>
      </c>
      <c r="AN13" s="54">
        <f t="shared" si="12"/>
        <v>-6.0975324448174582E-3</v>
      </c>
    </row>
    <row r="14" spans="1:40" ht="20.100000000000001" customHeight="1" x14ac:dyDescent="0.25">
      <c r="A14" s="5" t="s">
        <v>113</v>
      </c>
      <c r="B14" s="97">
        <v>6746.08</v>
      </c>
      <c r="C14" s="75">
        <v>6156.6</v>
      </c>
      <c r="D14" s="75">
        <v>5484.78</v>
      </c>
      <c r="E14" s="75">
        <v>5271.99</v>
      </c>
      <c r="F14" s="75">
        <v>9179.89</v>
      </c>
      <c r="G14" s="75">
        <v>12568.01</v>
      </c>
      <c r="H14" s="75">
        <v>12641.13</v>
      </c>
      <c r="I14" s="75">
        <v>12764.98</v>
      </c>
      <c r="J14" s="75">
        <v>8077.22</v>
      </c>
      <c r="K14" s="98">
        <v>8714.06</v>
      </c>
      <c r="L14" s="54">
        <f t="shared" si="0"/>
        <v>7.8843958688756682E-2</v>
      </c>
      <c r="N14" s="392">
        <f t="shared" si="13"/>
        <v>0.11296004749630068</v>
      </c>
      <c r="P14" s="97">
        <v>377.82499999999999</v>
      </c>
      <c r="Q14" s="75">
        <v>348.33600000000001</v>
      </c>
      <c r="R14" s="75">
        <v>306.72699999999998</v>
      </c>
      <c r="S14" s="75">
        <v>324.64699999999999</v>
      </c>
      <c r="T14" s="75">
        <v>525.98500000000001</v>
      </c>
      <c r="U14" s="75">
        <v>611.23400000000004</v>
      </c>
      <c r="V14" s="75">
        <v>640.64</v>
      </c>
      <c r="W14" s="75">
        <v>532.33199999999999</v>
      </c>
      <c r="X14" s="75">
        <v>418.31700000000001</v>
      </c>
      <c r="Y14" s="98">
        <v>420.34399999999999</v>
      </c>
      <c r="Z14" s="54">
        <f t="shared" si="1"/>
        <v>4.8456075177436891E-3</v>
      </c>
      <c r="AB14" s="392">
        <f t="shared" si="14"/>
        <v>3.5538649244884868E-2</v>
      </c>
      <c r="AD14" s="64">
        <f t="shared" si="2"/>
        <v>0.56006599388089073</v>
      </c>
      <c r="AE14" s="89">
        <f t="shared" si="3"/>
        <v>0.56579280771854601</v>
      </c>
      <c r="AF14" s="89">
        <f t="shared" si="4"/>
        <v>0.55923300478779459</v>
      </c>
      <c r="AG14" s="89">
        <f t="shared" si="5"/>
        <v>0.6157959328450926</v>
      </c>
      <c r="AH14" s="89">
        <f t="shared" si="6"/>
        <v>0.57297527530286319</v>
      </c>
      <c r="AI14" s="89">
        <f t="shared" si="7"/>
        <v>0.48634111526009294</v>
      </c>
      <c r="AJ14" s="89">
        <f t="shared" si="8"/>
        <v>0.50679013664126549</v>
      </c>
      <c r="AK14" s="89">
        <f t="shared" si="9"/>
        <v>0.41702533023945199</v>
      </c>
      <c r="AL14" s="89">
        <f t="shared" si="10"/>
        <v>0.51789724682502147</v>
      </c>
      <c r="AM14" s="19">
        <f t="shared" si="11"/>
        <v>0.48237446150244551</v>
      </c>
      <c r="AN14" s="54">
        <f t="shared" si="12"/>
        <v>-6.8590411592934802E-2</v>
      </c>
    </row>
    <row r="15" spans="1:40" ht="20.100000000000001" customHeight="1" x14ac:dyDescent="0.25">
      <c r="A15" s="5" t="s">
        <v>97</v>
      </c>
      <c r="B15" s="97">
        <v>567.13</v>
      </c>
      <c r="C15" s="75">
        <v>57.02</v>
      </c>
      <c r="D15" s="75">
        <v>69.78</v>
      </c>
      <c r="E15" s="75">
        <v>103.43</v>
      </c>
      <c r="F15" s="75">
        <v>131.57</v>
      </c>
      <c r="G15" s="75">
        <v>382.42</v>
      </c>
      <c r="H15" s="75">
        <v>381.54</v>
      </c>
      <c r="I15" s="75">
        <v>382.28</v>
      </c>
      <c r="J15" s="75">
        <v>1290.01</v>
      </c>
      <c r="K15" s="98">
        <v>1403.45</v>
      </c>
      <c r="L15" s="54">
        <f t="shared" si="0"/>
        <v>8.7937302811606152E-2</v>
      </c>
      <c r="N15" s="392">
        <f t="shared" si="13"/>
        <v>1.8192872054895559E-2</v>
      </c>
      <c r="P15" s="97">
        <v>351.78199999999998</v>
      </c>
      <c r="Q15" s="75">
        <v>12.374000000000001</v>
      </c>
      <c r="R15" s="75">
        <v>15.635999999999999</v>
      </c>
      <c r="S15" s="75">
        <v>34.070999999999998</v>
      </c>
      <c r="T15" s="75">
        <v>31.463999999999999</v>
      </c>
      <c r="U15" s="75">
        <v>94.427000000000007</v>
      </c>
      <c r="V15" s="75">
        <v>64.272000000000006</v>
      </c>
      <c r="W15" s="75">
        <v>92.150999999999996</v>
      </c>
      <c r="X15" s="75">
        <v>315.82499999999999</v>
      </c>
      <c r="Y15" s="98">
        <v>354.27499999999998</v>
      </c>
      <c r="Z15" s="54">
        <f t="shared" si="1"/>
        <v>0.12174463706166387</v>
      </c>
      <c r="AB15" s="392">
        <f t="shared" si="14"/>
        <v>2.995274099602132E-2</v>
      </c>
      <c r="AD15" s="64">
        <f t="shared" si="2"/>
        <v>6.2028459083455285</v>
      </c>
      <c r="AE15" s="89">
        <f t="shared" si="3"/>
        <v>2.1701157488600491</v>
      </c>
      <c r="AF15" s="89">
        <f t="shared" si="4"/>
        <v>2.2407566638005156</v>
      </c>
      <c r="AG15" s="89">
        <f t="shared" si="5"/>
        <v>3.2941119597795603</v>
      </c>
      <c r="AH15" s="89">
        <f t="shared" si="6"/>
        <v>2.3914266170099565</v>
      </c>
      <c r="AI15" s="89">
        <f t="shared" si="7"/>
        <v>2.4691961717483397</v>
      </c>
      <c r="AJ15" s="89">
        <f t="shared" si="8"/>
        <v>1.6845415945903444</v>
      </c>
      <c r="AK15" s="89">
        <f t="shared" si="9"/>
        <v>2.4105629381605107</v>
      </c>
      <c r="AL15" s="89">
        <f t="shared" si="10"/>
        <v>2.4482368353733692</v>
      </c>
      <c r="AM15" s="19">
        <f t="shared" si="11"/>
        <v>2.524315080694004</v>
      </c>
      <c r="AN15" s="54">
        <f t="shared" si="12"/>
        <v>3.1074708223247708E-2</v>
      </c>
    </row>
    <row r="16" spans="1:40" ht="20.100000000000001" customHeight="1" x14ac:dyDescent="0.25">
      <c r="A16" s="5" t="s">
        <v>95</v>
      </c>
      <c r="B16" s="97">
        <v>9119.83</v>
      </c>
      <c r="C16" s="75">
        <v>1132.22</v>
      </c>
      <c r="D16" s="75">
        <v>3235.08</v>
      </c>
      <c r="E16" s="75">
        <v>1912.72</v>
      </c>
      <c r="F16" s="75">
        <v>2781.31</v>
      </c>
      <c r="G16" s="75">
        <v>1675.02</v>
      </c>
      <c r="H16" s="75">
        <v>1786.68</v>
      </c>
      <c r="I16" s="75">
        <v>1219.77</v>
      </c>
      <c r="J16" s="75">
        <v>1539.6</v>
      </c>
      <c r="K16" s="98">
        <v>1769.09</v>
      </c>
      <c r="L16" s="54">
        <f t="shared" si="0"/>
        <v>0.14905819693426867</v>
      </c>
      <c r="N16" s="392">
        <f t="shared" si="13"/>
        <v>2.2932650271541687E-2</v>
      </c>
      <c r="P16" s="97">
        <v>3202.125</v>
      </c>
      <c r="Q16" s="75">
        <v>255.446</v>
      </c>
      <c r="R16" s="75">
        <v>609.54399999999998</v>
      </c>
      <c r="S16" s="75">
        <v>387.83800000000002</v>
      </c>
      <c r="T16" s="75">
        <v>562.61599999999999</v>
      </c>
      <c r="U16" s="75">
        <v>376.80399999999997</v>
      </c>
      <c r="V16" s="75">
        <v>448.495</v>
      </c>
      <c r="W16" s="75">
        <v>256.73700000000002</v>
      </c>
      <c r="X16" s="75">
        <v>294.197</v>
      </c>
      <c r="Y16" s="98">
        <v>352.54300000000001</v>
      </c>
      <c r="Z16" s="54">
        <f t="shared" si="1"/>
        <v>0.19832289248360793</v>
      </c>
      <c r="AB16" s="392">
        <f t="shared" si="14"/>
        <v>2.9806306312780594E-2</v>
      </c>
      <c r="AD16" s="64">
        <f t="shared" ref="AD16:AD29" si="15">(P16/B16)*10</f>
        <v>3.5111674230769649</v>
      </c>
      <c r="AE16" s="89">
        <f t="shared" ref="AE16:AE29" si="16">(Q16/C16)*10</f>
        <v>2.2561516313084029</v>
      </c>
      <c r="AF16" s="89">
        <f t="shared" ref="AF16:AF29" si="17">(R16/D16)*10</f>
        <v>1.8841697886914697</v>
      </c>
      <c r="AG16" s="89">
        <f t="shared" ref="AG16:AG29" si="18">(S16/E16)*10</f>
        <v>2.0276778618930109</v>
      </c>
      <c r="AH16" s="89">
        <f t="shared" ref="AH16:AH29" si="19">(T16/F16)*10</f>
        <v>2.0228453498531267</v>
      </c>
      <c r="AI16" s="89">
        <f t="shared" ref="AI16:AI29" si="20">(U16/G16)*10</f>
        <v>2.2495492591133242</v>
      </c>
      <c r="AJ16" s="89">
        <f t="shared" ref="AJ16:AJ29" si="21">(V16/H16)*10</f>
        <v>2.5102144760113729</v>
      </c>
      <c r="AK16" s="89">
        <f t="shared" ref="AK16:AK29" si="22">(W16/I16)*10</f>
        <v>2.1047984456085986</v>
      </c>
      <c r="AL16" s="89">
        <f t="shared" ref="AL16:AL29" si="23">(X16/J16)*10</f>
        <v>1.9108664588204729</v>
      </c>
      <c r="AM16" s="19">
        <f t="shared" ref="AM16:AM33" si="24">(Y16/K16)*10</f>
        <v>1.9927929048267754</v>
      </c>
      <c r="AN16" s="54">
        <f t="shared" si="12"/>
        <v>4.2873977733050753E-2</v>
      </c>
    </row>
    <row r="17" spans="1:40" ht="20.100000000000001" customHeight="1" x14ac:dyDescent="0.25">
      <c r="A17" s="5" t="s">
        <v>114</v>
      </c>
      <c r="B17" s="97"/>
      <c r="C17" s="75">
        <v>40.409999999999997</v>
      </c>
      <c r="D17" s="75">
        <v>54.5</v>
      </c>
      <c r="E17" s="75">
        <v>63.67</v>
      </c>
      <c r="F17" s="75">
        <v>248.58</v>
      </c>
      <c r="G17" s="75">
        <v>86.4</v>
      </c>
      <c r="H17" s="75">
        <v>1657.8</v>
      </c>
      <c r="I17" s="75">
        <v>3049.92</v>
      </c>
      <c r="J17" s="75">
        <v>3991.97</v>
      </c>
      <c r="K17" s="98">
        <v>3643.54</v>
      </c>
      <c r="L17" s="54">
        <f t="shared" si="0"/>
        <v>-8.7282720060521457E-2</v>
      </c>
      <c r="N17" s="392">
        <f t="shared" si="13"/>
        <v>4.7231078447322071E-2</v>
      </c>
      <c r="P17" s="97"/>
      <c r="Q17" s="75">
        <v>5.0119999999999996</v>
      </c>
      <c r="R17" s="75">
        <v>6.7119999999999997</v>
      </c>
      <c r="S17" s="75">
        <v>19.841999999999999</v>
      </c>
      <c r="T17" s="75">
        <v>43.011000000000003</v>
      </c>
      <c r="U17" s="75">
        <v>6.1269999999999998</v>
      </c>
      <c r="V17" s="75">
        <v>122.008</v>
      </c>
      <c r="W17" s="75">
        <v>269.51400000000001</v>
      </c>
      <c r="X17" s="75">
        <v>403.678</v>
      </c>
      <c r="Y17" s="98">
        <v>306.70400000000001</v>
      </c>
      <c r="Z17" s="54">
        <f t="shared" si="1"/>
        <v>-0.24022612081906863</v>
      </c>
      <c r="AB17" s="392">
        <f t="shared" si="14"/>
        <v>2.5930775455348876E-2</v>
      </c>
      <c r="AD17" s="64"/>
      <c r="AE17" s="89">
        <f t="shared" si="16"/>
        <v>1.2402870576589953</v>
      </c>
      <c r="AF17" s="89">
        <f t="shared" si="17"/>
        <v>1.2315596330275229</v>
      </c>
      <c r="AG17" s="89">
        <f t="shared" si="18"/>
        <v>3.1163813412910319</v>
      </c>
      <c r="AH17" s="89">
        <f t="shared" si="19"/>
        <v>1.7302679217958004</v>
      </c>
      <c r="AI17" s="89">
        <f t="shared" si="20"/>
        <v>0.70914351851851842</v>
      </c>
      <c r="AJ17" s="89">
        <f t="shared" si="21"/>
        <v>0.73596332488840632</v>
      </c>
      <c r="AK17" s="89">
        <f t="shared" si="22"/>
        <v>0.88367563739376775</v>
      </c>
      <c r="AL17" s="89">
        <f t="shared" si="23"/>
        <v>1.0112250342562694</v>
      </c>
      <c r="AM17" s="19">
        <f t="shared" si="24"/>
        <v>0.84177475751604214</v>
      </c>
      <c r="AN17" s="54">
        <f t="shared" si="12"/>
        <v>-0.16756930554518332</v>
      </c>
    </row>
    <row r="18" spans="1:40" ht="20.100000000000001" customHeight="1" x14ac:dyDescent="0.25">
      <c r="A18" s="5" t="s">
        <v>103</v>
      </c>
      <c r="B18" s="97">
        <v>2824.42</v>
      </c>
      <c r="C18" s="75">
        <v>362.59</v>
      </c>
      <c r="D18" s="75">
        <v>405.68</v>
      </c>
      <c r="E18" s="75">
        <v>255.01</v>
      </c>
      <c r="F18" s="75">
        <v>461.25</v>
      </c>
      <c r="G18" s="75">
        <v>300.85000000000002</v>
      </c>
      <c r="H18" s="75">
        <v>429.1</v>
      </c>
      <c r="I18" s="75">
        <v>301.77</v>
      </c>
      <c r="J18" s="75">
        <v>595.55999999999995</v>
      </c>
      <c r="K18" s="98">
        <v>1167.71</v>
      </c>
      <c r="L18" s="54">
        <f t="shared" si="0"/>
        <v>0.96069245751897403</v>
      </c>
      <c r="N18" s="392">
        <f t="shared" si="13"/>
        <v>1.513698288305397E-2</v>
      </c>
      <c r="P18" s="97">
        <v>1324.19</v>
      </c>
      <c r="Q18" s="75">
        <v>74.543999999999997</v>
      </c>
      <c r="R18" s="75">
        <v>87.783000000000001</v>
      </c>
      <c r="S18" s="75">
        <v>55.741</v>
      </c>
      <c r="T18" s="75">
        <v>94.727000000000004</v>
      </c>
      <c r="U18" s="75">
        <v>66.724999999999994</v>
      </c>
      <c r="V18" s="75">
        <v>100.03</v>
      </c>
      <c r="W18" s="75">
        <v>69.085999999999999</v>
      </c>
      <c r="X18" s="75">
        <v>161.9</v>
      </c>
      <c r="Y18" s="98">
        <v>296.00099999999998</v>
      </c>
      <c r="Z18" s="54">
        <f t="shared" si="1"/>
        <v>0.82829524397776388</v>
      </c>
      <c r="AB18" s="392">
        <f t="shared" si="14"/>
        <v>2.5025873368324906E-2</v>
      </c>
      <c r="AD18" s="64">
        <f t="shared" si="15"/>
        <v>4.6883607961988654</v>
      </c>
      <c r="AE18" s="89">
        <f t="shared" si="16"/>
        <v>2.0558757825643288</v>
      </c>
      <c r="AF18" s="89">
        <f t="shared" si="17"/>
        <v>2.1638483533819759</v>
      </c>
      <c r="AG18" s="89">
        <f t="shared" si="18"/>
        <v>2.1858358495745263</v>
      </c>
      <c r="AH18" s="89">
        <f t="shared" si="19"/>
        <v>2.0537018970189704</v>
      </c>
      <c r="AI18" s="89">
        <f t="shared" si="20"/>
        <v>2.217882665780289</v>
      </c>
      <c r="AJ18" s="89">
        <f t="shared" si="21"/>
        <v>2.3311582381729199</v>
      </c>
      <c r="AK18" s="89">
        <f t="shared" si="22"/>
        <v>2.2893594459356463</v>
      </c>
      <c r="AL18" s="89">
        <f t="shared" si="23"/>
        <v>2.7184498623144608</v>
      </c>
      <c r="AM18" s="19">
        <f t="shared" si="24"/>
        <v>2.5348845175600103</v>
      </c>
      <c r="AN18" s="54">
        <f t="shared" si="12"/>
        <v>-6.7525742261865682E-2</v>
      </c>
    </row>
    <row r="19" spans="1:40" ht="20.100000000000001" customHeight="1" x14ac:dyDescent="0.25">
      <c r="A19" s="5" t="s">
        <v>110</v>
      </c>
      <c r="B19" s="97">
        <v>646.82000000000005</v>
      </c>
      <c r="C19" s="75">
        <v>439.67</v>
      </c>
      <c r="D19" s="75">
        <v>364.48</v>
      </c>
      <c r="E19" s="75">
        <v>245.72</v>
      </c>
      <c r="F19" s="75">
        <v>70.08</v>
      </c>
      <c r="G19" s="75">
        <v>80.73</v>
      </c>
      <c r="H19" s="75">
        <v>16.829999999999998</v>
      </c>
      <c r="I19" s="75">
        <v>362.39</v>
      </c>
      <c r="J19" s="75">
        <v>1761.77</v>
      </c>
      <c r="K19" s="98">
        <v>1069.05</v>
      </c>
      <c r="L19" s="54">
        <f t="shared" si="0"/>
        <v>-0.39319547954613826</v>
      </c>
      <c r="N19" s="392">
        <f t="shared" si="13"/>
        <v>1.3858056838708966E-2</v>
      </c>
      <c r="P19" s="97">
        <v>222.54400000000001</v>
      </c>
      <c r="Q19" s="75">
        <v>105.1</v>
      </c>
      <c r="R19" s="75">
        <v>87.899000000000001</v>
      </c>
      <c r="S19" s="75">
        <v>59.395000000000003</v>
      </c>
      <c r="T19" s="75">
        <v>17.646000000000001</v>
      </c>
      <c r="U19" s="75">
        <v>21.416</v>
      </c>
      <c r="V19" s="75">
        <v>4.5720000000000001</v>
      </c>
      <c r="W19" s="75">
        <v>77.173000000000002</v>
      </c>
      <c r="X19" s="75">
        <v>432.77800000000002</v>
      </c>
      <c r="Y19" s="98">
        <v>281.99400000000003</v>
      </c>
      <c r="Z19" s="54">
        <f t="shared" si="1"/>
        <v>-0.34840957719662269</v>
      </c>
      <c r="AB19" s="392">
        <f t="shared" si="14"/>
        <v>2.3841629368236642E-2</v>
      </c>
      <c r="AD19" s="64">
        <f t="shared" si="15"/>
        <v>3.4405862527441942</v>
      </c>
      <c r="AE19" s="89">
        <f t="shared" si="16"/>
        <v>2.3904291855255075</v>
      </c>
      <c r="AF19" s="89">
        <f t="shared" si="17"/>
        <v>2.4116275241439857</v>
      </c>
      <c r="AG19" s="89">
        <f t="shared" si="18"/>
        <v>2.4171821585544522</v>
      </c>
      <c r="AH19" s="89">
        <f t="shared" si="19"/>
        <v>2.5179794520547949</v>
      </c>
      <c r="AI19" s="89">
        <f t="shared" si="20"/>
        <v>2.652793261488914</v>
      </c>
      <c r="AJ19" s="89">
        <f t="shared" si="21"/>
        <v>2.7165775401069521</v>
      </c>
      <c r="AK19" s="89">
        <f t="shared" si="22"/>
        <v>2.1295565550925799</v>
      </c>
      <c r="AL19" s="89">
        <f t="shared" si="23"/>
        <v>2.4564954562740882</v>
      </c>
      <c r="AM19" s="19">
        <f t="shared" si="24"/>
        <v>2.6377999158131056</v>
      </c>
      <c r="AN19" s="54">
        <f t="shared" si="12"/>
        <v>7.3806144878449151E-2</v>
      </c>
    </row>
    <row r="20" spans="1:40" ht="20.100000000000001" customHeight="1" x14ac:dyDescent="0.25">
      <c r="A20" s="5" t="s">
        <v>93</v>
      </c>
      <c r="B20" s="97">
        <v>1944.46</v>
      </c>
      <c r="C20" s="75">
        <v>1578.07</v>
      </c>
      <c r="D20" s="75">
        <v>893.24</v>
      </c>
      <c r="E20" s="75">
        <v>959.57</v>
      </c>
      <c r="F20" s="75">
        <v>1143.3599999999999</v>
      </c>
      <c r="G20" s="75">
        <v>959.6</v>
      </c>
      <c r="H20" s="75">
        <v>1278.18</v>
      </c>
      <c r="I20" s="75">
        <v>1196.96</v>
      </c>
      <c r="J20" s="75">
        <v>865.53</v>
      </c>
      <c r="K20" s="98">
        <v>842.42</v>
      </c>
      <c r="L20" s="54">
        <f t="shared" si="0"/>
        <v>-2.6700403221147754E-2</v>
      </c>
      <c r="N20" s="392">
        <f t="shared" si="13"/>
        <v>1.0920260270394468E-2</v>
      </c>
      <c r="P20" s="97">
        <v>944.48500000000001</v>
      </c>
      <c r="Q20" s="75">
        <v>301.714</v>
      </c>
      <c r="R20" s="75">
        <v>164.03200000000001</v>
      </c>
      <c r="S20" s="75">
        <v>185.136</v>
      </c>
      <c r="T20" s="75">
        <v>231.13800000000001</v>
      </c>
      <c r="U20" s="75">
        <v>228.78100000000001</v>
      </c>
      <c r="V20" s="75">
        <v>330.73</v>
      </c>
      <c r="W20" s="75">
        <v>295.28199999999998</v>
      </c>
      <c r="X20" s="75">
        <v>266.36900000000003</v>
      </c>
      <c r="Y20" s="98">
        <v>244.26400000000001</v>
      </c>
      <c r="Z20" s="54">
        <f t="shared" si="1"/>
        <v>-8.2986383550638462E-2</v>
      </c>
      <c r="AB20" s="392">
        <f t="shared" si="14"/>
        <v>2.065168675930323E-2</v>
      </c>
      <c r="AD20" s="64">
        <f t="shared" si="15"/>
        <v>4.8573125700708681</v>
      </c>
      <c r="AE20" s="89">
        <f t="shared" si="16"/>
        <v>1.911917722281014</v>
      </c>
      <c r="AF20" s="89">
        <f t="shared" si="17"/>
        <v>1.8363709641305808</v>
      </c>
      <c r="AG20" s="89">
        <f t="shared" si="18"/>
        <v>1.9293641943787321</v>
      </c>
      <c r="AH20" s="89">
        <f t="shared" si="19"/>
        <v>2.0215680100755669</v>
      </c>
      <c r="AI20" s="89">
        <f t="shared" si="20"/>
        <v>2.3841288036681951</v>
      </c>
      <c r="AJ20" s="89">
        <f t="shared" si="21"/>
        <v>2.5875072368523995</v>
      </c>
      <c r="AK20" s="89">
        <f t="shared" si="22"/>
        <v>2.466932896671568</v>
      </c>
      <c r="AL20" s="89">
        <f t="shared" si="23"/>
        <v>3.0775247536191701</v>
      </c>
      <c r="AM20" s="19">
        <f t="shared" si="24"/>
        <v>2.8995512927043521</v>
      </c>
      <c r="AN20" s="54">
        <f t="shared" si="12"/>
        <v>-5.7830066421243623E-2</v>
      </c>
    </row>
    <row r="21" spans="1:40" ht="20.100000000000001" customHeight="1" x14ac:dyDescent="0.25">
      <c r="A21" s="5" t="s">
        <v>104</v>
      </c>
      <c r="B21" s="97">
        <v>1283.6400000000001</v>
      </c>
      <c r="C21" s="75">
        <v>1462.73</v>
      </c>
      <c r="D21" s="75">
        <v>1913.98</v>
      </c>
      <c r="E21" s="75">
        <v>1206.17</v>
      </c>
      <c r="F21" s="75">
        <v>1786.71</v>
      </c>
      <c r="G21" s="75">
        <v>1420.35</v>
      </c>
      <c r="H21" s="75">
        <v>1314.47</v>
      </c>
      <c r="I21" s="75">
        <v>1125.8499999999999</v>
      </c>
      <c r="J21" s="75">
        <v>990.08</v>
      </c>
      <c r="K21" s="98">
        <v>1269.8399999999999</v>
      </c>
      <c r="L21" s="54">
        <f t="shared" si="0"/>
        <v>0.28256302521008392</v>
      </c>
      <c r="N21" s="392">
        <f t="shared" si="13"/>
        <v>1.6460890413045406E-2</v>
      </c>
      <c r="P21" s="97">
        <v>166.631</v>
      </c>
      <c r="Q21" s="75">
        <v>187.786</v>
      </c>
      <c r="R21" s="75">
        <v>238.303</v>
      </c>
      <c r="S21" s="75">
        <v>151.69</v>
      </c>
      <c r="T21" s="75">
        <v>239.56700000000001</v>
      </c>
      <c r="U21" s="75">
        <v>230.536</v>
      </c>
      <c r="V21" s="75">
        <v>183.38900000000001</v>
      </c>
      <c r="W21" s="75">
        <v>192.583</v>
      </c>
      <c r="X21" s="75">
        <v>177.75399999999999</v>
      </c>
      <c r="Y21" s="98">
        <v>223.69300000000001</v>
      </c>
      <c r="Z21" s="54">
        <f t="shared" si="1"/>
        <v>0.25844144154280646</v>
      </c>
      <c r="AB21" s="392">
        <f t="shared" si="14"/>
        <v>1.8912478982776086E-2</v>
      </c>
      <c r="AD21" s="64">
        <f t="shared" si="15"/>
        <v>1.2981131781496369</v>
      </c>
      <c r="AE21" s="89">
        <f t="shared" si="16"/>
        <v>1.2838049400777998</v>
      </c>
      <c r="AF21" s="89">
        <f t="shared" si="17"/>
        <v>1.2450652566902474</v>
      </c>
      <c r="AG21" s="89">
        <f t="shared" si="18"/>
        <v>1.257617085485462</v>
      </c>
      <c r="AH21" s="89">
        <f t="shared" si="19"/>
        <v>1.3408275545555797</v>
      </c>
      <c r="AI21" s="89">
        <f t="shared" si="20"/>
        <v>1.6230928996374132</v>
      </c>
      <c r="AJ21" s="89">
        <f t="shared" si="21"/>
        <v>1.3951554618971906</v>
      </c>
      <c r="AK21" s="89">
        <f t="shared" si="22"/>
        <v>1.710556468446063</v>
      </c>
      <c r="AL21" s="89">
        <f t="shared" si="23"/>
        <v>1.7953498707175175</v>
      </c>
      <c r="AM21" s="19">
        <f t="shared" si="24"/>
        <v>1.7615841365841367</v>
      </c>
      <c r="AN21" s="54">
        <f t="shared" si="12"/>
        <v>-1.880732813370032E-2</v>
      </c>
    </row>
    <row r="22" spans="1:40" ht="20.100000000000001" customHeight="1" x14ac:dyDescent="0.25">
      <c r="A22" s="5" t="s">
        <v>98</v>
      </c>
      <c r="B22" s="97">
        <v>9711.98</v>
      </c>
      <c r="C22" s="75">
        <v>9140.59</v>
      </c>
      <c r="D22" s="75">
        <v>8027.18</v>
      </c>
      <c r="E22" s="75">
        <v>8030.61</v>
      </c>
      <c r="F22" s="75">
        <v>6453.91</v>
      </c>
      <c r="G22" s="75">
        <v>6905.62</v>
      </c>
      <c r="H22" s="75">
        <v>1482.82</v>
      </c>
      <c r="I22" s="75">
        <v>2172.37</v>
      </c>
      <c r="J22" s="75">
        <v>924.33</v>
      </c>
      <c r="K22" s="98">
        <v>1273.1600000000001</v>
      </c>
      <c r="L22" s="54">
        <f t="shared" si="0"/>
        <v>0.37738686399878835</v>
      </c>
      <c r="N22" s="392">
        <f t="shared" si="13"/>
        <v>1.6503927454067358E-2</v>
      </c>
      <c r="P22" s="97">
        <v>960.62300000000005</v>
      </c>
      <c r="Q22" s="75">
        <v>904.45100000000002</v>
      </c>
      <c r="R22" s="75">
        <v>843.93600000000004</v>
      </c>
      <c r="S22" s="75">
        <v>1081.1189999999999</v>
      </c>
      <c r="T22" s="75">
        <v>1027.9639999999999</v>
      </c>
      <c r="U22" s="75">
        <v>834.61400000000003</v>
      </c>
      <c r="V22" s="75">
        <v>404.85899999999998</v>
      </c>
      <c r="W22" s="75">
        <v>291.67099999999999</v>
      </c>
      <c r="X22" s="75">
        <v>203.20599999999999</v>
      </c>
      <c r="Y22" s="98">
        <v>213.422</v>
      </c>
      <c r="Z22" s="54">
        <f t="shared" si="1"/>
        <v>5.0274106079544939E-2</v>
      </c>
      <c r="AB22" s="392">
        <f t="shared" si="14"/>
        <v>1.8044101019978442E-2</v>
      </c>
      <c r="AD22" s="64">
        <f t="shared" si="15"/>
        <v>0.9891113861437113</v>
      </c>
      <c r="AE22" s="89">
        <f t="shared" si="16"/>
        <v>0.98948864351207089</v>
      </c>
      <c r="AF22" s="89">
        <f t="shared" si="17"/>
        <v>1.0513480450170545</v>
      </c>
      <c r="AG22" s="89">
        <f t="shared" si="18"/>
        <v>1.3462476698532242</v>
      </c>
      <c r="AH22" s="89">
        <f t="shared" si="19"/>
        <v>1.5927770917164943</v>
      </c>
      <c r="AI22" s="89">
        <f t="shared" si="20"/>
        <v>1.2086011103999352</v>
      </c>
      <c r="AJ22" s="89">
        <f t="shared" si="21"/>
        <v>2.7303313955840895</v>
      </c>
      <c r="AK22" s="89">
        <f t="shared" si="22"/>
        <v>1.3426396055920491</v>
      </c>
      <c r="AL22" s="89">
        <f t="shared" si="23"/>
        <v>2.1984139863468672</v>
      </c>
      <c r="AM22" s="19">
        <f t="shared" si="24"/>
        <v>1.6763171950108391</v>
      </c>
      <c r="AN22" s="54">
        <f t="shared" si="12"/>
        <v>-0.23748793201757376</v>
      </c>
    </row>
    <row r="23" spans="1:40" ht="20.100000000000001" customHeight="1" x14ac:dyDescent="0.25">
      <c r="A23" s="5" t="s">
        <v>115</v>
      </c>
      <c r="B23" s="97">
        <v>1701.04</v>
      </c>
      <c r="C23" s="75">
        <v>3805.02</v>
      </c>
      <c r="D23" s="75">
        <v>3097.14</v>
      </c>
      <c r="E23" s="75">
        <v>3030.46</v>
      </c>
      <c r="F23" s="75">
        <v>3890.24</v>
      </c>
      <c r="G23" s="75">
        <v>3267.31</v>
      </c>
      <c r="H23" s="75">
        <v>4062.38</v>
      </c>
      <c r="I23" s="75">
        <v>2704.94</v>
      </c>
      <c r="J23" s="75">
        <v>1779.46</v>
      </c>
      <c r="K23" s="98">
        <v>1865.58</v>
      </c>
      <c r="L23" s="54">
        <f t="shared" si="0"/>
        <v>4.8396704618254911E-2</v>
      </c>
      <c r="N23" s="392">
        <f t="shared" si="13"/>
        <v>2.4183446683652469E-2</v>
      </c>
      <c r="P23" s="97">
        <v>121.801</v>
      </c>
      <c r="Q23" s="75">
        <v>277.70100000000002</v>
      </c>
      <c r="R23" s="75">
        <v>255.14599999999999</v>
      </c>
      <c r="S23" s="75">
        <v>316.815</v>
      </c>
      <c r="T23" s="75">
        <v>375.66500000000002</v>
      </c>
      <c r="U23" s="75">
        <v>308.00700000000001</v>
      </c>
      <c r="V23" s="75">
        <v>372.363</v>
      </c>
      <c r="W23" s="75">
        <v>243.292</v>
      </c>
      <c r="X23" s="75">
        <v>181.13200000000001</v>
      </c>
      <c r="Y23" s="98">
        <v>193.14500000000001</v>
      </c>
      <c r="Z23" s="54">
        <f t="shared" si="1"/>
        <v>6.6321798467416052E-2</v>
      </c>
      <c r="AB23" s="392">
        <f t="shared" si="14"/>
        <v>1.6329749939105322E-2</v>
      </c>
      <c r="AD23" s="64">
        <f t="shared" si="15"/>
        <v>0.71603842355265013</v>
      </c>
      <c r="AE23" s="89">
        <f t="shared" si="16"/>
        <v>0.72982796411056983</v>
      </c>
      <c r="AF23" s="89">
        <f t="shared" si="17"/>
        <v>0.82381164558269881</v>
      </c>
      <c r="AG23" s="89">
        <f t="shared" si="18"/>
        <v>1.0454353464490538</v>
      </c>
      <c r="AH23" s="89">
        <f t="shared" si="19"/>
        <v>0.9656602163362672</v>
      </c>
      <c r="AI23" s="89">
        <f t="shared" si="20"/>
        <v>0.94269291863949256</v>
      </c>
      <c r="AJ23" s="89">
        <f t="shared" si="21"/>
        <v>0.91661292148937323</v>
      </c>
      <c r="AK23" s="89">
        <f t="shared" si="22"/>
        <v>0.89943584700584855</v>
      </c>
      <c r="AL23" s="89">
        <f t="shared" si="23"/>
        <v>1.0179043080485091</v>
      </c>
      <c r="AM23" s="19">
        <f t="shared" si="24"/>
        <v>1.0353080543316289</v>
      </c>
      <c r="AN23" s="54">
        <f t="shared" si="12"/>
        <v>1.7097625135790676E-2</v>
      </c>
    </row>
    <row r="24" spans="1:40" ht="20.100000000000001" customHeight="1" x14ac:dyDescent="0.25">
      <c r="A24" s="5" t="s">
        <v>230</v>
      </c>
      <c r="B24" s="97"/>
      <c r="C24" s="75">
        <v>18.46</v>
      </c>
      <c r="D24" s="75">
        <v>106.17</v>
      </c>
      <c r="E24" s="75">
        <v>185.63</v>
      </c>
      <c r="F24" s="75">
        <v>27.45</v>
      </c>
      <c r="G24" s="75">
        <v>30.15</v>
      </c>
      <c r="H24" s="75">
        <v>30.78</v>
      </c>
      <c r="I24" s="75">
        <v>176.76</v>
      </c>
      <c r="J24" s="75">
        <v>619.66</v>
      </c>
      <c r="K24" s="98">
        <v>1022.94</v>
      </c>
      <c r="L24" s="54">
        <f t="shared" si="0"/>
        <v>0.65080850789142453</v>
      </c>
      <c r="N24" s="392">
        <f t="shared" si="13"/>
        <v>1.3260334561142088E-2</v>
      </c>
      <c r="P24" s="97"/>
      <c r="Q24" s="75">
        <v>2.9169999999999998</v>
      </c>
      <c r="R24" s="75">
        <v>34.997</v>
      </c>
      <c r="S24" s="75">
        <v>89.055999999999997</v>
      </c>
      <c r="T24" s="75">
        <v>8.8059999999999992</v>
      </c>
      <c r="U24" s="75">
        <v>8.2129999999999992</v>
      </c>
      <c r="V24" s="75">
        <v>5.3159999999999998</v>
      </c>
      <c r="W24" s="75">
        <v>35.924999999999997</v>
      </c>
      <c r="X24" s="75">
        <v>127.88800000000001</v>
      </c>
      <c r="Y24" s="98">
        <v>191.21799999999999</v>
      </c>
      <c r="Z24" s="54">
        <f t="shared" si="1"/>
        <v>0.49519892405855109</v>
      </c>
      <c r="AB24" s="392">
        <f t="shared" si="14"/>
        <v>1.6166828672012433E-2</v>
      </c>
      <c r="AD24" s="64"/>
      <c r="AE24" s="89">
        <f t="shared" si="16"/>
        <v>1.5801733477789814</v>
      </c>
      <c r="AF24" s="89">
        <f t="shared" si="17"/>
        <v>3.2963172270886316</v>
      </c>
      <c r="AG24" s="89">
        <f t="shared" si="18"/>
        <v>4.7975004040295213</v>
      </c>
      <c r="AH24" s="89">
        <f t="shared" si="19"/>
        <v>3.2080145719489979</v>
      </c>
      <c r="AI24" s="89">
        <f t="shared" si="20"/>
        <v>2.7240464344941957</v>
      </c>
      <c r="AJ24" s="89">
        <f t="shared" si="21"/>
        <v>1.7270955165692006</v>
      </c>
      <c r="AK24" s="89">
        <f t="shared" si="22"/>
        <v>2.032416836388323</v>
      </c>
      <c r="AL24" s="89">
        <f t="shared" si="23"/>
        <v>2.0638414614466001</v>
      </c>
      <c r="AM24" s="19">
        <f t="shared" si="24"/>
        <v>1.8692982970653214</v>
      </c>
      <c r="AN24" s="54">
        <f t="shared" si="12"/>
        <v>-9.4262649537488391E-2</v>
      </c>
    </row>
    <row r="25" spans="1:40" ht="20.100000000000001" customHeight="1" x14ac:dyDescent="0.25">
      <c r="A25" s="5" t="s">
        <v>148</v>
      </c>
      <c r="B25" s="97">
        <v>190.4</v>
      </c>
      <c r="C25" s="75">
        <v>22.77</v>
      </c>
      <c r="D25" s="75">
        <v>21.55</v>
      </c>
      <c r="E25" s="75">
        <v>21.71</v>
      </c>
      <c r="F25" s="75">
        <v>34.35</v>
      </c>
      <c r="G25" s="75">
        <v>137.9</v>
      </c>
      <c r="H25" s="75">
        <v>46.71</v>
      </c>
      <c r="I25" s="75">
        <v>197.49</v>
      </c>
      <c r="J25" s="75">
        <v>302.31</v>
      </c>
      <c r="K25" s="98">
        <v>904.7</v>
      </c>
      <c r="L25" s="54">
        <f t="shared" si="0"/>
        <v>1.9926234659786315</v>
      </c>
      <c r="N25" s="392">
        <f t="shared" si="13"/>
        <v>1.1727593678480896E-2</v>
      </c>
      <c r="P25" s="97">
        <v>143.42500000000001</v>
      </c>
      <c r="Q25" s="75">
        <v>6.4530000000000003</v>
      </c>
      <c r="R25" s="75">
        <v>7.5709999999999997</v>
      </c>
      <c r="S25" s="75">
        <v>8.93</v>
      </c>
      <c r="T25" s="75">
        <v>7.415</v>
      </c>
      <c r="U25" s="75">
        <v>23.878</v>
      </c>
      <c r="V25" s="75">
        <v>9.9369999999999994</v>
      </c>
      <c r="W25" s="75">
        <v>38.234999999999999</v>
      </c>
      <c r="X25" s="75">
        <v>56.131999999999998</v>
      </c>
      <c r="Y25" s="98">
        <v>160.14599999999999</v>
      </c>
      <c r="Z25" s="54">
        <f t="shared" si="1"/>
        <v>1.8530250124706047</v>
      </c>
      <c r="AB25" s="392">
        <f t="shared" si="14"/>
        <v>1.3539797218400479E-2</v>
      </c>
      <c r="AD25" s="64">
        <f t="shared" si="15"/>
        <v>7.5328256302521011</v>
      </c>
      <c r="AE25" s="89">
        <f t="shared" si="16"/>
        <v>2.8339920948616601</v>
      </c>
      <c r="AF25" s="89">
        <f t="shared" si="17"/>
        <v>3.5132250580046405</v>
      </c>
      <c r="AG25" s="89">
        <f t="shared" si="18"/>
        <v>4.113311837862736</v>
      </c>
      <c r="AH25" s="89">
        <f t="shared" si="19"/>
        <v>2.1586608442503636</v>
      </c>
      <c r="AI25" s="89">
        <f t="shared" si="20"/>
        <v>1.731544597534445</v>
      </c>
      <c r="AJ25" s="89">
        <f t="shared" si="21"/>
        <v>2.1273817169770926</v>
      </c>
      <c r="AK25" s="89">
        <f t="shared" si="22"/>
        <v>1.9360473948048003</v>
      </c>
      <c r="AL25" s="89">
        <f t="shared" si="23"/>
        <v>1.8567695411994309</v>
      </c>
      <c r="AM25" s="19">
        <f t="shared" si="24"/>
        <v>1.7701558527688734</v>
      </c>
      <c r="AN25" s="54">
        <f t="shared" si="12"/>
        <v>-4.6647516834322382E-2</v>
      </c>
    </row>
    <row r="26" spans="1:40" ht="20.100000000000001" customHeight="1" x14ac:dyDescent="0.25">
      <c r="A26" s="5" t="s">
        <v>106</v>
      </c>
      <c r="B26" s="97">
        <v>1291.92</v>
      </c>
      <c r="C26" s="75">
        <v>799.08</v>
      </c>
      <c r="D26" s="75">
        <v>386.9</v>
      </c>
      <c r="E26" s="75">
        <v>485.14</v>
      </c>
      <c r="F26" s="75">
        <v>688.51</v>
      </c>
      <c r="G26" s="75">
        <v>720.19</v>
      </c>
      <c r="H26" s="75">
        <v>481.65</v>
      </c>
      <c r="I26" s="75">
        <v>774.39</v>
      </c>
      <c r="J26" s="75">
        <v>971.45</v>
      </c>
      <c r="K26" s="98">
        <v>971.08</v>
      </c>
      <c r="L26" s="54">
        <f t="shared" si="0"/>
        <v>-3.8087395130990222E-4</v>
      </c>
      <c r="N26" s="392">
        <f t="shared" si="13"/>
        <v>1.2588075239636596E-2</v>
      </c>
      <c r="P26" s="97">
        <v>348.286</v>
      </c>
      <c r="Q26" s="75">
        <v>156.268</v>
      </c>
      <c r="R26" s="75">
        <v>62.345999999999997</v>
      </c>
      <c r="S26" s="75">
        <v>88.974999999999994</v>
      </c>
      <c r="T26" s="75">
        <v>127.517</v>
      </c>
      <c r="U26" s="75">
        <v>102.89400000000001</v>
      </c>
      <c r="V26" s="75">
        <v>81.855000000000004</v>
      </c>
      <c r="W26" s="75">
        <v>101.358</v>
      </c>
      <c r="X26" s="75">
        <v>163.804</v>
      </c>
      <c r="Y26" s="98">
        <v>158.482</v>
      </c>
      <c r="Z26" s="54">
        <f t="shared" si="1"/>
        <v>-3.249004908305049E-2</v>
      </c>
      <c r="AB26" s="392">
        <f t="shared" si="14"/>
        <v>1.3399111702862045E-2</v>
      </c>
      <c r="AD26" s="64">
        <f t="shared" si="15"/>
        <v>2.6958790017957766</v>
      </c>
      <c r="AE26" s="89">
        <f t="shared" si="16"/>
        <v>1.9555989387795965</v>
      </c>
      <c r="AF26" s="89">
        <f t="shared" si="17"/>
        <v>1.6114241406048073</v>
      </c>
      <c r="AG26" s="89">
        <f t="shared" si="18"/>
        <v>1.834006678484561</v>
      </c>
      <c r="AH26" s="89">
        <f t="shared" si="19"/>
        <v>1.8520718653323844</v>
      </c>
      <c r="AI26" s="89">
        <f t="shared" si="20"/>
        <v>1.4287063136116855</v>
      </c>
      <c r="AJ26" s="89">
        <f t="shared" si="21"/>
        <v>1.6994705699159143</v>
      </c>
      <c r="AK26" s="89">
        <f t="shared" si="22"/>
        <v>1.3088753728741331</v>
      </c>
      <c r="AL26" s="89">
        <f t="shared" si="23"/>
        <v>1.6861804519017962</v>
      </c>
      <c r="AM26" s="19">
        <f t="shared" si="24"/>
        <v>1.6320179593854265</v>
      </c>
      <c r="AN26" s="54">
        <f t="shared" si="12"/>
        <v>-3.2121409339837474E-2</v>
      </c>
    </row>
    <row r="27" spans="1:40" ht="20.100000000000001" customHeight="1" x14ac:dyDescent="0.25">
      <c r="A27" s="5" t="s">
        <v>227</v>
      </c>
      <c r="B27" s="97">
        <v>471.17</v>
      </c>
      <c r="C27" s="75">
        <v>784.59</v>
      </c>
      <c r="D27" s="75">
        <v>1051.31</v>
      </c>
      <c r="E27" s="75">
        <v>784.38</v>
      </c>
      <c r="F27" s="75">
        <v>1338.31</v>
      </c>
      <c r="G27" s="75">
        <v>1599.64</v>
      </c>
      <c r="H27" s="75">
        <v>838.63</v>
      </c>
      <c r="I27" s="75">
        <v>80.16</v>
      </c>
      <c r="J27" s="75">
        <v>210.39</v>
      </c>
      <c r="K27" s="98">
        <v>995.78</v>
      </c>
      <c r="L27" s="54">
        <f t="shared" si="0"/>
        <v>3.7330196302105616</v>
      </c>
      <c r="N27" s="392">
        <f t="shared" si="13"/>
        <v>1.290826045446856E-2</v>
      </c>
      <c r="P27" s="97">
        <v>76.03</v>
      </c>
      <c r="Q27" s="75">
        <v>129.15100000000001</v>
      </c>
      <c r="R27" s="75">
        <v>190.05600000000001</v>
      </c>
      <c r="S27" s="75">
        <v>142.68799999999999</v>
      </c>
      <c r="T27" s="75">
        <v>243.74199999999999</v>
      </c>
      <c r="U27" s="75">
        <v>271.02699999999999</v>
      </c>
      <c r="V27" s="75">
        <v>147.18700000000001</v>
      </c>
      <c r="W27" s="75">
        <v>21.51</v>
      </c>
      <c r="X27" s="75">
        <v>49.435000000000002</v>
      </c>
      <c r="Y27" s="98">
        <v>148.22200000000001</v>
      </c>
      <c r="Z27" s="54">
        <f t="shared" si="1"/>
        <v>1.9983210276120158</v>
      </c>
      <c r="AB27" s="392">
        <f t="shared" si="14"/>
        <v>1.2531663752486832E-2</v>
      </c>
      <c r="AD27" s="64">
        <f t="shared" si="15"/>
        <v>1.613642634293355</v>
      </c>
      <c r="AE27" s="89">
        <f t="shared" si="16"/>
        <v>1.6460954128908092</v>
      </c>
      <c r="AF27" s="89">
        <f t="shared" si="17"/>
        <v>1.8078016950281082</v>
      </c>
      <c r="AG27" s="89">
        <f t="shared" si="18"/>
        <v>1.8191182845049592</v>
      </c>
      <c r="AH27" s="89">
        <f t="shared" si="19"/>
        <v>1.821267120472835</v>
      </c>
      <c r="AI27" s="89">
        <f t="shared" si="20"/>
        <v>1.6942999674926855</v>
      </c>
      <c r="AJ27" s="89">
        <f t="shared" si="21"/>
        <v>1.7550886564992907</v>
      </c>
      <c r="AK27" s="89">
        <f t="shared" si="22"/>
        <v>2.6833832335329344</v>
      </c>
      <c r="AL27" s="89">
        <f t="shared" si="23"/>
        <v>2.3496839203384194</v>
      </c>
      <c r="AM27" s="19">
        <f t="shared" si="24"/>
        <v>1.4885014762296893</v>
      </c>
      <c r="AN27" s="54">
        <f t="shared" si="12"/>
        <v>-0.366509910824387</v>
      </c>
    </row>
    <row r="28" spans="1:40" ht="20.100000000000001" customHeight="1" x14ac:dyDescent="0.25">
      <c r="A28" s="5" t="s">
        <v>101</v>
      </c>
      <c r="B28" s="97">
        <v>2694.92</v>
      </c>
      <c r="C28" s="75">
        <v>413.71</v>
      </c>
      <c r="D28" s="75">
        <v>552.91999999999996</v>
      </c>
      <c r="E28" s="75">
        <v>369.55</v>
      </c>
      <c r="F28" s="75">
        <v>346.33</v>
      </c>
      <c r="G28" s="75">
        <v>292.02</v>
      </c>
      <c r="H28" s="75">
        <v>287.77</v>
      </c>
      <c r="I28" s="75">
        <v>1336.78</v>
      </c>
      <c r="J28" s="75">
        <v>1112.3699999999999</v>
      </c>
      <c r="K28" s="98">
        <v>600.91</v>
      </c>
      <c r="L28" s="54">
        <f t="shared" si="0"/>
        <v>-0.45979305446928626</v>
      </c>
      <c r="N28" s="392">
        <f t="shared" si="13"/>
        <v>7.7895747953309986E-3</v>
      </c>
      <c r="P28" s="97">
        <v>970.51800000000003</v>
      </c>
      <c r="Q28" s="75">
        <v>115.614</v>
      </c>
      <c r="R28" s="75">
        <v>154.346</v>
      </c>
      <c r="S28" s="75">
        <v>102.85599999999999</v>
      </c>
      <c r="T28" s="75">
        <v>97.293999999999997</v>
      </c>
      <c r="U28" s="75">
        <v>79.471000000000004</v>
      </c>
      <c r="V28" s="75">
        <v>86.287000000000006</v>
      </c>
      <c r="W28" s="75">
        <v>140.99299999999999</v>
      </c>
      <c r="X28" s="75">
        <v>192.40799999999999</v>
      </c>
      <c r="Y28" s="98">
        <v>141.036</v>
      </c>
      <c r="Z28" s="54">
        <f t="shared" si="1"/>
        <v>-0.26699513533740793</v>
      </c>
      <c r="AB28" s="392">
        <f t="shared" si="14"/>
        <v>1.1924112000888753E-2</v>
      </c>
      <c r="AD28" s="64">
        <f t="shared" si="15"/>
        <v>3.6012868656583494</v>
      </c>
      <c r="AE28" s="89">
        <f t="shared" si="16"/>
        <v>2.7945662420536128</v>
      </c>
      <c r="AF28" s="89">
        <f t="shared" si="17"/>
        <v>2.7914707371771685</v>
      </c>
      <c r="AG28" s="89">
        <f t="shared" si="18"/>
        <v>2.7832769584629951</v>
      </c>
      <c r="AH28" s="89">
        <f t="shared" si="19"/>
        <v>2.80928594115439</v>
      </c>
      <c r="AI28" s="89">
        <f t="shared" si="20"/>
        <v>2.721423190192453</v>
      </c>
      <c r="AJ28" s="89">
        <f t="shared" si="21"/>
        <v>2.9984710011467497</v>
      </c>
      <c r="AK28" s="89">
        <f t="shared" si="22"/>
        <v>1.0547210460958423</v>
      </c>
      <c r="AL28" s="89">
        <f t="shared" si="23"/>
        <v>1.7297122360365704</v>
      </c>
      <c r="AM28" s="19">
        <f t="shared" si="24"/>
        <v>2.3470403221780298</v>
      </c>
      <c r="AN28" s="54">
        <f t="shared" si="12"/>
        <v>0.35689640928712696</v>
      </c>
    </row>
    <row r="29" spans="1:40" ht="20.100000000000001" customHeight="1" x14ac:dyDescent="0.25">
      <c r="A29" s="5" t="s">
        <v>100</v>
      </c>
      <c r="B29" s="97">
        <v>435.53</v>
      </c>
      <c r="C29" s="75">
        <v>313.85000000000002</v>
      </c>
      <c r="D29" s="75">
        <v>415.24</v>
      </c>
      <c r="E29" s="75">
        <v>535.77</v>
      </c>
      <c r="F29" s="75">
        <v>1048.1500000000001</v>
      </c>
      <c r="G29" s="75">
        <v>993.55</v>
      </c>
      <c r="H29" s="75">
        <v>815.83</v>
      </c>
      <c r="I29" s="75">
        <v>845.39</v>
      </c>
      <c r="J29" s="75">
        <v>868.06</v>
      </c>
      <c r="K29" s="98">
        <v>551.52</v>
      </c>
      <c r="L29" s="54">
        <f t="shared" si="0"/>
        <v>-0.36465221298066952</v>
      </c>
      <c r="N29" s="392">
        <f t="shared" si="13"/>
        <v>7.1493339953087025E-3</v>
      </c>
      <c r="P29" s="97">
        <v>168.59399999999999</v>
      </c>
      <c r="Q29" s="75">
        <v>74.12</v>
      </c>
      <c r="R29" s="75">
        <v>90.373999999999995</v>
      </c>
      <c r="S29" s="75">
        <v>127.419</v>
      </c>
      <c r="T29" s="75">
        <v>228.06200000000001</v>
      </c>
      <c r="U29" s="75">
        <v>175.90600000000001</v>
      </c>
      <c r="V29" s="75">
        <v>152.601</v>
      </c>
      <c r="W29" s="75">
        <v>136.453</v>
      </c>
      <c r="X29" s="75">
        <v>128.911</v>
      </c>
      <c r="Y29" s="98">
        <v>124.06399999999999</v>
      </c>
      <c r="Z29" s="54">
        <f t="shared" si="1"/>
        <v>-3.7599584209260718E-2</v>
      </c>
      <c r="AB29" s="392">
        <f t="shared" si="14"/>
        <v>1.0489187379663789E-2</v>
      </c>
      <c r="AD29" s="64">
        <f t="shared" si="15"/>
        <v>3.8710077376988954</v>
      </c>
      <c r="AE29" s="89">
        <f t="shared" si="16"/>
        <v>2.3616377250278795</v>
      </c>
      <c r="AF29" s="89">
        <f t="shared" si="17"/>
        <v>2.1764280897794044</v>
      </c>
      <c r="AG29" s="89">
        <f t="shared" si="18"/>
        <v>2.3782406629710509</v>
      </c>
      <c r="AH29" s="89">
        <f t="shared" si="19"/>
        <v>2.1758526928397655</v>
      </c>
      <c r="AI29" s="89">
        <f t="shared" si="20"/>
        <v>1.7704795933772834</v>
      </c>
      <c r="AJ29" s="89">
        <f t="shared" si="21"/>
        <v>1.8704999816138166</v>
      </c>
      <c r="AK29" s="89">
        <f t="shared" si="22"/>
        <v>1.6140834407788121</v>
      </c>
      <c r="AL29" s="89">
        <f t="shared" si="23"/>
        <v>1.4850471165587633</v>
      </c>
      <c r="AM29" s="19">
        <f t="shared" si="24"/>
        <v>2.2494923121554975</v>
      </c>
      <c r="AN29" s="54">
        <f t="shared" si="12"/>
        <v>0.51476157697147729</v>
      </c>
    </row>
    <row r="30" spans="1:40" ht="20.100000000000001" customHeight="1" x14ac:dyDescent="0.25">
      <c r="A30" s="5" t="s">
        <v>112</v>
      </c>
      <c r="B30" s="97">
        <v>2908.59</v>
      </c>
      <c r="C30" s="75">
        <v>2857.09</v>
      </c>
      <c r="D30" s="75">
        <v>3010.09</v>
      </c>
      <c r="E30" s="75">
        <v>1195.78</v>
      </c>
      <c r="F30" s="75">
        <v>2511.5100000000002</v>
      </c>
      <c r="G30" s="75">
        <v>1919.35</v>
      </c>
      <c r="H30" s="75">
        <v>1171.96</v>
      </c>
      <c r="I30" s="75">
        <v>1013.28</v>
      </c>
      <c r="J30" s="75">
        <v>803.02</v>
      </c>
      <c r="K30" s="98">
        <v>857.64</v>
      </c>
      <c r="L30" s="54">
        <f t="shared" si="0"/>
        <v>6.8018231177305682E-2</v>
      </c>
      <c r="N30" s="392">
        <f t="shared" si="13"/>
        <v>1.1117556584958941E-2</v>
      </c>
      <c r="P30" s="97">
        <v>165.786</v>
      </c>
      <c r="Q30" s="75">
        <v>173.83600000000001</v>
      </c>
      <c r="R30" s="75">
        <v>239.82</v>
      </c>
      <c r="S30" s="75">
        <v>112.072</v>
      </c>
      <c r="T30" s="75">
        <v>203.029</v>
      </c>
      <c r="U30" s="75">
        <v>161.334</v>
      </c>
      <c r="V30" s="75">
        <v>105.062</v>
      </c>
      <c r="W30" s="75">
        <v>83.376000000000005</v>
      </c>
      <c r="X30" s="75">
        <v>109.16800000000001</v>
      </c>
      <c r="Y30" s="98">
        <v>101.526</v>
      </c>
      <c r="Z30" s="54">
        <f t="shared" si="1"/>
        <v>-7.0002198446431282E-2</v>
      </c>
      <c r="AB30" s="392">
        <f t="shared" si="14"/>
        <v>8.5836764726894658E-3</v>
      </c>
      <c r="AD30" s="64">
        <f t="shared" ref="AD30:AD31" si="25">(P30/B30)*10</f>
        <v>0.56998751972605277</v>
      </c>
      <c r="AE30" s="89">
        <f t="shared" ref="AE30:AE31" si="26">(Q30/C30)*10</f>
        <v>0.60843725608923771</v>
      </c>
      <c r="AF30" s="89">
        <f t="shared" ref="AF30:AF31" si="27">(R30/D30)*10</f>
        <v>0.79672036384294154</v>
      </c>
      <c r="AG30" s="89">
        <f t="shared" ref="AG30:AG31" si="28">(S30/E30)*10</f>
        <v>0.93722925621769893</v>
      </c>
      <c r="AH30" s="89">
        <f t="shared" ref="AH30:AH31" si="29">(T30/F30)*10</f>
        <v>0.80839415331812325</v>
      </c>
      <c r="AI30" s="89">
        <f t="shared" ref="AI30:AI31" si="30">(U30/G30)*10</f>
        <v>0.84056581655247875</v>
      </c>
      <c r="AJ30" s="89">
        <f t="shared" ref="AJ30:AJ31" si="31">(V30/H30)*10</f>
        <v>0.89646404314140404</v>
      </c>
      <c r="AK30" s="89">
        <f t="shared" ref="AK30:AK31" si="32">(W30/I30)*10</f>
        <v>0.82283278067266707</v>
      </c>
      <c r="AL30" s="89">
        <f t="shared" ref="AL30:AL31" si="33">(X30/J30)*10</f>
        <v>1.3594680082687853</v>
      </c>
      <c r="AM30" s="19">
        <f t="shared" si="24"/>
        <v>1.1837834056247376</v>
      </c>
      <c r="AN30" s="54">
        <f t="shared" si="12"/>
        <v>-0.12923040599371904</v>
      </c>
    </row>
    <row r="31" spans="1:40" ht="20.100000000000001" customHeight="1" x14ac:dyDescent="0.25">
      <c r="A31" s="5" t="s">
        <v>130</v>
      </c>
      <c r="B31" s="97"/>
      <c r="C31" s="75"/>
      <c r="D31" s="75"/>
      <c r="E31" s="75"/>
      <c r="F31" s="75">
        <v>17.43</v>
      </c>
      <c r="G31" s="75">
        <v>99.45</v>
      </c>
      <c r="H31" s="75">
        <v>117.12</v>
      </c>
      <c r="I31" s="75">
        <v>364.51</v>
      </c>
      <c r="J31" s="75">
        <v>252.97</v>
      </c>
      <c r="K31" s="98">
        <v>733.24</v>
      </c>
      <c r="L31" s="54">
        <f t="shared" si="0"/>
        <v>1.8985255168597066</v>
      </c>
      <c r="N31" s="392">
        <f t="shared" si="13"/>
        <v>9.5049638430522079E-3</v>
      </c>
      <c r="P31" s="97"/>
      <c r="Q31" s="75"/>
      <c r="R31" s="75"/>
      <c r="S31" s="75"/>
      <c r="T31" s="75">
        <v>2.548</v>
      </c>
      <c r="U31" s="75">
        <v>14.585000000000001</v>
      </c>
      <c r="V31" s="75">
        <v>17.37</v>
      </c>
      <c r="W31" s="75">
        <v>51.502000000000002</v>
      </c>
      <c r="X31" s="75">
        <v>34.313000000000002</v>
      </c>
      <c r="Y31" s="98">
        <v>100.16500000000001</v>
      </c>
      <c r="Z31" s="54">
        <f t="shared" si="1"/>
        <v>1.9191560050126775</v>
      </c>
      <c r="AB31" s="392">
        <f t="shared" si="14"/>
        <v>8.4686085720597718E-3</v>
      </c>
      <c r="AD31" s="64"/>
      <c r="AE31" s="89"/>
      <c r="AF31" s="89"/>
      <c r="AG31" s="89"/>
      <c r="AH31" s="89">
        <f t="shared" si="29"/>
        <v>1.4618473895582329</v>
      </c>
      <c r="AI31" s="89">
        <f t="shared" si="30"/>
        <v>1.4665661136249373</v>
      </c>
      <c r="AJ31" s="89">
        <f t="shared" si="31"/>
        <v>1.483094262295082</v>
      </c>
      <c r="AK31" s="89">
        <f t="shared" si="32"/>
        <v>1.412910482565636</v>
      </c>
      <c r="AL31" s="89">
        <f t="shared" si="33"/>
        <v>1.3564058979325613</v>
      </c>
      <c r="AM31" s="19">
        <f t="shared" si="24"/>
        <v>1.3660602258469259</v>
      </c>
      <c r="AN31" s="54">
        <f t="shared" si="12"/>
        <v>7.1175803121173121E-3</v>
      </c>
    </row>
    <row r="32" spans="1:40" ht="20.100000000000001" customHeight="1" thickBot="1" x14ac:dyDescent="0.3">
      <c r="A32" s="5" t="s">
        <v>33</v>
      </c>
      <c r="B32" s="148">
        <f>B33-SUM(B7:B31)</f>
        <v>4488.1500000000233</v>
      </c>
      <c r="C32" s="81">
        <f>C33-SUM(C7:C31)</f>
        <v>3750.010000000002</v>
      </c>
      <c r="D32" s="81">
        <f>D33-SUM(D7:D31)</f>
        <v>4222.6700000000055</v>
      </c>
      <c r="E32" s="81">
        <f t="shared" ref="E32:K32" si="34">E33-SUM(E7:E31)</f>
        <v>4372.1300000000119</v>
      </c>
      <c r="F32" s="81">
        <f t="shared" si="34"/>
        <v>3530.2899999999936</v>
      </c>
      <c r="G32" s="81">
        <f t="shared" si="34"/>
        <v>6141.7000000000116</v>
      </c>
      <c r="H32" s="81">
        <f t="shared" si="34"/>
        <v>5221.57</v>
      </c>
      <c r="I32" s="81">
        <f t="shared" si="34"/>
        <v>6819.070000000007</v>
      </c>
      <c r="J32" s="81">
        <f t="shared" si="34"/>
        <v>7283.2599999999948</v>
      </c>
      <c r="K32" s="123">
        <f t="shared" si="34"/>
        <v>6778.8999999999942</v>
      </c>
      <c r="L32" s="54">
        <f t="shared" si="0"/>
        <v>-6.9249209831861142E-2</v>
      </c>
      <c r="N32" s="392">
        <f t="shared" si="13"/>
        <v>8.7874637766170077E-2</v>
      </c>
      <c r="P32" s="148">
        <f>P33-SUM(P7:P31)</f>
        <v>1417.3119999999981</v>
      </c>
      <c r="Q32" s="81">
        <f>Q33-SUM(Q7:Q31)</f>
        <v>614.34999999999945</v>
      </c>
      <c r="R32" s="81">
        <f>R33-SUM(R7:R31)</f>
        <v>672.01700000000164</v>
      </c>
      <c r="S32" s="81">
        <f t="shared" ref="S32:Y32" si="35">S33-SUM(S7:S31)</f>
        <v>728.06700000000001</v>
      </c>
      <c r="T32" s="81">
        <f t="shared" si="35"/>
        <v>668.4970000000003</v>
      </c>
      <c r="U32" s="81">
        <f t="shared" si="35"/>
        <v>908.01199999999881</v>
      </c>
      <c r="V32" s="81">
        <f t="shared" si="35"/>
        <v>831.02599999999984</v>
      </c>
      <c r="W32" s="81">
        <f t="shared" si="35"/>
        <v>1086.9679999999971</v>
      </c>
      <c r="X32" s="81">
        <f t="shared" si="35"/>
        <v>1212.8079999999991</v>
      </c>
      <c r="Y32" s="123">
        <f t="shared" si="35"/>
        <v>1056.7829999999994</v>
      </c>
      <c r="Z32" s="54">
        <f t="shared" si="1"/>
        <v>-0.12864773319437187</v>
      </c>
      <c r="AB32" s="392">
        <f t="shared" si="14"/>
        <v>8.9347392528398503E-2</v>
      </c>
      <c r="AD32" s="64">
        <f>(P32/B32)*10</f>
        <v>3.1578980203424365</v>
      </c>
      <c r="AE32" s="91">
        <f t="shared" ref="AE16:AE33" si="36">(Q32/C32)*10</f>
        <v>1.6382622979672032</v>
      </c>
      <c r="AF32" s="91">
        <f t="shared" ref="AF16:AF33" si="37">(R32/D32)*10</f>
        <v>1.5914504330198684</v>
      </c>
      <c r="AG32" s="91">
        <f t="shared" ref="AG16:AG33" si="38">(S32/E32)*10</f>
        <v>1.6652455439339588</v>
      </c>
      <c r="AH32" s="91">
        <f t="shared" ref="AH16:AH33" si="39">(T32/F32)*10</f>
        <v>1.8936036416271793</v>
      </c>
      <c r="AI32" s="91">
        <f t="shared" ref="AI16:AI33" si="40">(U32/G32)*10</f>
        <v>1.4784375661461762</v>
      </c>
      <c r="AJ32" s="91">
        <f t="shared" ref="AJ16:AJ33" si="41">(V32/H32)*10</f>
        <v>1.5915251543118256</v>
      </c>
      <c r="AK32" s="91">
        <f t="shared" ref="AK16:AK33" si="42">(W32/I32)*10</f>
        <v>1.5940120866921679</v>
      </c>
      <c r="AL32" s="91">
        <f t="shared" ref="AL16:AL33" si="43">(X32/J32)*10</f>
        <v>1.6651993750051488</v>
      </c>
      <c r="AM32" s="19">
        <f t="shared" si="24"/>
        <v>1.5589299148829461</v>
      </c>
      <c r="AN32" s="54">
        <f t="shared" si="12"/>
        <v>-6.3817859721376699E-2</v>
      </c>
    </row>
    <row r="33" spans="1:40" s="7" customFormat="1" ht="26.25" customHeight="1" thickBot="1" x14ac:dyDescent="0.3">
      <c r="A33" s="69" t="s">
        <v>34</v>
      </c>
      <c r="B33" s="100">
        <v>117372.5</v>
      </c>
      <c r="C33" s="83">
        <v>43626.49</v>
      </c>
      <c r="D33" s="83">
        <v>47130.52</v>
      </c>
      <c r="E33" s="83">
        <v>45775.93</v>
      </c>
      <c r="F33" s="83">
        <v>55337.56</v>
      </c>
      <c r="G33" s="83">
        <v>61187.08</v>
      </c>
      <c r="H33" s="83">
        <v>54168.5</v>
      </c>
      <c r="I33" s="83">
        <v>61476.11</v>
      </c>
      <c r="J33" s="83">
        <v>74397.48</v>
      </c>
      <c r="K33" s="101">
        <v>77142.850000000006</v>
      </c>
      <c r="L33" s="102">
        <f t="shared" si="0"/>
        <v>3.6901384294199348E-2</v>
      </c>
      <c r="M33"/>
      <c r="N33" s="395">
        <f>SUM(N7:N32)</f>
        <v>1</v>
      </c>
      <c r="P33" s="115">
        <v>40311.044999999998</v>
      </c>
      <c r="Q33" s="83">
        <v>5417.19</v>
      </c>
      <c r="R33" s="83">
        <v>6246.6530000000002</v>
      </c>
      <c r="S33" s="83">
        <v>6647.9889999999996</v>
      </c>
      <c r="T33" s="83">
        <v>7957.7309999999998</v>
      </c>
      <c r="U33" s="83">
        <v>7843.3720000000003</v>
      </c>
      <c r="V33" s="83">
        <v>7227.9579999999996</v>
      </c>
      <c r="W33" s="83">
        <v>7775.4629999999997</v>
      </c>
      <c r="X33" s="83">
        <v>11133.424999999999</v>
      </c>
      <c r="Y33" s="101">
        <v>11827.799000000001</v>
      </c>
      <c r="Z33" s="425">
        <f t="shared" si="1"/>
        <v>6.2368408643342158E-2</v>
      </c>
      <c r="AA33"/>
      <c r="AB33" s="395">
        <f>SUM(AB7:AB32)</f>
        <v>0.99999999999999967</v>
      </c>
      <c r="AD33" s="87">
        <f>(P33/B33)*10</f>
        <v>3.4344539819804467</v>
      </c>
      <c r="AE33" s="92">
        <f t="shared" si="36"/>
        <v>1.2417203400961205</v>
      </c>
      <c r="AF33" s="92">
        <f t="shared" si="37"/>
        <v>1.3253944577738588</v>
      </c>
      <c r="AG33" s="92">
        <f t="shared" si="38"/>
        <v>1.4522892271112786</v>
      </c>
      <c r="AH33" s="92">
        <f t="shared" si="39"/>
        <v>1.4380343115959575</v>
      </c>
      <c r="AI33" s="92">
        <f t="shared" si="40"/>
        <v>1.2818673484663756</v>
      </c>
      <c r="AJ33" s="92">
        <f t="shared" si="41"/>
        <v>1.3343470836371689</v>
      </c>
      <c r="AK33" s="92">
        <f t="shared" si="42"/>
        <v>1.2647942428367704</v>
      </c>
      <c r="AL33" s="92">
        <f t="shared" si="43"/>
        <v>1.4964787785822853</v>
      </c>
      <c r="AM33" s="103">
        <f t="shared" si="24"/>
        <v>1.5332333456697542</v>
      </c>
      <c r="AN33" s="102">
        <f t="shared" si="12"/>
        <v>2.456070050140571E-2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223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422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102</v>
      </c>
      <c r="B39" s="105">
        <v>2386.9299999999998</v>
      </c>
      <c r="C39" s="73">
        <v>4521.4399999999996</v>
      </c>
      <c r="D39" s="73">
        <v>4996.3900000000003</v>
      </c>
      <c r="E39" s="73">
        <v>6334.48</v>
      </c>
      <c r="F39" s="73">
        <v>7824.78</v>
      </c>
      <c r="G39" s="73">
        <v>8264.23</v>
      </c>
      <c r="H39" s="73">
        <v>10646.21</v>
      </c>
      <c r="I39" s="73">
        <v>10697.9</v>
      </c>
      <c r="J39" s="73">
        <v>13338.44</v>
      </c>
      <c r="K39" s="96">
        <v>10906.97</v>
      </c>
      <c r="L39" s="54">
        <f t="shared" ref="L39:L62" si="44">(K39-J39)/J39</f>
        <v>-0.18229043276425136</v>
      </c>
      <c r="N39" s="392">
        <f>K39/K62</f>
        <v>0.23692103037797774</v>
      </c>
      <c r="P39" s="105">
        <v>299.90699999999998</v>
      </c>
      <c r="Q39" s="73">
        <v>595.21699999999998</v>
      </c>
      <c r="R39" s="73">
        <v>621.27300000000002</v>
      </c>
      <c r="S39" s="73">
        <v>871.35799999999995</v>
      </c>
      <c r="T39" s="73">
        <v>1039.309</v>
      </c>
      <c r="U39" s="73">
        <v>1057.7090000000001</v>
      </c>
      <c r="V39" s="73">
        <v>1451.751</v>
      </c>
      <c r="W39" s="73">
        <v>1342.125</v>
      </c>
      <c r="X39" s="73">
        <v>1760.7170000000001</v>
      </c>
      <c r="Y39" s="96">
        <v>1538.0530000000001</v>
      </c>
      <c r="Z39" s="54">
        <f t="shared" ref="Z39:Z62" si="45">(Y39-X39)/X39</f>
        <v>-0.12646211742148225</v>
      </c>
      <c r="AB39" s="392">
        <f>Y39/Y62</f>
        <v>0.19161316404349646</v>
      </c>
      <c r="AD39" s="116">
        <f t="shared" ref="AD39:AF46" si="46">(P39/B39)*10</f>
        <v>1.2564549442170487</v>
      </c>
      <c r="AE39" s="88">
        <f t="shared" si="46"/>
        <v>1.3164323755263809</v>
      </c>
      <c r="AF39" s="88">
        <f t="shared" si="46"/>
        <v>1.2434437663993403</v>
      </c>
      <c r="AG39" s="88">
        <f t="shared" ref="AG39:AG46" si="47">(S39/E39)*10</f>
        <v>1.3755793687879669</v>
      </c>
      <c r="AH39" s="88">
        <f t="shared" ref="AH39:AM46" si="48">(T39/F39)*10</f>
        <v>1.3282277584801105</v>
      </c>
      <c r="AI39" s="88">
        <f t="shared" si="48"/>
        <v>1.2798639437672961</v>
      </c>
      <c r="AJ39" s="88">
        <f t="shared" si="48"/>
        <v>1.3636317525203805</v>
      </c>
      <c r="AK39" s="88">
        <f t="shared" si="48"/>
        <v>1.254568653660999</v>
      </c>
      <c r="AL39" s="88">
        <f t="shared" si="48"/>
        <v>1.3200321776759503</v>
      </c>
      <c r="AM39" s="117">
        <f t="shared" si="48"/>
        <v>1.4101560745101529</v>
      </c>
      <c r="AN39" s="54">
        <f>(AM39-AL39)/AL39</f>
        <v>6.8274015102324878E-2</v>
      </c>
    </row>
    <row r="40" spans="1:40" ht="20.100000000000001" customHeight="1" x14ac:dyDescent="0.25">
      <c r="A40" s="104" t="s">
        <v>105</v>
      </c>
      <c r="B40" s="106">
        <v>75.78</v>
      </c>
      <c r="C40" s="75">
        <v>9.98</v>
      </c>
      <c r="D40" s="75">
        <v>21.58</v>
      </c>
      <c r="E40" s="75">
        <v>38.39</v>
      </c>
      <c r="F40" s="75">
        <v>298.43</v>
      </c>
      <c r="G40" s="75">
        <v>242.13</v>
      </c>
      <c r="H40" s="75">
        <v>123.43</v>
      </c>
      <c r="I40" s="75">
        <v>492.02</v>
      </c>
      <c r="J40" s="75">
        <v>6312.84</v>
      </c>
      <c r="K40" s="98">
        <v>8127.76</v>
      </c>
      <c r="L40" s="54">
        <f t="shared" si="44"/>
        <v>0.28749659424284474</v>
      </c>
      <c r="N40" s="392">
        <f>K40/$K$62</f>
        <v>0.17655107457569907</v>
      </c>
      <c r="P40" s="106">
        <v>103.43300000000001</v>
      </c>
      <c r="Q40" s="75">
        <v>3.9129999999999998</v>
      </c>
      <c r="R40" s="75">
        <v>8.9309999999999992</v>
      </c>
      <c r="S40" s="75">
        <v>12.003</v>
      </c>
      <c r="T40" s="75">
        <v>60.823</v>
      </c>
      <c r="U40" s="75">
        <v>68.938999999999993</v>
      </c>
      <c r="V40" s="75">
        <v>34.774999999999999</v>
      </c>
      <c r="W40" s="75">
        <v>103.82899999999999</v>
      </c>
      <c r="X40" s="75">
        <v>832.37</v>
      </c>
      <c r="Y40" s="98">
        <v>1160.175</v>
      </c>
      <c r="Z40" s="54">
        <f t="shared" si="45"/>
        <v>0.39382125737352375</v>
      </c>
      <c r="AB40" s="392">
        <f>Y40/$Y$62</f>
        <v>0.14453650335467208</v>
      </c>
      <c r="AD40" s="118">
        <f t="shared" si="46"/>
        <v>13.649115861704937</v>
      </c>
      <c r="AE40" s="89">
        <f t="shared" si="46"/>
        <v>3.9208416833667332</v>
      </c>
      <c r="AF40" s="89">
        <f t="shared" si="46"/>
        <v>4.1385542168674698</v>
      </c>
      <c r="AG40" s="89">
        <f t="shared" si="47"/>
        <v>3.1265954675696794</v>
      </c>
      <c r="AH40" s="89">
        <f t="shared" si="48"/>
        <v>2.0380993867908721</v>
      </c>
      <c r="AI40" s="89">
        <f t="shared" si="48"/>
        <v>2.8471895262875311</v>
      </c>
      <c r="AJ40" s="89">
        <f t="shared" si="48"/>
        <v>2.8173863728429067</v>
      </c>
      <c r="AK40" s="89">
        <f t="shared" si="48"/>
        <v>2.1102597455387992</v>
      </c>
      <c r="AL40" s="89">
        <f t="shared" si="48"/>
        <v>1.3185349224754628</v>
      </c>
      <c r="AM40" s="119">
        <f t="shared" si="48"/>
        <v>1.4274228077600715</v>
      </c>
      <c r="AN40" s="54">
        <f t="shared" ref="AN40:AN62" si="49">(AM40-AL40)/AL40</f>
        <v>8.2582481076935624E-2</v>
      </c>
    </row>
    <row r="41" spans="1:40" ht="20.100000000000001" customHeight="1" x14ac:dyDescent="0.25">
      <c r="A41" s="104" t="s">
        <v>92</v>
      </c>
      <c r="B41" s="106">
        <v>35142</v>
      </c>
      <c r="C41" s="75">
        <v>873.77</v>
      </c>
      <c r="D41" s="75">
        <v>1933.98</v>
      </c>
      <c r="E41" s="75">
        <v>2382.35</v>
      </c>
      <c r="F41" s="75">
        <v>3370.4</v>
      </c>
      <c r="G41" s="75">
        <v>2755.23</v>
      </c>
      <c r="H41" s="75">
        <v>2789.11</v>
      </c>
      <c r="I41" s="75">
        <v>3578.72</v>
      </c>
      <c r="J41" s="75">
        <v>5472.02</v>
      </c>
      <c r="K41" s="98">
        <v>4429.18</v>
      </c>
      <c r="L41" s="54">
        <f t="shared" si="44"/>
        <v>-0.19057678882752624</v>
      </c>
      <c r="N41" s="392">
        <f t="shared" ref="N41:N61" si="50">K41/$K$62</f>
        <v>9.6210578128438196E-2</v>
      </c>
      <c r="P41" s="106">
        <v>16918.958999999999</v>
      </c>
      <c r="Q41" s="75">
        <v>142.495</v>
      </c>
      <c r="R41" s="75">
        <v>319.923</v>
      </c>
      <c r="S41" s="75">
        <v>382.45299999999997</v>
      </c>
      <c r="T41" s="75">
        <v>631.952</v>
      </c>
      <c r="U41" s="75">
        <v>479.27800000000002</v>
      </c>
      <c r="V41" s="75">
        <v>498.762</v>
      </c>
      <c r="W41" s="75">
        <v>677.67100000000005</v>
      </c>
      <c r="X41" s="75">
        <v>1103.229</v>
      </c>
      <c r="Y41" s="98">
        <v>982.03800000000001</v>
      </c>
      <c r="Z41" s="54">
        <f t="shared" si="45"/>
        <v>-0.10985117323783188</v>
      </c>
      <c r="AB41" s="392">
        <f t="shared" ref="AB41:AB61" si="51">Y41/$Y$62</f>
        <v>0.1223439038777904</v>
      </c>
      <c r="AD41" s="118">
        <f t="shared" si="46"/>
        <v>4.8144553525695741</v>
      </c>
      <c r="AE41" s="89">
        <f t="shared" si="46"/>
        <v>1.6308067340375616</v>
      </c>
      <c r="AF41" s="89">
        <f t="shared" si="46"/>
        <v>1.6542208295845873</v>
      </c>
      <c r="AG41" s="89">
        <f t="shared" si="47"/>
        <v>1.6053602535311773</v>
      </c>
      <c r="AH41" s="89">
        <f t="shared" si="48"/>
        <v>1.8750059340137668</v>
      </c>
      <c r="AI41" s="89">
        <f t="shared" si="48"/>
        <v>1.7395208385506835</v>
      </c>
      <c r="AJ41" s="89">
        <f t="shared" si="48"/>
        <v>1.7882478640139685</v>
      </c>
      <c r="AK41" s="89">
        <f t="shared" si="48"/>
        <v>1.8936128001073009</v>
      </c>
      <c r="AL41" s="89">
        <f t="shared" si="48"/>
        <v>2.0161274995339928</v>
      </c>
      <c r="AM41" s="119">
        <f t="shared" si="48"/>
        <v>2.2172004750314955</v>
      </c>
      <c r="AN41" s="54">
        <f t="shared" si="49"/>
        <v>9.973227166633987E-2</v>
      </c>
    </row>
    <row r="42" spans="1:40" ht="20.100000000000001" customHeight="1" x14ac:dyDescent="0.25">
      <c r="A42" s="104" t="s">
        <v>96</v>
      </c>
      <c r="B42" s="106">
        <v>5973.49</v>
      </c>
      <c r="C42" s="75">
        <v>1651.06</v>
      </c>
      <c r="D42" s="75">
        <v>2692.65</v>
      </c>
      <c r="E42" s="75">
        <v>2122.33</v>
      </c>
      <c r="F42" s="75">
        <v>2455.12</v>
      </c>
      <c r="G42" s="75">
        <v>2888.5</v>
      </c>
      <c r="H42" s="75">
        <v>1535.75</v>
      </c>
      <c r="I42" s="75">
        <v>2688.88</v>
      </c>
      <c r="J42" s="75">
        <v>4107.68</v>
      </c>
      <c r="K42" s="98">
        <v>4605.67</v>
      </c>
      <c r="L42" s="54">
        <f t="shared" si="44"/>
        <v>0.12123388384684293</v>
      </c>
      <c r="N42" s="392">
        <f t="shared" si="50"/>
        <v>0.10004429112585263</v>
      </c>
      <c r="P42" s="106">
        <v>1906.1690000000001</v>
      </c>
      <c r="Q42" s="75">
        <v>303.041</v>
      </c>
      <c r="R42" s="75">
        <v>501.18700000000001</v>
      </c>
      <c r="S42" s="75">
        <v>396.93299999999999</v>
      </c>
      <c r="T42" s="75">
        <v>457.45699999999999</v>
      </c>
      <c r="U42" s="75">
        <v>514.47299999999996</v>
      </c>
      <c r="V42" s="75">
        <v>309.13</v>
      </c>
      <c r="W42" s="75">
        <v>480.71100000000001</v>
      </c>
      <c r="X42" s="75">
        <v>732.20600000000002</v>
      </c>
      <c r="Y42" s="98">
        <v>876.99199999999996</v>
      </c>
      <c r="Z42" s="54">
        <f t="shared" si="45"/>
        <v>0.19773943398442506</v>
      </c>
      <c r="AB42" s="392">
        <f t="shared" si="51"/>
        <v>0.10925710099771206</v>
      </c>
      <c r="AD42" s="118">
        <f t="shared" si="46"/>
        <v>3.1910474446261738</v>
      </c>
      <c r="AE42" s="89">
        <f t="shared" si="46"/>
        <v>1.8354329945610699</v>
      </c>
      <c r="AF42" s="89">
        <f t="shared" si="46"/>
        <v>1.8613150613707685</v>
      </c>
      <c r="AG42" s="89">
        <f t="shared" si="47"/>
        <v>1.8702699391706283</v>
      </c>
      <c r="AH42" s="89">
        <f t="shared" si="48"/>
        <v>1.8632775587343999</v>
      </c>
      <c r="AI42" s="89">
        <f t="shared" si="48"/>
        <v>1.7811078414401937</v>
      </c>
      <c r="AJ42" s="89">
        <f t="shared" si="48"/>
        <v>2.0128927234250367</v>
      </c>
      <c r="AK42" s="89">
        <f t="shared" si="48"/>
        <v>1.7877740918151797</v>
      </c>
      <c r="AL42" s="89">
        <f t="shared" si="48"/>
        <v>1.7825293109492462</v>
      </c>
      <c r="AM42" s="119">
        <f t="shared" si="48"/>
        <v>1.9041572670208675</v>
      </c>
      <c r="AN42" s="54">
        <f t="shared" si="49"/>
        <v>6.8233355448641175E-2</v>
      </c>
    </row>
    <row r="43" spans="1:40" ht="20.100000000000001" customHeight="1" x14ac:dyDescent="0.25">
      <c r="A43" s="104" t="s">
        <v>94</v>
      </c>
      <c r="B43" s="106">
        <v>9458.99</v>
      </c>
      <c r="C43" s="75">
        <v>1418.66</v>
      </c>
      <c r="D43" s="75">
        <v>1313.61</v>
      </c>
      <c r="E43" s="75">
        <v>1797.95</v>
      </c>
      <c r="F43" s="75">
        <v>1375.96</v>
      </c>
      <c r="G43" s="75">
        <v>1408.93</v>
      </c>
      <c r="H43" s="75">
        <v>894.68</v>
      </c>
      <c r="I43" s="75">
        <v>1934.55</v>
      </c>
      <c r="J43" s="75">
        <v>2546.83</v>
      </c>
      <c r="K43" s="98">
        <v>3674.68</v>
      </c>
      <c r="L43" s="54">
        <f t="shared" si="44"/>
        <v>0.44284463431010312</v>
      </c>
      <c r="N43" s="392">
        <f t="shared" si="50"/>
        <v>7.982134102407426E-2</v>
      </c>
      <c r="P43" s="106">
        <v>3394.58</v>
      </c>
      <c r="Q43" s="75">
        <v>269.58</v>
      </c>
      <c r="R43" s="75">
        <v>242.16900000000001</v>
      </c>
      <c r="S43" s="75">
        <v>345.512</v>
      </c>
      <c r="T43" s="75">
        <v>273.18</v>
      </c>
      <c r="U43" s="75">
        <v>288.18</v>
      </c>
      <c r="V43" s="75">
        <v>185.773</v>
      </c>
      <c r="W43" s="75">
        <v>347.91800000000001</v>
      </c>
      <c r="X43" s="75">
        <v>477.01</v>
      </c>
      <c r="Y43" s="98">
        <v>792.10299999999995</v>
      </c>
      <c r="Z43" s="54">
        <f t="shared" si="45"/>
        <v>0.66055847885788554</v>
      </c>
      <c r="AB43" s="392">
        <f t="shared" si="51"/>
        <v>9.8681490220652771E-2</v>
      </c>
      <c r="AD43" s="118">
        <f t="shared" si="46"/>
        <v>3.5887341037468055</v>
      </c>
      <c r="AE43" s="89">
        <f t="shared" si="46"/>
        <v>1.9002438921235529</v>
      </c>
      <c r="AF43" s="89">
        <f t="shared" si="46"/>
        <v>1.843538036403499</v>
      </c>
      <c r="AG43" s="89">
        <f t="shared" si="47"/>
        <v>1.9216997135626683</v>
      </c>
      <c r="AH43" s="89">
        <f t="shared" si="48"/>
        <v>1.9853774819035435</v>
      </c>
      <c r="AI43" s="89">
        <f t="shared" si="48"/>
        <v>2.0453819565201963</v>
      </c>
      <c r="AJ43" s="89">
        <f t="shared" si="48"/>
        <v>2.0764183842267627</v>
      </c>
      <c r="AK43" s="89">
        <f t="shared" si="48"/>
        <v>1.7984440826031896</v>
      </c>
      <c r="AL43" s="89">
        <f t="shared" si="48"/>
        <v>1.872955792102339</v>
      </c>
      <c r="AM43" s="119">
        <f t="shared" si="48"/>
        <v>2.1555700088170942</v>
      </c>
      <c r="AN43" s="54">
        <f t="shared" si="49"/>
        <v>0.15089209147725202</v>
      </c>
    </row>
    <row r="44" spans="1:40" ht="20.100000000000001" customHeight="1" x14ac:dyDescent="0.25">
      <c r="A44" s="104" t="s">
        <v>91</v>
      </c>
      <c r="B44" s="106">
        <v>16634.21</v>
      </c>
      <c r="C44" s="75">
        <v>1360.77</v>
      </c>
      <c r="D44" s="75">
        <v>1896.78</v>
      </c>
      <c r="E44" s="75">
        <v>3331.33</v>
      </c>
      <c r="F44" s="75">
        <v>3121.77</v>
      </c>
      <c r="G44" s="75">
        <v>4842.71</v>
      </c>
      <c r="H44" s="75">
        <v>2230</v>
      </c>
      <c r="I44" s="75">
        <v>1691.96</v>
      </c>
      <c r="J44" s="75">
        <v>3939.95</v>
      </c>
      <c r="K44" s="98">
        <v>4158.22</v>
      </c>
      <c r="L44" s="54">
        <f t="shared" si="44"/>
        <v>5.5399180192642151E-2</v>
      </c>
      <c r="N44" s="392">
        <f t="shared" si="50"/>
        <v>9.0324789280461448E-2</v>
      </c>
      <c r="P44" s="106">
        <v>6577.6549999999997</v>
      </c>
      <c r="Q44" s="75">
        <v>228.79499999999999</v>
      </c>
      <c r="R44" s="75">
        <v>296.37799999999999</v>
      </c>
      <c r="S44" s="75">
        <v>494.70800000000003</v>
      </c>
      <c r="T44" s="75">
        <v>546.78200000000004</v>
      </c>
      <c r="U44" s="75">
        <v>734.26300000000003</v>
      </c>
      <c r="V44" s="75">
        <v>375.173</v>
      </c>
      <c r="W44" s="75">
        <v>276.43700000000001</v>
      </c>
      <c r="X44" s="75">
        <v>597.11400000000003</v>
      </c>
      <c r="Y44" s="98">
        <v>626.351</v>
      </c>
      <c r="Z44" s="54">
        <f t="shared" si="45"/>
        <v>4.8963849449183847E-2</v>
      </c>
      <c r="AB44" s="392">
        <f t="shared" si="51"/>
        <v>7.8031834346285883E-2</v>
      </c>
      <c r="AD44" s="118">
        <f t="shared" si="46"/>
        <v>3.9542935913397752</v>
      </c>
      <c r="AE44" s="89">
        <f t="shared" si="46"/>
        <v>1.6813642276064287</v>
      </c>
      <c r="AF44" s="89">
        <f t="shared" si="46"/>
        <v>1.562532291567815</v>
      </c>
      <c r="AG44" s="89">
        <f t="shared" si="47"/>
        <v>1.485016494913443</v>
      </c>
      <c r="AH44" s="89">
        <f t="shared" si="48"/>
        <v>1.7515127635924492</v>
      </c>
      <c r="AI44" s="89">
        <f t="shared" si="48"/>
        <v>1.5162233542789059</v>
      </c>
      <c r="AJ44" s="89">
        <f t="shared" si="48"/>
        <v>1.6823901345291481</v>
      </c>
      <c r="AK44" s="89">
        <f t="shared" si="48"/>
        <v>1.6338270408283884</v>
      </c>
      <c r="AL44" s="89">
        <f t="shared" si="48"/>
        <v>1.5155369992004977</v>
      </c>
      <c r="AM44" s="119">
        <f t="shared" si="48"/>
        <v>1.5062959631765513</v>
      </c>
      <c r="AN44" s="54">
        <f t="shared" si="49"/>
        <v>-6.0975324448174582E-3</v>
      </c>
    </row>
    <row r="45" spans="1:40" ht="20.100000000000001" customHeight="1" x14ac:dyDescent="0.25">
      <c r="A45" s="104" t="s">
        <v>95</v>
      </c>
      <c r="B45" s="106">
        <v>9119.83</v>
      </c>
      <c r="C45" s="75">
        <v>1132.22</v>
      </c>
      <c r="D45" s="75">
        <v>3235.08</v>
      </c>
      <c r="E45" s="75">
        <v>1912.72</v>
      </c>
      <c r="F45" s="75">
        <v>2781.31</v>
      </c>
      <c r="G45" s="75">
        <v>1675.02</v>
      </c>
      <c r="H45" s="75">
        <v>1786.68</v>
      </c>
      <c r="I45" s="75">
        <v>1219.77</v>
      </c>
      <c r="J45" s="75">
        <v>1539.6</v>
      </c>
      <c r="K45" s="98">
        <v>1769.09</v>
      </c>
      <c r="L45" s="54">
        <f t="shared" si="44"/>
        <v>0.14905819693426867</v>
      </c>
      <c r="N45" s="392">
        <f t="shared" si="50"/>
        <v>3.8428145088083732E-2</v>
      </c>
      <c r="P45" s="106">
        <v>3202.125</v>
      </c>
      <c r="Q45" s="75">
        <v>255.446</v>
      </c>
      <c r="R45" s="75">
        <v>609.54399999999998</v>
      </c>
      <c r="S45" s="75">
        <v>387.83800000000002</v>
      </c>
      <c r="T45" s="75">
        <v>562.61599999999999</v>
      </c>
      <c r="U45" s="75">
        <v>376.80399999999997</v>
      </c>
      <c r="V45" s="75">
        <v>448.495</v>
      </c>
      <c r="W45" s="75">
        <v>256.73700000000002</v>
      </c>
      <c r="X45" s="75">
        <v>294.197</v>
      </c>
      <c r="Y45" s="98">
        <v>352.54300000000001</v>
      </c>
      <c r="Z45" s="54">
        <f t="shared" si="45"/>
        <v>0.19832289248360793</v>
      </c>
      <c r="AB45" s="392">
        <f t="shared" si="51"/>
        <v>4.3920384857600074E-2</v>
      </c>
      <c r="AD45" s="118">
        <f t="shared" si="46"/>
        <v>3.5111674230769649</v>
      </c>
      <c r="AE45" s="89">
        <f t="shared" si="46"/>
        <v>2.2561516313084029</v>
      </c>
      <c r="AF45" s="89">
        <f t="shared" si="46"/>
        <v>1.8841697886914697</v>
      </c>
      <c r="AG45" s="89">
        <f t="shared" si="47"/>
        <v>2.0276778618930109</v>
      </c>
      <c r="AH45" s="89">
        <f t="shared" si="48"/>
        <v>2.0228453498531267</v>
      </c>
      <c r="AI45" s="89">
        <f t="shared" si="48"/>
        <v>2.2495492591133242</v>
      </c>
      <c r="AJ45" s="89">
        <f t="shared" si="48"/>
        <v>2.5102144760113729</v>
      </c>
      <c r="AK45" s="89">
        <f t="shared" si="48"/>
        <v>2.1047984456085986</v>
      </c>
      <c r="AL45" s="89">
        <f t="shared" si="48"/>
        <v>1.9108664588204729</v>
      </c>
      <c r="AM45" s="119">
        <f t="shared" si="48"/>
        <v>1.9927929048267754</v>
      </c>
      <c r="AN45" s="54">
        <f t="shared" si="49"/>
        <v>4.2873977733050753E-2</v>
      </c>
    </row>
    <row r="46" spans="1:40" ht="20.100000000000001" customHeight="1" x14ac:dyDescent="0.25">
      <c r="A46" s="104" t="s">
        <v>103</v>
      </c>
      <c r="B46" s="106">
        <v>2824.42</v>
      </c>
      <c r="C46" s="75">
        <v>362.59</v>
      </c>
      <c r="D46" s="75">
        <v>405.68</v>
      </c>
      <c r="E46" s="75">
        <v>255.01</v>
      </c>
      <c r="F46" s="75">
        <v>461.25</v>
      </c>
      <c r="G46" s="75">
        <v>300.85000000000002</v>
      </c>
      <c r="H46" s="75">
        <v>429.1</v>
      </c>
      <c r="I46" s="75">
        <v>301.77</v>
      </c>
      <c r="J46" s="75">
        <v>595.55999999999995</v>
      </c>
      <c r="K46" s="98">
        <v>1167.71</v>
      </c>
      <c r="L46" s="54">
        <f t="shared" si="44"/>
        <v>0.96069245751897403</v>
      </c>
      <c r="N46" s="392">
        <f t="shared" si="50"/>
        <v>2.5364978209591518E-2</v>
      </c>
      <c r="P46" s="106">
        <v>1324.19</v>
      </c>
      <c r="Q46" s="75">
        <v>74.543999999999997</v>
      </c>
      <c r="R46" s="75">
        <v>87.783000000000001</v>
      </c>
      <c r="S46" s="75">
        <v>55.741</v>
      </c>
      <c r="T46" s="75">
        <v>94.727000000000004</v>
      </c>
      <c r="U46" s="75">
        <v>66.724999999999994</v>
      </c>
      <c r="V46" s="75">
        <v>100.03</v>
      </c>
      <c r="W46" s="75">
        <v>69.085999999999999</v>
      </c>
      <c r="X46" s="75">
        <v>161.9</v>
      </c>
      <c r="Y46" s="98">
        <v>296.00099999999998</v>
      </c>
      <c r="Z46" s="54">
        <f t="shared" si="45"/>
        <v>0.82829524397776388</v>
      </c>
      <c r="AB46" s="392">
        <f t="shared" si="51"/>
        <v>3.6876289809284195E-2</v>
      </c>
      <c r="AD46" s="118">
        <f t="shared" si="46"/>
        <v>4.6883607961988654</v>
      </c>
      <c r="AE46" s="89">
        <f t="shared" si="46"/>
        <v>2.0558757825643288</v>
      </c>
      <c r="AF46" s="89">
        <f t="shared" si="46"/>
        <v>2.1638483533819759</v>
      </c>
      <c r="AG46" s="89">
        <f t="shared" si="47"/>
        <v>2.1858358495745263</v>
      </c>
      <c r="AH46" s="89">
        <f t="shared" si="48"/>
        <v>2.0537018970189704</v>
      </c>
      <c r="AI46" s="89">
        <f t="shared" si="48"/>
        <v>2.217882665780289</v>
      </c>
      <c r="AJ46" s="89">
        <f t="shared" si="48"/>
        <v>2.3311582381729199</v>
      </c>
      <c r="AK46" s="89">
        <f t="shared" si="48"/>
        <v>2.2893594459356463</v>
      </c>
      <c r="AL46" s="89">
        <f t="shared" si="48"/>
        <v>2.7184498623144608</v>
      </c>
      <c r="AM46" s="119">
        <f t="shared" si="48"/>
        <v>2.5348845175600103</v>
      </c>
      <c r="AN46" s="54">
        <f t="shared" si="49"/>
        <v>-6.7525742261865682E-2</v>
      </c>
    </row>
    <row r="47" spans="1:40" ht="20.100000000000001" customHeight="1" x14ac:dyDescent="0.25">
      <c r="A47" s="104" t="s">
        <v>110</v>
      </c>
      <c r="B47" s="106">
        <v>646.82000000000005</v>
      </c>
      <c r="C47" s="75">
        <v>439.67</v>
      </c>
      <c r="D47" s="75">
        <v>364.48</v>
      </c>
      <c r="E47" s="75">
        <v>245.72</v>
      </c>
      <c r="F47" s="75">
        <v>70.08</v>
      </c>
      <c r="G47" s="75">
        <v>80.73</v>
      </c>
      <c r="H47" s="75">
        <v>16.829999999999998</v>
      </c>
      <c r="I47" s="75">
        <v>362.39</v>
      </c>
      <c r="J47" s="75">
        <v>1761.77</v>
      </c>
      <c r="K47" s="98">
        <v>1069.05</v>
      </c>
      <c r="L47" s="54">
        <f t="shared" si="44"/>
        <v>-0.39319547954613826</v>
      </c>
      <c r="N47" s="392">
        <f t="shared" si="50"/>
        <v>2.3221887245089799E-2</v>
      </c>
      <c r="P47" s="106">
        <v>222.54400000000001</v>
      </c>
      <c r="Q47" s="75">
        <v>105.1</v>
      </c>
      <c r="R47" s="75">
        <v>87.899000000000001</v>
      </c>
      <c r="S47" s="75">
        <v>59.395000000000003</v>
      </c>
      <c r="T47" s="75">
        <v>17.646000000000001</v>
      </c>
      <c r="U47" s="75">
        <v>21.416</v>
      </c>
      <c r="V47" s="75">
        <v>4.5720000000000001</v>
      </c>
      <c r="W47" s="75">
        <v>77.173000000000002</v>
      </c>
      <c r="X47" s="75">
        <v>432.77800000000002</v>
      </c>
      <c r="Y47" s="98">
        <v>281.99400000000003</v>
      </c>
      <c r="Z47" s="54">
        <f t="shared" si="45"/>
        <v>-0.34840957719662269</v>
      </c>
      <c r="AB47" s="392">
        <f t="shared" si="51"/>
        <v>3.5131274787853044E-2</v>
      </c>
      <c r="AD47" s="118">
        <f t="shared" ref="AD47:AD55" si="52">(P47/B47)*10</f>
        <v>3.4405862527441942</v>
      </c>
      <c r="AE47" s="89">
        <f t="shared" ref="AE47:AE55" si="53">(Q47/C47)*10</f>
        <v>2.3904291855255075</v>
      </c>
      <c r="AF47" s="89">
        <f t="shared" ref="AF47:AF55" si="54">(R47/D47)*10</f>
        <v>2.4116275241439857</v>
      </c>
      <c r="AG47" s="89">
        <f t="shared" ref="AG47:AG55" si="55">(S47/E47)*10</f>
        <v>2.4171821585544522</v>
      </c>
      <c r="AH47" s="89">
        <f t="shared" ref="AH47:AH55" si="56">(T47/F47)*10</f>
        <v>2.5179794520547949</v>
      </c>
      <c r="AI47" s="89">
        <f t="shared" ref="AI47:AI55" si="57">(U47/G47)*10</f>
        <v>2.652793261488914</v>
      </c>
      <c r="AJ47" s="89">
        <f t="shared" ref="AJ47:AJ55" si="58">(V47/H47)*10</f>
        <v>2.7165775401069521</v>
      </c>
      <c r="AK47" s="89">
        <f t="shared" ref="AK47:AK55" si="59">(W47/I47)*10</f>
        <v>2.1295565550925799</v>
      </c>
      <c r="AL47" s="89">
        <f t="shared" ref="AL47:AL55" si="60">(X47/J47)*10</f>
        <v>2.4564954562740882</v>
      </c>
      <c r="AM47" s="119">
        <f t="shared" ref="AM47:AM55" si="61">(Y47/K47)*10</f>
        <v>2.6377999158131056</v>
      </c>
      <c r="AN47" s="54">
        <f t="shared" si="49"/>
        <v>7.3806144878449151E-2</v>
      </c>
    </row>
    <row r="48" spans="1:40" ht="20.100000000000001" customHeight="1" x14ac:dyDescent="0.25">
      <c r="A48" s="104" t="s">
        <v>230</v>
      </c>
      <c r="B48" s="106"/>
      <c r="C48" s="75">
        <v>18.46</v>
      </c>
      <c r="D48" s="75">
        <v>106.17</v>
      </c>
      <c r="E48" s="75">
        <v>185.63</v>
      </c>
      <c r="F48" s="75">
        <v>27.45</v>
      </c>
      <c r="G48" s="75">
        <v>30.15</v>
      </c>
      <c r="H48" s="75">
        <v>30.78</v>
      </c>
      <c r="I48" s="75">
        <v>176.76</v>
      </c>
      <c r="J48" s="75">
        <v>619.66</v>
      </c>
      <c r="K48" s="98">
        <v>1022.94</v>
      </c>
      <c r="L48" s="54">
        <f t="shared" si="44"/>
        <v>0.65080850789142453</v>
      </c>
      <c r="N48" s="392">
        <f t="shared" si="50"/>
        <v>2.2220286552071616E-2</v>
      </c>
      <c r="P48" s="106"/>
      <c r="Q48" s="75">
        <v>2.9169999999999998</v>
      </c>
      <c r="R48" s="75">
        <v>34.997</v>
      </c>
      <c r="S48" s="75">
        <v>89.055999999999997</v>
      </c>
      <c r="T48" s="75">
        <v>8.8059999999999992</v>
      </c>
      <c r="U48" s="75">
        <v>8.2129999999999992</v>
      </c>
      <c r="V48" s="75">
        <v>5.3159999999999998</v>
      </c>
      <c r="W48" s="75">
        <v>35.924999999999997</v>
      </c>
      <c r="X48" s="75">
        <v>127.88800000000001</v>
      </c>
      <c r="Y48" s="98">
        <v>191.21799999999999</v>
      </c>
      <c r="Z48" s="54">
        <f t="shared" si="45"/>
        <v>0.49519892405855109</v>
      </c>
      <c r="AB48" s="392">
        <f t="shared" si="51"/>
        <v>2.3822251900337179E-2</v>
      </c>
      <c r="AD48" s="118"/>
      <c r="AE48" s="89">
        <f t="shared" si="53"/>
        <v>1.5801733477789814</v>
      </c>
      <c r="AF48" s="89">
        <f t="shared" si="54"/>
        <v>3.2963172270886316</v>
      </c>
      <c r="AG48" s="89">
        <f t="shared" si="55"/>
        <v>4.7975004040295213</v>
      </c>
      <c r="AH48" s="89">
        <f t="shared" si="56"/>
        <v>3.2080145719489979</v>
      </c>
      <c r="AI48" s="89">
        <f t="shared" si="57"/>
        <v>2.7240464344941957</v>
      </c>
      <c r="AJ48" s="89">
        <f t="shared" si="58"/>
        <v>1.7270955165692006</v>
      </c>
      <c r="AK48" s="89">
        <f t="shared" si="59"/>
        <v>2.032416836388323</v>
      </c>
      <c r="AL48" s="89">
        <f t="shared" si="60"/>
        <v>2.0638414614466001</v>
      </c>
      <c r="AM48" s="119">
        <f t="shared" si="61"/>
        <v>1.8692982970653214</v>
      </c>
      <c r="AN48" s="54">
        <f t="shared" si="49"/>
        <v>-9.4262649537488391E-2</v>
      </c>
    </row>
    <row r="49" spans="1:40" ht="20.100000000000001" customHeight="1" x14ac:dyDescent="0.25">
      <c r="A49" s="104" t="s">
        <v>148</v>
      </c>
      <c r="B49" s="106">
        <v>190.4</v>
      </c>
      <c r="C49" s="75">
        <v>22.77</v>
      </c>
      <c r="D49" s="75">
        <v>21.55</v>
      </c>
      <c r="E49" s="75">
        <v>21.71</v>
      </c>
      <c r="F49" s="75">
        <v>34.35</v>
      </c>
      <c r="G49" s="75">
        <v>137.9</v>
      </c>
      <c r="H49" s="75">
        <v>46.71</v>
      </c>
      <c r="I49" s="75">
        <v>197.49</v>
      </c>
      <c r="J49" s="75">
        <v>302.31</v>
      </c>
      <c r="K49" s="98">
        <v>904.7</v>
      </c>
      <c r="L49" s="54">
        <f t="shared" si="44"/>
        <v>1.9926234659786315</v>
      </c>
      <c r="N49" s="392">
        <f t="shared" si="50"/>
        <v>1.9651879136273087E-2</v>
      </c>
      <c r="P49" s="106">
        <v>143.42500000000001</v>
      </c>
      <c r="Q49" s="75">
        <v>6.4530000000000003</v>
      </c>
      <c r="R49" s="75">
        <v>7.5709999999999997</v>
      </c>
      <c r="S49" s="75">
        <v>8.93</v>
      </c>
      <c r="T49" s="75">
        <v>7.415</v>
      </c>
      <c r="U49" s="75">
        <v>23.878</v>
      </c>
      <c r="V49" s="75">
        <v>9.9369999999999994</v>
      </c>
      <c r="W49" s="75">
        <v>38.234999999999999</v>
      </c>
      <c r="X49" s="75">
        <v>56.131999999999998</v>
      </c>
      <c r="Y49" s="98">
        <v>160.14599999999999</v>
      </c>
      <c r="Z49" s="54">
        <f t="shared" si="45"/>
        <v>1.8530250124706047</v>
      </c>
      <c r="AB49" s="392">
        <f t="shared" si="51"/>
        <v>1.9951251204548725E-2</v>
      </c>
      <c r="AD49" s="118">
        <f t="shared" si="52"/>
        <v>7.5328256302521011</v>
      </c>
      <c r="AE49" s="89">
        <f t="shared" si="53"/>
        <v>2.8339920948616601</v>
      </c>
      <c r="AF49" s="89">
        <f t="shared" si="54"/>
        <v>3.5132250580046405</v>
      </c>
      <c r="AG49" s="89">
        <f t="shared" si="55"/>
        <v>4.113311837862736</v>
      </c>
      <c r="AH49" s="89">
        <f t="shared" si="56"/>
        <v>2.1586608442503636</v>
      </c>
      <c r="AI49" s="89">
        <f t="shared" si="57"/>
        <v>1.731544597534445</v>
      </c>
      <c r="AJ49" s="89">
        <f t="shared" si="58"/>
        <v>2.1273817169770926</v>
      </c>
      <c r="AK49" s="89">
        <f t="shared" si="59"/>
        <v>1.9360473948048003</v>
      </c>
      <c r="AL49" s="89">
        <f t="shared" si="60"/>
        <v>1.8567695411994309</v>
      </c>
      <c r="AM49" s="119">
        <f t="shared" si="61"/>
        <v>1.7701558527688734</v>
      </c>
      <c r="AN49" s="54">
        <f t="shared" si="49"/>
        <v>-4.6647516834322382E-2</v>
      </c>
    </row>
    <row r="50" spans="1:40" ht="20.100000000000001" customHeight="1" x14ac:dyDescent="0.25">
      <c r="A50" s="104" t="s">
        <v>106</v>
      </c>
      <c r="B50" s="106">
        <v>1291.92</v>
      </c>
      <c r="C50" s="75">
        <v>799.08</v>
      </c>
      <c r="D50" s="75">
        <v>386.9</v>
      </c>
      <c r="E50" s="75">
        <v>485.14</v>
      </c>
      <c r="F50" s="75">
        <v>688.51</v>
      </c>
      <c r="G50" s="75">
        <v>720.19</v>
      </c>
      <c r="H50" s="75">
        <v>481.65</v>
      </c>
      <c r="I50" s="75">
        <v>774.39</v>
      </c>
      <c r="J50" s="75">
        <v>971.45</v>
      </c>
      <c r="K50" s="98">
        <v>971.08</v>
      </c>
      <c r="L50" s="54">
        <f t="shared" si="44"/>
        <v>-3.8087395130990222E-4</v>
      </c>
      <c r="N50" s="392">
        <f t="shared" si="50"/>
        <v>2.1093784449709371E-2</v>
      </c>
      <c r="P50" s="106">
        <v>348.286</v>
      </c>
      <c r="Q50" s="75">
        <v>156.268</v>
      </c>
      <c r="R50" s="75">
        <v>62.345999999999997</v>
      </c>
      <c r="S50" s="75">
        <v>88.974999999999994</v>
      </c>
      <c r="T50" s="75">
        <v>127.517</v>
      </c>
      <c r="U50" s="75">
        <v>102.89400000000001</v>
      </c>
      <c r="V50" s="75">
        <v>81.855000000000004</v>
      </c>
      <c r="W50" s="75">
        <v>101.358</v>
      </c>
      <c r="X50" s="75">
        <v>163.804</v>
      </c>
      <c r="Y50" s="98">
        <v>158.482</v>
      </c>
      <c r="Z50" s="54">
        <f t="shared" si="45"/>
        <v>-3.249004908305049E-2</v>
      </c>
      <c r="AB50" s="392">
        <f t="shared" si="51"/>
        <v>1.9743947356782504E-2</v>
      </c>
      <c r="AD50" s="118">
        <f t="shared" si="52"/>
        <v>2.6958790017957766</v>
      </c>
      <c r="AE50" s="89">
        <f t="shared" si="53"/>
        <v>1.9555989387795965</v>
      </c>
      <c r="AF50" s="89">
        <f t="shared" si="54"/>
        <v>1.6114241406048073</v>
      </c>
      <c r="AG50" s="89">
        <f t="shared" si="55"/>
        <v>1.834006678484561</v>
      </c>
      <c r="AH50" s="89">
        <f t="shared" si="56"/>
        <v>1.8520718653323844</v>
      </c>
      <c r="AI50" s="89">
        <f t="shared" si="57"/>
        <v>1.4287063136116855</v>
      </c>
      <c r="AJ50" s="89">
        <f t="shared" si="58"/>
        <v>1.6994705699159143</v>
      </c>
      <c r="AK50" s="89">
        <f t="shared" si="59"/>
        <v>1.3088753728741331</v>
      </c>
      <c r="AL50" s="89">
        <f t="shared" si="60"/>
        <v>1.6861804519017962</v>
      </c>
      <c r="AM50" s="119">
        <f t="shared" si="61"/>
        <v>1.6320179593854265</v>
      </c>
      <c r="AN50" s="54">
        <f t="shared" si="49"/>
        <v>-3.2121409339837474E-2</v>
      </c>
    </row>
    <row r="51" spans="1:40" ht="20.100000000000001" customHeight="1" x14ac:dyDescent="0.25">
      <c r="A51" s="104" t="s">
        <v>227</v>
      </c>
      <c r="B51" s="106">
        <v>471.17</v>
      </c>
      <c r="C51" s="75">
        <v>784.59</v>
      </c>
      <c r="D51" s="75">
        <v>1051.31</v>
      </c>
      <c r="E51" s="75">
        <v>784.38</v>
      </c>
      <c r="F51" s="75">
        <v>1338.31</v>
      </c>
      <c r="G51" s="75">
        <v>1599.64</v>
      </c>
      <c r="H51" s="75">
        <v>838.63</v>
      </c>
      <c r="I51" s="75">
        <v>80.16</v>
      </c>
      <c r="J51" s="75">
        <v>210.39</v>
      </c>
      <c r="K51" s="98">
        <v>995.78</v>
      </c>
      <c r="L51" s="54">
        <f t="shared" si="44"/>
        <v>3.7330196302105616</v>
      </c>
      <c r="N51" s="392">
        <f t="shared" si="50"/>
        <v>2.1630317460282981E-2</v>
      </c>
      <c r="P51" s="106">
        <v>76.03</v>
      </c>
      <c r="Q51" s="75">
        <v>129.15100000000001</v>
      </c>
      <c r="R51" s="75">
        <v>190.05600000000001</v>
      </c>
      <c r="S51" s="75">
        <v>142.68799999999999</v>
      </c>
      <c r="T51" s="75">
        <v>243.74199999999999</v>
      </c>
      <c r="U51" s="75">
        <v>271.02699999999999</v>
      </c>
      <c r="V51" s="75">
        <v>147.18700000000001</v>
      </c>
      <c r="W51" s="75">
        <v>21.51</v>
      </c>
      <c r="X51" s="75">
        <v>49.435000000000002</v>
      </c>
      <c r="Y51" s="98">
        <v>148.22200000000001</v>
      </c>
      <c r="Z51" s="54">
        <f t="shared" si="45"/>
        <v>1.9983210276120158</v>
      </c>
      <c r="AB51" s="392">
        <f t="shared" si="51"/>
        <v>1.8465739737743191E-2</v>
      </c>
      <c r="AD51" s="118">
        <f t="shared" si="52"/>
        <v>1.613642634293355</v>
      </c>
      <c r="AE51" s="89">
        <f t="shared" si="53"/>
        <v>1.6460954128908092</v>
      </c>
      <c r="AF51" s="89">
        <f t="shared" si="54"/>
        <v>1.8078016950281082</v>
      </c>
      <c r="AG51" s="89">
        <f t="shared" si="55"/>
        <v>1.8191182845049592</v>
      </c>
      <c r="AH51" s="89">
        <f t="shared" si="56"/>
        <v>1.821267120472835</v>
      </c>
      <c r="AI51" s="89">
        <f t="shared" si="57"/>
        <v>1.6942999674926855</v>
      </c>
      <c r="AJ51" s="89">
        <f t="shared" si="58"/>
        <v>1.7550886564992907</v>
      </c>
      <c r="AK51" s="89">
        <f t="shared" si="59"/>
        <v>2.6833832335329344</v>
      </c>
      <c r="AL51" s="89">
        <f t="shared" si="60"/>
        <v>2.3496839203384194</v>
      </c>
      <c r="AM51" s="119">
        <f t="shared" si="61"/>
        <v>1.4885014762296893</v>
      </c>
      <c r="AN51" s="54">
        <f t="shared" si="49"/>
        <v>-0.366509910824387</v>
      </c>
    </row>
    <row r="52" spans="1:40" ht="20.100000000000001" customHeight="1" x14ac:dyDescent="0.25">
      <c r="A52" s="104" t="s">
        <v>101</v>
      </c>
      <c r="B52" s="106">
        <v>2694.92</v>
      </c>
      <c r="C52" s="75">
        <v>413.71</v>
      </c>
      <c r="D52" s="75">
        <v>552.91999999999996</v>
      </c>
      <c r="E52" s="75">
        <v>369.55</v>
      </c>
      <c r="F52" s="75">
        <v>346.33</v>
      </c>
      <c r="G52" s="75">
        <v>292.02</v>
      </c>
      <c r="H52" s="75">
        <v>287.77</v>
      </c>
      <c r="I52" s="75">
        <v>1336.78</v>
      </c>
      <c r="J52" s="75">
        <v>1112.3699999999999</v>
      </c>
      <c r="K52" s="98">
        <v>600.91</v>
      </c>
      <c r="L52" s="54">
        <f t="shared" si="44"/>
        <v>-0.45979305446928626</v>
      </c>
      <c r="N52" s="392">
        <f t="shared" si="50"/>
        <v>1.3052957545902353E-2</v>
      </c>
      <c r="P52" s="106">
        <v>970.51800000000003</v>
      </c>
      <c r="Q52" s="75">
        <v>115.614</v>
      </c>
      <c r="R52" s="75">
        <v>154.346</v>
      </c>
      <c r="S52" s="75">
        <v>102.85599999999999</v>
      </c>
      <c r="T52" s="75">
        <v>97.293999999999997</v>
      </c>
      <c r="U52" s="75">
        <v>79.471000000000004</v>
      </c>
      <c r="V52" s="75">
        <v>86.287000000000006</v>
      </c>
      <c r="W52" s="75">
        <v>140.99299999999999</v>
      </c>
      <c r="X52" s="75">
        <v>192.40799999999999</v>
      </c>
      <c r="Y52" s="98">
        <v>141.036</v>
      </c>
      <c r="Z52" s="54">
        <f t="shared" si="45"/>
        <v>-0.26699513533740793</v>
      </c>
      <c r="AB52" s="392">
        <f t="shared" si="51"/>
        <v>1.757049607785854E-2</v>
      </c>
      <c r="AD52" s="118">
        <f t="shared" si="52"/>
        <v>3.6012868656583494</v>
      </c>
      <c r="AE52" s="89">
        <f t="shared" si="53"/>
        <v>2.7945662420536128</v>
      </c>
      <c r="AF52" s="89">
        <f t="shared" si="54"/>
        <v>2.7914707371771685</v>
      </c>
      <c r="AG52" s="89">
        <f t="shared" si="55"/>
        <v>2.7832769584629951</v>
      </c>
      <c r="AH52" s="89">
        <f t="shared" si="56"/>
        <v>2.80928594115439</v>
      </c>
      <c r="AI52" s="89">
        <f t="shared" si="57"/>
        <v>2.721423190192453</v>
      </c>
      <c r="AJ52" s="89">
        <f t="shared" si="58"/>
        <v>2.9984710011467497</v>
      </c>
      <c r="AK52" s="89">
        <f t="shared" si="59"/>
        <v>1.0547210460958423</v>
      </c>
      <c r="AL52" s="89">
        <f t="shared" si="60"/>
        <v>1.7297122360365704</v>
      </c>
      <c r="AM52" s="119">
        <f t="shared" si="61"/>
        <v>2.3470403221780298</v>
      </c>
      <c r="AN52" s="54">
        <f t="shared" si="49"/>
        <v>0.35689640928712696</v>
      </c>
    </row>
    <row r="53" spans="1:40" ht="20.100000000000001" customHeight="1" x14ac:dyDescent="0.25">
      <c r="A53" s="104" t="s">
        <v>231</v>
      </c>
      <c r="B53" s="106">
        <v>6.75</v>
      </c>
      <c r="C53" s="75">
        <v>31</v>
      </c>
      <c r="D53" s="75">
        <v>13.42</v>
      </c>
      <c r="E53" s="75">
        <v>54.92</v>
      </c>
      <c r="F53" s="75">
        <v>23.13</v>
      </c>
      <c r="G53" s="75">
        <v>24.54</v>
      </c>
      <c r="H53" s="75">
        <v>311.07</v>
      </c>
      <c r="I53" s="75">
        <v>923.24</v>
      </c>
      <c r="J53" s="75">
        <v>323.68</v>
      </c>
      <c r="K53" s="98">
        <v>595.91</v>
      </c>
      <c r="L53" s="54">
        <f t="shared" si="44"/>
        <v>0.84104671280276799</v>
      </c>
      <c r="N53" s="392">
        <f t="shared" si="50"/>
        <v>1.2944347624733607E-2</v>
      </c>
      <c r="P53" s="106">
        <v>6.2859999999999996</v>
      </c>
      <c r="Q53" s="75">
        <v>16.968</v>
      </c>
      <c r="R53" s="75">
        <v>7.1269999999999998</v>
      </c>
      <c r="S53" s="75">
        <v>15.430999999999999</v>
      </c>
      <c r="T53" s="75">
        <v>9.5440000000000005</v>
      </c>
      <c r="U53" s="75">
        <v>5.4189999999999996</v>
      </c>
      <c r="V53" s="75">
        <v>50.104999999999997</v>
      </c>
      <c r="W53" s="75">
        <v>127.601</v>
      </c>
      <c r="X53" s="75">
        <v>53.518999999999998</v>
      </c>
      <c r="Y53" s="98">
        <v>95.024000000000001</v>
      </c>
      <c r="Z53" s="54">
        <f t="shared" si="45"/>
        <v>0.77551897456977903</v>
      </c>
      <c r="AB53" s="392">
        <f t="shared" si="51"/>
        <v>1.1838245691188279E-2</v>
      </c>
      <c r="AD53" s="118">
        <f t="shared" si="52"/>
        <v>9.3125925925925923</v>
      </c>
      <c r="AE53" s="89">
        <f t="shared" si="53"/>
        <v>5.4735483870967734</v>
      </c>
      <c r="AF53" s="89">
        <f t="shared" si="54"/>
        <v>5.3107302533532046</v>
      </c>
      <c r="AG53" s="89">
        <f t="shared" si="55"/>
        <v>2.8097232337946099</v>
      </c>
      <c r="AH53" s="89">
        <f t="shared" si="56"/>
        <v>4.1262429744920022</v>
      </c>
      <c r="AI53" s="89">
        <f t="shared" si="57"/>
        <v>2.2082314588427057</v>
      </c>
      <c r="AJ53" s="89">
        <f t="shared" si="58"/>
        <v>1.6107307037001317</v>
      </c>
      <c r="AK53" s="89">
        <f t="shared" si="59"/>
        <v>1.382099995667432</v>
      </c>
      <c r="AL53" s="89">
        <f t="shared" si="60"/>
        <v>1.6534540286702915</v>
      </c>
      <c r="AM53" s="119">
        <f t="shared" si="61"/>
        <v>1.5946032118944138</v>
      </c>
      <c r="AN53" s="54">
        <f t="shared" si="49"/>
        <v>-3.5592653775324813E-2</v>
      </c>
    </row>
    <row r="54" spans="1:40" ht="20.100000000000001" customHeight="1" x14ac:dyDescent="0.25">
      <c r="A54" s="104" t="s">
        <v>232</v>
      </c>
      <c r="B54" s="106">
        <v>32.76</v>
      </c>
      <c r="C54" s="75">
        <v>45.5</v>
      </c>
      <c r="D54" s="75">
        <v>4.0999999999999996</v>
      </c>
      <c r="E54" s="75">
        <v>38.299999999999997</v>
      </c>
      <c r="F54" s="75">
        <v>28.54</v>
      </c>
      <c r="G54" s="75">
        <v>21.88</v>
      </c>
      <c r="H54" s="75">
        <v>78.290000000000006</v>
      </c>
      <c r="I54" s="75">
        <v>77.819999999999993</v>
      </c>
      <c r="J54" s="75">
        <v>114.67</v>
      </c>
      <c r="K54" s="98">
        <v>249.74</v>
      </c>
      <c r="L54" s="54">
        <f t="shared" si="44"/>
        <v>1.1779018051800818</v>
      </c>
      <c r="N54" s="392">
        <f t="shared" si="50"/>
        <v>5.4248483425365767E-3</v>
      </c>
      <c r="P54" s="106">
        <v>8.1189999999999998</v>
      </c>
      <c r="Q54" s="75">
        <v>11.481</v>
      </c>
      <c r="R54" s="75">
        <v>1.0149999999999999</v>
      </c>
      <c r="S54" s="75">
        <v>8.51</v>
      </c>
      <c r="T54" s="75">
        <v>7.07</v>
      </c>
      <c r="U54" s="75">
        <v>5.66</v>
      </c>
      <c r="V54" s="75">
        <v>20.513999999999999</v>
      </c>
      <c r="W54" s="75">
        <v>20.332000000000001</v>
      </c>
      <c r="X54" s="75">
        <v>33.948999999999998</v>
      </c>
      <c r="Y54" s="98">
        <v>62.223999999999997</v>
      </c>
      <c r="Z54" s="54">
        <f t="shared" si="45"/>
        <v>0.83286694748004364</v>
      </c>
      <c r="AB54" s="392">
        <f t="shared" si="51"/>
        <v>7.7519679227195173E-3</v>
      </c>
      <c r="AD54" s="118">
        <f t="shared" si="52"/>
        <v>2.4783272283272284</v>
      </c>
      <c r="AE54" s="89">
        <f t="shared" si="53"/>
        <v>2.5232967032967037</v>
      </c>
      <c r="AF54" s="89">
        <f t="shared" si="54"/>
        <v>2.475609756097561</v>
      </c>
      <c r="AG54" s="89">
        <f t="shared" si="55"/>
        <v>2.2219321148825069</v>
      </c>
      <c r="AH54" s="89">
        <f t="shared" si="56"/>
        <v>2.4772249474421866</v>
      </c>
      <c r="AI54" s="89">
        <f t="shared" si="57"/>
        <v>2.586837294332724</v>
      </c>
      <c r="AJ54" s="89">
        <f t="shared" si="58"/>
        <v>2.6202580150721673</v>
      </c>
      <c r="AK54" s="89">
        <f t="shared" si="59"/>
        <v>2.6126959650475463</v>
      </c>
      <c r="AL54" s="89">
        <f t="shared" si="60"/>
        <v>2.9605825412051971</v>
      </c>
      <c r="AM54" s="119">
        <f t="shared" si="61"/>
        <v>2.4915512132617921</v>
      </c>
      <c r="AN54" s="54">
        <f t="shared" si="49"/>
        <v>-0.15842535089478413</v>
      </c>
    </row>
    <row r="55" spans="1:40" ht="20.100000000000001" customHeight="1" x14ac:dyDescent="0.25">
      <c r="A55" s="104" t="s">
        <v>237</v>
      </c>
      <c r="B55" s="106"/>
      <c r="C55" s="75"/>
      <c r="D55" s="75"/>
      <c r="E55" s="75"/>
      <c r="F55" s="75"/>
      <c r="G55" s="75"/>
      <c r="H55" s="75"/>
      <c r="I55" s="75">
        <v>156.33000000000001</v>
      </c>
      <c r="J55" s="75">
        <v>1398.87</v>
      </c>
      <c r="K55" s="98">
        <v>402.09</v>
      </c>
      <c r="L55" s="54">
        <f t="shared" si="44"/>
        <v>-0.71256085268824121</v>
      </c>
      <c r="N55" s="392">
        <f t="shared" si="50"/>
        <v>8.7341926405482967E-3</v>
      </c>
      <c r="P55" s="106"/>
      <c r="Q55" s="75"/>
      <c r="R55" s="75"/>
      <c r="S55" s="75"/>
      <c r="T55" s="75"/>
      <c r="U55" s="75"/>
      <c r="V55" s="75"/>
      <c r="W55" s="75">
        <v>20.856999999999999</v>
      </c>
      <c r="X55" s="75">
        <v>204.72300000000001</v>
      </c>
      <c r="Y55" s="98">
        <v>61.505000000000003</v>
      </c>
      <c r="Z55" s="54">
        <f t="shared" si="45"/>
        <v>-0.69956966242190677</v>
      </c>
      <c r="AB55" s="392">
        <f t="shared" si="51"/>
        <v>7.6623937240753396E-3</v>
      </c>
      <c r="AD55" s="118"/>
      <c r="AE55" s="89"/>
      <c r="AF55" s="89"/>
      <c r="AG55" s="89"/>
      <c r="AH55" s="89"/>
      <c r="AI55" s="89"/>
      <c r="AJ55" s="89"/>
      <c r="AK55" s="89">
        <f t="shared" si="59"/>
        <v>1.3341649075673254</v>
      </c>
      <c r="AL55" s="89">
        <f t="shared" si="60"/>
        <v>1.4634883870552662</v>
      </c>
      <c r="AM55" s="119">
        <f t="shared" si="61"/>
        <v>1.5296326693028925</v>
      </c>
      <c r="AN55" s="54">
        <f t="shared" si="49"/>
        <v>4.5196315073409966E-2</v>
      </c>
    </row>
    <row r="56" spans="1:40" ht="20.100000000000001" customHeight="1" x14ac:dyDescent="0.25">
      <c r="A56" s="104" t="s">
        <v>226</v>
      </c>
      <c r="B56" s="106">
        <v>282.36</v>
      </c>
      <c r="C56" s="75">
        <v>165.91</v>
      </c>
      <c r="D56" s="75">
        <v>255.03</v>
      </c>
      <c r="E56" s="75">
        <v>169.82</v>
      </c>
      <c r="F56" s="75">
        <v>159.77000000000001</v>
      </c>
      <c r="G56" s="75">
        <v>159.29</v>
      </c>
      <c r="H56" s="75">
        <v>128.21</v>
      </c>
      <c r="I56" s="75">
        <v>114.97</v>
      </c>
      <c r="J56" s="75">
        <v>176.62</v>
      </c>
      <c r="K56" s="98">
        <v>83.35</v>
      </c>
      <c r="L56" s="54">
        <f t="shared" si="44"/>
        <v>-0.52808288981995244</v>
      </c>
      <c r="N56" s="392">
        <f t="shared" si="50"/>
        <v>1.8105273858830128E-3</v>
      </c>
      <c r="P56" s="106">
        <v>130.821</v>
      </c>
      <c r="Q56" s="75">
        <v>45.453000000000003</v>
      </c>
      <c r="R56" s="75">
        <v>65.200999999999993</v>
      </c>
      <c r="S56" s="75">
        <v>51.695999999999998</v>
      </c>
      <c r="T56" s="75">
        <v>49.926000000000002</v>
      </c>
      <c r="U56" s="75">
        <v>48.860999999999997</v>
      </c>
      <c r="V56" s="75">
        <v>41.774999999999999</v>
      </c>
      <c r="W56" s="75">
        <v>36.436</v>
      </c>
      <c r="X56" s="75">
        <v>44.170999999999999</v>
      </c>
      <c r="Y56" s="98">
        <v>22.745999999999999</v>
      </c>
      <c r="Z56" s="54">
        <f t="shared" si="45"/>
        <v>-0.48504675013017595</v>
      </c>
      <c r="AB56" s="392">
        <f t="shared" si="51"/>
        <v>2.8337339671216594E-3</v>
      </c>
      <c r="AD56" s="118">
        <f t="shared" ref="AD53:AD62" si="62">(P56/B56)*10</f>
        <v>4.6331279218019548</v>
      </c>
      <c r="AE56" s="89">
        <f t="shared" ref="AE52:AE62" si="63">(Q56/C56)*10</f>
        <v>2.7396178651075886</v>
      </c>
      <c r="AF56" s="89">
        <f t="shared" ref="AF52:AF62" si="64">(R56/D56)*10</f>
        <v>2.5566011841744105</v>
      </c>
      <c r="AG56" s="89">
        <f t="shared" ref="AG48:AG62" si="65">(S56/E56)*10</f>
        <v>3.0441644093746318</v>
      </c>
      <c r="AH56" s="89">
        <f t="shared" ref="AH48:AH62" si="66">(T56/F56)*10</f>
        <v>3.1248669963071918</v>
      </c>
      <c r="AI56" s="89">
        <f t="shared" ref="AI48:AI62" si="67">(U56/G56)*10</f>
        <v>3.0674241948647123</v>
      </c>
      <c r="AJ56" s="89">
        <f t="shared" ref="AJ48:AJ62" si="68">(V56/H56)*10</f>
        <v>3.2583261836050226</v>
      </c>
      <c r="AK56" s="89">
        <f t="shared" ref="AK48:AK62" si="69">(W56/I56)*10</f>
        <v>3.1691745672784206</v>
      </c>
      <c r="AL56" s="89">
        <f t="shared" ref="AL47:AL62" si="70">(X56/J56)*10</f>
        <v>2.5009058996716109</v>
      </c>
      <c r="AM56" s="119">
        <f t="shared" ref="AM47:AM62" si="71">(Y56/K56)*10</f>
        <v>2.728974205158968</v>
      </c>
      <c r="AN56" s="54">
        <f t="shared" si="49"/>
        <v>9.1194277048690375E-2</v>
      </c>
    </row>
    <row r="57" spans="1:40" ht="20.100000000000001" customHeight="1" x14ac:dyDescent="0.25">
      <c r="A57" s="104" t="s">
        <v>234</v>
      </c>
      <c r="B57" s="106">
        <v>163.4</v>
      </c>
      <c r="C57" s="75">
        <v>120.15</v>
      </c>
      <c r="D57" s="75">
        <v>106.43</v>
      </c>
      <c r="E57" s="75">
        <v>60.98</v>
      </c>
      <c r="F57" s="75">
        <v>81.680000000000007</v>
      </c>
      <c r="G57" s="75">
        <v>63</v>
      </c>
      <c r="H57" s="75">
        <v>51.12</v>
      </c>
      <c r="I57" s="75">
        <v>70.92</v>
      </c>
      <c r="J57" s="75">
        <v>30.42</v>
      </c>
      <c r="K57" s="98">
        <v>57.38</v>
      </c>
      <c r="L57" s="54">
        <f t="shared" si="44"/>
        <v>0.88625904010519396</v>
      </c>
      <c r="N57" s="392">
        <f t="shared" si="50"/>
        <v>1.2464074553325409E-3</v>
      </c>
      <c r="P57" s="106">
        <v>71.731999999999999</v>
      </c>
      <c r="Q57" s="75">
        <v>30.648</v>
      </c>
      <c r="R57" s="75">
        <v>29.001999999999999</v>
      </c>
      <c r="S57" s="75">
        <v>19.167000000000002</v>
      </c>
      <c r="T57" s="75">
        <v>24.396000000000001</v>
      </c>
      <c r="U57" s="75">
        <v>26.039000000000001</v>
      </c>
      <c r="V57" s="75">
        <v>19.645</v>
      </c>
      <c r="W57" s="75">
        <v>21.696000000000002</v>
      </c>
      <c r="X57" s="75">
        <v>11.999000000000001</v>
      </c>
      <c r="Y57" s="98">
        <v>21.489000000000001</v>
      </c>
      <c r="Z57" s="54">
        <f t="shared" si="45"/>
        <v>0.79089924160346692</v>
      </c>
      <c r="AB57" s="392">
        <f t="shared" si="51"/>
        <v>2.6771348465434515E-3</v>
      </c>
      <c r="AD57" s="118">
        <f t="shared" si="62"/>
        <v>4.3899632802937578</v>
      </c>
      <c r="AE57" s="89">
        <f t="shared" si="63"/>
        <v>2.5508114856429458</v>
      </c>
      <c r="AF57" s="89">
        <f t="shared" si="64"/>
        <v>2.724983557267687</v>
      </c>
      <c r="AG57" s="89">
        <f t="shared" si="65"/>
        <v>3.1431616923581505</v>
      </c>
      <c r="AH57" s="89">
        <f t="shared" si="66"/>
        <v>2.9867776689520076</v>
      </c>
      <c r="AI57" s="89">
        <f t="shared" si="67"/>
        <v>4.1331746031746039</v>
      </c>
      <c r="AJ57" s="89">
        <f t="shared" si="68"/>
        <v>3.8429186228482006</v>
      </c>
      <c r="AK57" s="89">
        <f t="shared" si="69"/>
        <v>3.0592216582064298</v>
      </c>
      <c r="AL57" s="89">
        <f t="shared" si="70"/>
        <v>3.9444444444444442</v>
      </c>
      <c r="AM57" s="119">
        <f t="shared" si="71"/>
        <v>3.7450331125827812</v>
      </c>
      <c r="AN57" s="54">
        <f t="shared" si="49"/>
        <v>-5.0554985542393453E-2</v>
      </c>
    </row>
    <row r="58" spans="1:40" ht="20.100000000000001" customHeight="1" x14ac:dyDescent="0.25">
      <c r="A58" s="104" t="s">
        <v>228</v>
      </c>
      <c r="B58" s="106">
        <v>231.42</v>
      </c>
      <c r="C58" s="75">
        <v>2.08</v>
      </c>
      <c r="D58" s="75">
        <v>8.08</v>
      </c>
      <c r="E58" s="75">
        <v>23.26</v>
      </c>
      <c r="F58" s="75">
        <v>27.8</v>
      </c>
      <c r="G58" s="75">
        <v>162.79</v>
      </c>
      <c r="H58" s="75">
        <v>255.34</v>
      </c>
      <c r="I58" s="75">
        <v>76.010000000000005</v>
      </c>
      <c r="J58" s="75">
        <v>71.13</v>
      </c>
      <c r="K58" s="98">
        <v>92.83</v>
      </c>
      <c r="L58" s="54">
        <f t="shared" si="44"/>
        <v>0.30507521439617608</v>
      </c>
      <c r="N58" s="392">
        <f t="shared" si="50"/>
        <v>2.0164517964189571E-3</v>
      </c>
      <c r="P58" s="106">
        <v>91.09</v>
      </c>
      <c r="Q58" s="75">
        <v>0.50700000000000001</v>
      </c>
      <c r="R58" s="75">
        <v>1.1259999999999999</v>
      </c>
      <c r="S58" s="75">
        <v>4.0979999999999999</v>
      </c>
      <c r="T58" s="75">
        <v>5.1539999999999999</v>
      </c>
      <c r="U58" s="75">
        <v>22.33</v>
      </c>
      <c r="V58" s="75">
        <v>41.470999999999997</v>
      </c>
      <c r="W58" s="75">
        <v>10.548999999999999</v>
      </c>
      <c r="X58" s="75">
        <v>14.255000000000001</v>
      </c>
      <c r="Y58" s="98">
        <v>14.154</v>
      </c>
      <c r="Z58" s="54">
        <f t="shared" si="45"/>
        <v>-7.0852332514907655E-3</v>
      </c>
      <c r="AB58" s="392">
        <f t="shared" si="51"/>
        <v>1.7633285224056964E-3</v>
      </c>
      <c r="AD58" s="118">
        <f t="shared" si="62"/>
        <v>3.9361334370408785</v>
      </c>
      <c r="AE58" s="89">
        <f t="shared" si="63"/>
        <v>2.4375</v>
      </c>
      <c r="AF58" s="89">
        <f t="shared" si="64"/>
        <v>1.3935643564356435</v>
      </c>
      <c r="AG58" s="89">
        <f t="shared" si="65"/>
        <v>1.7618228718830609</v>
      </c>
      <c r="AH58" s="89">
        <f t="shared" si="66"/>
        <v>1.853956834532374</v>
      </c>
      <c r="AI58" s="89">
        <f t="shared" si="67"/>
        <v>1.3717058787394802</v>
      </c>
      <c r="AJ58" s="89">
        <f t="shared" si="68"/>
        <v>1.6241481945641103</v>
      </c>
      <c r="AK58" s="89">
        <f t="shared" si="69"/>
        <v>1.3878437047756873</v>
      </c>
      <c r="AL58" s="89">
        <f t="shared" si="70"/>
        <v>2.0040770420357097</v>
      </c>
      <c r="AM58" s="119">
        <f t="shared" si="71"/>
        <v>1.5247226112248198</v>
      </c>
      <c r="AN58" s="54">
        <f t="shared" si="49"/>
        <v>-0.23918962233306623</v>
      </c>
    </row>
    <row r="59" spans="1:40" ht="20.100000000000001" customHeight="1" x14ac:dyDescent="0.25">
      <c r="A59" s="104" t="s">
        <v>233</v>
      </c>
      <c r="B59" s="106">
        <v>167.22</v>
      </c>
      <c r="C59" s="75">
        <v>421.55</v>
      </c>
      <c r="D59" s="75">
        <v>208.53</v>
      </c>
      <c r="E59" s="75">
        <v>216.37</v>
      </c>
      <c r="F59" s="75">
        <v>325.97000000000003</v>
      </c>
      <c r="G59" s="75">
        <v>291.45</v>
      </c>
      <c r="H59" s="75">
        <v>299.81</v>
      </c>
      <c r="I59" s="75">
        <v>325.86</v>
      </c>
      <c r="J59" s="75">
        <v>555.75</v>
      </c>
      <c r="K59" s="98">
        <v>60</v>
      </c>
      <c r="L59" s="54">
        <f t="shared" si="44"/>
        <v>-0.89203778677462886</v>
      </c>
      <c r="N59" s="392">
        <f t="shared" si="50"/>
        <v>1.3033190540249642E-3</v>
      </c>
      <c r="P59" s="106">
        <v>44.106999999999999</v>
      </c>
      <c r="Q59" s="75">
        <v>88.694000000000003</v>
      </c>
      <c r="R59" s="75">
        <v>48.298000000000002</v>
      </c>
      <c r="S59" s="75">
        <v>49.954000000000001</v>
      </c>
      <c r="T59" s="75">
        <v>76.02</v>
      </c>
      <c r="U59" s="75">
        <v>67.712999999999994</v>
      </c>
      <c r="V59" s="75">
        <v>69.700999999999993</v>
      </c>
      <c r="W59" s="75">
        <v>75.825000000000003</v>
      </c>
      <c r="X59" s="75">
        <v>128.922</v>
      </c>
      <c r="Y59" s="98">
        <v>13.701000000000001</v>
      </c>
      <c r="Z59" s="54">
        <f t="shared" si="45"/>
        <v>-0.89372643924233264</v>
      </c>
      <c r="AB59" s="392">
        <f t="shared" si="51"/>
        <v>1.7068930398106859E-3</v>
      </c>
      <c r="AD59" s="118">
        <f t="shared" si="62"/>
        <v>2.6376629589761991</v>
      </c>
      <c r="AE59" s="89">
        <f t="shared" si="63"/>
        <v>2.1039971533625903</v>
      </c>
      <c r="AF59" s="89">
        <f t="shared" si="64"/>
        <v>2.3161175849997604</v>
      </c>
      <c r="AG59" s="89">
        <f t="shared" si="65"/>
        <v>2.3087304154919814</v>
      </c>
      <c r="AH59" s="89">
        <f t="shared" si="66"/>
        <v>2.3321164524342728</v>
      </c>
      <c r="AI59" s="89">
        <f t="shared" si="67"/>
        <v>2.3233144621718989</v>
      </c>
      <c r="AJ59" s="89">
        <f t="shared" si="68"/>
        <v>2.3248390647410027</v>
      </c>
      <c r="AK59" s="89">
        <f t="shared" si="69"/>
        <v>2.326919535997054</v>
      </c>
      <c r="AL59" s="89">
        <f t="shared" si="70"/>
        <v>2.319784075573549</v>
      </c>
      <c r="AM59" s="119">
        <f t="shared" si="71"/>
        <v>2.2835000000000001</v>
      </c>
      <c r="AN59" s="54">
        <f t="shared" si="49"/>
        <v>-1.5641143482105331E-2</v>
      </c>
    </row>
    <row r="60" spans="1:40" ht="20.100000000000001" customHeight="1" x14ac:dyDescent="0.25">
      <c r="A60" s="104" t="s">
        <v>229</v>
      </c>
      <c r="B60" s="106">
        <v>333.2</v>
      </c>
      <c r="C60" s="75">
        <v>57.71</v>
      </c>
      <c r="D60" s="75">
        <v>6.18</v>
      </c>
      <c r="E60" s="75">
        <v>33.01</v>
      </c>
      <c r="F60" s="75">
        <v>8.6999999999999993</v>
      </c>
      <c r="G60" s="75">
        <v>12.06</v>
      </c>
      <c r="H60" s="75">
        <v>16.559999999999999</v>
      </c>
      <c r="I60" s="75">
        <v>25.47</v>
      </c>
      <c r="J60" s="75">
        <v>30.12</v>
      </c>
      <c r="K60" s="98">
        <v>30.17</v>
      </c>
      <c r="L60" s="54">
        <f t="shared" si="44"/>
        <v>1.6600265604249903E-3</v>
      </c>
      <c r="N60" s="392">
        <f t="shared" si="50"/>
        <v>6.5535226433221952E-4</v>
      </c>
      <c r="P60" s="106">
        <v>186.755</v>
      </c>
      <c r="Q60" s="75">
        <v>12.585000000000001</v>
      </c>
      <c r="R60" s="75">
        <v>3.0289999999999999</v>
      </c>
      <c r="S60" s="75">
        <v>8.8960000000000008</v>
      </c>
      <c r="T60" s="75">
        <v>4.4779999999999998</v>
      </c>
      <c r="U60" s="75">
        <v>3.3740000000000001</v>
      </c>
      <c r="V60" s="75">
        <v>7.4359999999999999</v>
      </c>
      <c r="W60" s="75">
        <v>7.3259999999999996</v>
      </c>
      <c r="X60" s="75">
        <v>8.2070000000000007</v>
      </c>
      <c r="Y60" s="98">
        <v>11.586</v>
      </c>
      <c r="Z60" s="54">
        <f t="shared" si="45"/>
        <v>0.41172170098696226</v>
      </c>
      <c r="AB60" s="392">
        <f t="shared" si="51"/>
        <v>1.4434028727280204E-3</v>
      </c>
      <c r="AD60" s="118">
        <f t="shared" si="62"/>
        <v>5.6048919567827129</v>
      </c>
      <c r="AE60" s="89">
        <f t="shared" si="63"/>
        <v>2.1807312424189917</v>
      </c>
      <c r="AF60" s="89">
        <f t="shared" si="64"/>
        <v>4.9012944983818771</v>
      </c>
      <c r="AG60" s="89">
        <f t="shared" si="65"/>
        <v>2.694940926991821</v>
      </c>
      <c r="AH60" s="89">
        <f t="shared" si="66"/>
        <v>5.1471264367816092</v>
      </c>
      <c r="AI60" s="89">
        <f t="shared" si="67"/>
        <v>2.7976782752902158</v>
      </c>
      <c r="AJ60" s="89">
        <f t="shared" si="68"/>
        <v>4.4903381642512077</v>
      </c>
      <c r="AK60" s="89">
        <f t="shared" si="69"/>
        <v>2.8763250883392226</v>
      </c>
      <c r="AL60" s="89">
        <f t="shared" si="70"/>
        <v>2.7247675962815405</v>
      </c>
      <c r="AM60" s="119">
        <f t="shared" si="71"/>
        <v>3.8402386476632415</v>
      </c>
      <c r="AN60" s="54">
        <f t="shared" si="49"/>
        <v>0.409382089284962</v>
      </c>
    </row>
    <row r="61" spans="1:40" ht="20.100000000000001" customHeight="1" thickBot="1" x14ac:dyDescent="0.3">
      <c r="A61" s="59" t="s">
        <v>33</v>
      </c>
      <c r="B61" s="149">
        <f t="shared" ref="B61:K61" si="72">B62-SUM(B39:B60)</f>
        <v>58.69000000001688</v>
      </c>
      <c r="C61" s="150">
        <f t="shared" si="72"/>
        <v>23.930000000005748</v>
      </c>
      <c r="D61" s="150">
        <f t="shared" si="72"/>
        <v>21.590000000003783</v>
      </c>
      <c r="E61" s="150">
        <f t="shared" si="72"/>
        <v>29.400000000008731</v>
      </c>
      <c r="F61" s="150">
        <f t="shared" si="72"/>
        <v>24.02999999999156</v>
      </c>
      <c r="G61" s="150">
        <f t="shared" si="72"/>
        <v>36.319999999996071</v>
      </c>
      <c r="H61" s="150">
        <f t="shared" si="72"/>
        <v>18.399999999997817</v>
      </c>
      <c r="I61" s="150">
        <f t="shared" si="72"/>
        <v>62.770000000000437</v>
      </c>
      <c r="J61" s="150">
        <f t="shared" si="72"/>
        <v>37.810000000012224</v>
      </c>
      <c r="K61" s="151">
        <f t="shared" si="72"/>
        <v>61.099999999998545</v>
      </c>
      <c r="L61" s="54">
        <f t="shared" si="44"/>
        <v>0.61597460989100217</v>
      </c>
      <c r="N61" s="392">
        <f t="shared" si="50"/>
        <v>1.327213236682057E-3</v>
      </c>
      <c r="P61" s="153">
        <f t="shared" ref="P61:Y61" si="73">P62-SUM(P39:P60)</f>
        <v>30.182999999982712</v>
      </c>
      <c r="Q61" s="150">
        <f t="shared" si="73"/>
        <v>4.7270000000003165</v>
      </c>
      <c r="R61" s="150">
        <f t="shared" si="73"/>
        <v>4.3760000000006585</v>
      </c>
      <c r="S61" s="150">
        <f t="shared" si="73"/>
        <v>7.2489999999997963</v>
      </c>
      <c r="T61" s="150">
        <f t="shared" si="73"/>
        <v>6.6089999999985594</v>
      </c>
      <c r="U61" s="150">
        <f t="shared" si="73"/>
        <v>8.7640000000001237</v>
      </c>
      <c r="V61" s="150">
        <f t="shared" si="73"/>
        <v>6.2439999999996871</v>
      </c>
      <c r="W61" s="150">
        <f t="shared" si="73"/>
        <v>30.703000000000429</v>
      </c>
      <c r="X61" s="150">
        <f t="shared" si="73"/>
        <v>15.401999999999134</v>
      </c>
      <c r="Y61" s="151">
        <f t="shared" si="73"/>
        <v>19.082000000000335</v>
      </c>
      <c r="Z61" s="54">
        <f t="shared" si="45"/>
        <v>0.23893000908981998</v>
      </c>
      <c r="AB61" s="392">
        <f t="shared" si="51"/>
        <v>2.3772668407903131E-3</v>
      </c>
      <c r="AD61" s="118">
        <f t="shared" si="62"/>
        <v>5.1427841199478674</v>
      </c>
      <c r="AE61" s="89">
        <f t="shared" si="63"/>
        <v>1.9753447555366408</v>
      </c>
      <c r="AF61" s="89">
        <f t="shared" si="64"/>
        <v>2.0268642890226456</v>
      </c>
      <c r="AG61" s="89">
        <f t="shared" si="65"/>
        <v>2.4656462585025998</v>
      </c>
      <c r="AH61" s="89">
        <f t="shared" si="66"/>
        <v>2.7503121098630379</v>
      </c>
      <c r="AI61" s="89">
        <f t="shared" si="67"/>
        <v>2.4129955947139514</v>
      </c>
      <c r="AJ61" s="89">
        <f t="shared" si="68"/>
        <v>3.3934782608697978</v>
      </c>
      <c r="AK61" s="89">
        <f t="shared" si="69"/>
        <v>4.8913493707185305</v>
      </c>
      <c r="AL61" s="89">
        <f t="shared" si="70"/>
        <v>4.0735255223470386</v>
      </c>
      <c r="AM61" s="119">
        <f t="shared" si="71"/>
        <v>3.1230769230770523</v>
      </c>
      <c r="AN61" s="54">
        <f t="shared" si="49"/>
        <v>-0.23332334462025597</v>
      </c>
    </row>
    <row r="62" spans="1:40" s="7" customFormat="1" ht="26.25" customHeight="1" thickBot="1" x14ac:dyDescent="0.3">
      <c r="A62" s="69" t="s">
        <v>34</v>
      </c>
      <c r="B62" s="100">
        <v>88186.68</v>
      </c>
      <c r="C62" s="83">
        <v>14676.6</v>
      </c>
      <c r="D62" s="83">
        <v>19602.439999999999</v>
      </c>
      <c r="E62" s="83">
        <v>20892.75</v>
      </c>
      <c r="F62" s="83">
        <v>24873.67</v>
      </c>
      <c r="G62" s="83">
        <v>26009.56</v>
      </c>
      <c r="H62" s="83">
        <v>23296.13</v>
      </c>
      <c r="I62" s="83">
        <v>27366.93</v>
      </c>
      <c r="J62" s="83">
        <v>45569.94</v>
      </c>
      <c r="K62" s="101">
        <v>46036.31</v>
      </c>
      <c r="L62" s="102">
        <f t="shared" si="44"/>
        <v>1.0234158745874919E-2</v>
      </c>
      <c r="M62"/>
      <c r="N62" s="395">
        <f>SUM(N39:N61)</f>
        <v>0.99999999999999989</v>
      </c>
      <c r="P62" s="152">
        <v>36056.913999999997</v>
      </c>
      <c r="Q62" s="111">
        <v>2599.5970000000002</v>
      </c>
      <c r="R62" s="111">
        <v>3383.5770000000002</v>
      </c>
      <c r="S62" s="111">
        <v>3603.4470000000001</v>
      </c>
      <c r="T62" s="111">
        <v>4352.4629999999997</v>
      </c>
      <c r="U62" s="111">
        <v>4281.43</v>
      </c>
      <c r="V62" s="111">
        <v>3995.9340000000002</v>
      </c>
      <c r="W62" s="111">
        <v>4321.0330000000004</v>
      </c>
      <c r="X62" s="111">
        <v>7496.335</v>
      </c>
      <c r="Y62" s="112">
        <v>8026.8649999999998</v>
      </c>
      <c r="Z62" s="425">
        <f t="shared" si="45"/>
        <v>7.077191721021002E-2</v>
      </c>
      <c r="AA62"/>
      <c r="AB62" s="395">
        <f>SUM(AB39:AB61)</f>
        <v>0.99999999999999989</v>
      </c>
      <c r="AD62" s="87">
        <f t="shared" si="62"/>
        <v>4.0887029651189959</v>
      </c>
      <c r="AE62" s="92">
        <f t="shared" si="63"/>
        <v>1.7712528787321316</v>
      </c>
      <c r="AF62" s="92">
        <f t="shared" si="64"/>
        <v>1.7260999140923274</v>
      </c>
      <c r="AG62" s="92">
        <f t="shared" si="65"/>
        <v>1.7247356140287899</v>
      </c>
      <c r="AH62" s="92">
        <f t="shared" si="66"/>
        <v>1.7498274279589623</v>
      </c>
      <c r="AI62" s="92">
        <f t="shared" si="67"/>
        <v>1.6460985883652011</v>
      </c>
      <c r="AJ62" s="92">
        <f t="shared" si="68"/>
        <v>1.715278031157965</v>
      </c>
      <c r="AK62" s="92">
        <f t="shared" si="69"/>
        <v>1.5789250018178878</v>
      </c>
      <c r="AL62" s="92">
        <f t="shared" si="70"/>
        <v>1.6450175269047973</v>
      </c>
      <c r="AM62" s="103">
        <f t="shared" si="71"/>
        <v>1.7435943497643491</v>
      </c>
      <c r="AN62" s="102">
        <f t="shared" si="49"/>
        <v>5.9924481804780674E-2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422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99</v>
      </c>
      <c r="B68" s="105">
        <v>675.02</v>
      </c>
      <c r="C68" s="73">
        <v>656.33</v>
      </c>
      <c r="D68" s="73">
        <v>962.84</v>
      </c>
      <c r="E68" s="73">
        <v>739.66</v>
      </c>
      <c r="F68" s="73">
        <v>1201.8699999999999</v>
      </c>
      <c r="G68" s="73">
        <v>1205.0899999999999</v>
      </c>
      <c r="H68" s="73">
        <v>1886.37</v>
      </c>
      <c r="I68" s="73">
        <v>3503.02</v>
      </c>
      <c r="J68" s="73">
        <v>4440.7</v>
      </c>
      <c r="K68" s="96">
        <v>4805.76</v>
      </c>
      <c r="L68" s="159">
        <f t="shared" ref="L68:L96" si="74">(K68-J68)/J68</f>
        <v>8.2207760037831965E-2</v>
      </c>
      <c r="N68" s="391">
        <f>K68/K96</f>
        <v>0.15449355666043219</v>
      </c>
      <c r="P68" s="105">
        <v>148.38499999999999</v>
      </c>
      <c r="Q68" s="73">
        <v>128.976</v>
      </c>
      <c r="R68" s="73">
        <v>189.547</v>
      </c>
      <c r="S68" s="73">
        <v>128.66499999999999</v>
      </c>
      <c r="T68" s="73">
        <v>211.535</v>
      </c>
      <c r="U68" s="73">
        <v>176.53899999999999</v>
      </c>
      <c r="V68" s="73">
        <v>264.59500000000003</v>
      </c>
      <c r="W68" s="73">
        <v>530.63099999999997</v>
      </c>
      <c r="X68" s="73">
        <v>700.75599999999997</v>
      </c>
      <c r="Y68" s="96">
        <v>784.06</v>
      </c>
      <c r="Z68" s="159">
        <f t="shared" ref="Z68:Z96" si="75">(Y68-X68)/X68</f>
        <v>0.11887732677279964</v>
      </c>
      <c r="AB68" s="391">
        <f>Y68/Y96</f>
        <v>0.20628087727911085</v>
      </c>
      <c r="AD68" s="118">
        <f t="shared" ref="AD68:AM69" si="76">(P68/B68)*10</f>
        <v>2.1982311635210809</v>
      </c>
      <c r="AE68" s="89">
        <f t="shared" si="76"/>
        <v>1.9651090152819464</v>
      </c>
      <c r="AF68" s="89">
        <f t="shared" si="76"/>
        <v>1.9686240704582274</v>
      </c>
      <c r="AG68" s="89">
        <f t="shared" si="76"/>
        <v>1.7395154530459942</v>
      </c>
      <c r="AH68" s="89">
        <f t="shared" si="76"/>
        <v>1.7600489237604733</v>
      </c>
      <c r="AI68" s="89">
        <f t="shared" si="76"/>
        <v>1.4649445269647909</v>
      </c>
      <c r="AJ68" s="89">
        <f t="shared" si="76"/>
        <v>1.4026675572660721</v>
      </c>
      <c r="AK68" s="89">
        <f t="shared" si="76"/>
        <v>1.5147815313643656</v>
      </c>
      <c r="AL68" s="89">
        <f t="shared" si="76"/>
        <v>1.5780304906884048</v>
      </c>
      <c r="AM68" s="119">
        <f t="shared" si="76"/>
        <v>1.6315005326941001</v>
      </c>
      <c r="AN68" s="159">
        <f>(AM68-AL68)/AL68</f>
        <v>3.3884036031755847E-2</v>
      </c>
    </row>
    <row r="69" spans="1:40" ht="20.100000000000001" customHeight="1" x14ac:dyDescent="0.25">
      <c r="A69" s="104" t="s">
        <v>113</v>
      </c>
      <c r="B69" s="106">
        <v>6746.08</v>
      </c>
      <c r="C69" s="75">
        <v>6156.6</v>
      </c>
      <c r="D69" s="75">
        <v>5484.78</v>
      </c>
      <c r="E69" s="75">
        <v>5271.99</v>
      </c>
      <c r="F69" s="75">
        <v>9179.89</v>
      </c>
      <c r="G69" s="75">
        <v>12568.01</v>
      </c>
      <c r="H69" s="75">
        <v>12641.13</v>
      </c>
      <c r="I69" s="75">
        <v>12764.98</v>
      </c>
      <c r="J69" s="75">
        <v>8077.22</v>
      </c>
      <c r="K69" s="158">
        <v>8714.06</v>
      </c>
      <c r="L69" s="54">
        <f t="shared" si="74"/>
        <v>7.8843958688756682E-2</v>
      </c>
      <c r="N69" s="392">
        <f>K69/$K$96</f>
        <v>0.28013594568859151</v>
      </c>
      <c r="P69" s="106">
        <v>377.82499999999999</v>
      </c>
      <c r="Q69" s="75">
        <v>348.33600000000001</v>
      </c>
      <c r="R69" s="75">
        <v>306.72699999999998</v>
      </c>
      <c r="S69" s="75">
        <v>324.64699999999999</v>
      </c>
      <c r="T69" s="75">
        <v>525.98500000000001</v>
      </c>
      <c r="U69" s="75">
        <v>611.23400000000004</v>
      </c>
      <c r="V69" s="75">
        <v>640.64</v>
      </c>
      <c r="W69" s="75">
        <v>532.33199999999999</v>
      </c>
      <c r="X69" s="75">
        <v>418.31700000000001</v>
      </c>
      <c r="Y69" s="98">
        <v>420.34399999999999</v>
      </c>
      <c r="Z69" s="54">
        <f t="shared" si="75"/>
        <v>4.8456075177436891E-3</v>
      </c>
      <c r="AB69" s="392">
        <f>Y69/$Y$96</f>
        <v>0.11058966033085552</v>
      </c>
      <c r="AD69" s="118">
        <f t="shared" si="76"/>
        <v>0.56006599388089073</v>
      </c>
      <c r="AE69" s="89">
        <f t="shared" si="76"/>
        <v>0.56579280771854601</v>
      </c>
      <c r="AF69" s="89">
        <f t="shared" si="76"/>
        <v>0.55923300478779459</v>
      </c>
      <c r="AG69" s="89">
        <f t="shared" si="76"/>
        <v>0.6157959328450926</v>
      </c>
      <c r="AH69" s="89">
        <f t="shared" si="76"/>
        <v>0.57297527530286319</v>
      </c>
      <c r="AI69" s="89">
        <f t="shared" si="76"/>
        <v>0.48634111526009294</v>
      </c>
      <c r="AJ69" s="89">
        <f t="shared" si="76"/>
        <v>0.50679013664126549</v>
      </c>
      <c r="AK69" s="89">
        <f t="shared" si="76"/>
        <v>0.41702533023945199</v>
      </c>
      <c r="AL69" s="89">
        <f t="shared" si="76"/>
        <v>0.51789724682502147</v>
      </c>
      <c r="AM69" s="119">
        <f t="shared" si="76"/>
        <v>0.48237446150244551</v>
      </c>
      <c r="AN69" s="54">
        <f t="shared" ref="AN69:AN96" si="77">(AM69-AL69)/AL69</f>
        <v>-6.8590411592934802E-2</v>
      </c>
    </row>
    <row r="70" spans="1:40" ht="20.100000000000001" customHeight="1" x14ac:dyDescent="0.25">
      <c r="A70" s="104" t="s">
        <v>97</v>
      </c>
      <c r="B70" s="106">
        <v>567.13</v>
      </c>
      <c r="C70" s="75">
        <v>57.02</v>
      </c>
      <c r="D70" s="75">
        <v>69.78</v>
      </c>
      <c r="E70" s="75">
        <v>103.43</v>
      </c>
      <c r="F70" s="75">
        <v>131.57</v>
      </c>
      <c r="G70" s="75">
        <v>382.42</v>
      </c>
      <c r="H70" s="75">
        <v>381.54</v>
      </c>
      <c r="I70" s="75">
        <v>382.28</v>
      </c>
      <c r="J70" s="75">
        <v>1290.01</v>
      </c>
      <c r="K70" s="158">
        <v>1403.45</v>
      </c>
      <c r="L70" s="54">
        <f t="shared" si="74"/>
        <v>8.7937302811606152E-2</v>
      </c>
      <c r="N70" s="392">
        <f t="shared" ref="N70:N95" si="78">K70/$K$96</f>
        <v>4.511752191018352E-2</v>
      </c>
      <c r="P70" s="106">
        <v>351.78199999999998</v>
      </c>
      <c r="Q70" s="75">
        <v>12.374000000000001</v>
      </c>
      <c r="R70" s="75">
        <v>15.635999999999999</v>
      </c>
      <c r="S70" s="75">
        <v>34.070999999999998</v>
      </c>
      <c r="T70" s="75">
        <v>31.463999999999999</v>
      </c>
      <c r="U70" s="75">
        <v>94.427000000000007</v>
      </c>
      <c r="V70" s="75">
        <v>64.272000000000006</v>
      </c>
      <c r="W70" s="75">
        <v>92.150999999999996</v>
      </c>
      <c r="X70" s="75">
        <v>315.82499999999999</v>
      </c>
      <c r="Y70" s="98">
        <v>354.27499999999998</v>
      </c>
      <c r="Z70" s="54">
        <f t="shared" si="75"/>
        <v>0.12174463706166387</v>
      </c>
      <c r="AB70" s="392">
        <f t="shared" ref="AB70:AB95" si="79">Y70/$Y$96</f>
        <v>9.3207353771467744E-2</v>
      </c>
      <c r="AD70" s="118">
        <f t="shared" ref="AD70:AD93" si="80">(P70/B70)*10</f>
        <v>6.2028459083455285</v>
      </c>
      <c r="AE70" s="89">
        <f t="shared" ref="AE70:AE93" si="81">(Q70/C70)*10</f>
        <v>2.1701157488600491</v>
      </c>
      <c r="AF70" s="89">
        <f t="shared" ref="AF70:AF93" si="82">(R70/D70)*10</f>
        <v>2.2407566638005156</v>
      </c>
      <c r="AG70" s="89">
        <f t="shared" ref="AG70:AG93" si="83">(S70/E70)*10</f>
        <v>3.2941119597795603</v>
      </c>
      <c r="AH70" s="89">
        <f t="shared" ref="AH70:AH93" si="84">(T70/F70)*10</f>
        <v>2.3914266170099565</v>
      </c>
      <c r="AI70" s="89">
        <f t="shared" ref="AI70:AI93" si="85">(U70/G70)*10</f>
        <v>2.4691961717483397</v>
      </c>
      <c r="AJ70" s="89">
        <f t="shared" ref="AJ70:AJ93" si="86">(V70/H70)*10</f>
        <v>1.6845415945903444</v>
      </c>
      <c r="AK70" s="89">
        <f t="shared" ref="AK70:AK93" si="87">(W70/I70)*10</f>
        <v>2.4105629381605107</v>
      </c>
      <c r="AL70" s="89">
        <f t="shared" ref="AL70:AL93" si="88">(X70/J70)*10</f>
        <v>2.4482368353733692</v>
      </c>
      <c r="AM70" s="119">
        <f t="shared" ref="AM70:AM93" si="89">(Y70/K70)*10</f>
        <v>2.524315080694004</v>
      </c>
      <c r="AN70" s="54">
        <f t="shared" si="77"/>
        <v>3.1074708223247708E-2</v>
      </c>
    </row>
    <row r="71" spans="1:40" ht="20.100000000000001" customHeight="1" x14ac:dyDescent="0.25">
      <c r="A71" s="104" t="s">
        <v>114</v>
      </c>
      <c r="B71" s="106"/>
      <c r="C71" s="75">
        <v>40.409999999999997</v>
      </c>
      <c r="D71" s="75">
        <v>54.5</v>
      </c>
      <c r="E71" s="75">
        <v>63.67</v>
      </c>
      <c r="F71" s="75">
        <v>248.58</v>
      </c>
      <c r="G71" s="75">
        <v>86.4</v>
      </c>
      <c r="H71" s="75">
        <v>1657.8</v>
      </c>
      <c r="I71" s="75">
        <v>3049.92</v>
      </c>
      <c r="J71" s="75">
        <v>3991.97</v>
      </c>
      <c r="K71" s="158">
        <v>3643.54</v>
      </c>
      <c r="L71" s="54">
        <f t="shared" si="74"/>
        <v>-8.7282720060521457E-2</v>
      </c>
      <c r="N71" s="392">
        <f t="shared" si="78"/>
        <v>0.11713099560413984</v>
      </c>
      <c r="P71" s="106"/>
      <c r="Q71" s="75">
        <v>5.0119999999999996</v>
      </c>
      <c r="R71" s="75">
        <v>6.7119999999999997</v>
      </c>
      <c r="S71" s="75">
        <v>19.841999999999999</v>
      </c>
      <c r="T71" s="75">
        <v>43.011000000000003</v>
      </c>
      <c r="U71" s="75">
        <v>6.1269999999999998</v>
      </c>
      <c r="V71" s="75">
        <v>122.008</v>
      </c>
      <c r="W71" s="75">
        <v>269.51400000000001</v>
      </c>
      <c r="X71" s="75">
        <v>403.678</v>
      </c>
      <c r="Y71" s="98">
        <v>306.70400000000001</v>
      </c>
      <c r="Z71" s="54">
        <f t="shared" si="75"/>
        <v>-0.24022612081906863</v>
      </c>
      <c r="AB71" s="392">
        <f t="shared" si="79"/>
        <v>8.0691745765646014E-2</v>
      </c>
      <c r="AD71" s="118"/>
      <c r="AE71" s="89">
        <f t="shared" si="81"/>
        <v>1.2402870576589953</v>
      </c>
      <c r="AF71" s="89">
        <f t="shared" si="82"/>
        <v>1.2315596330275229</v>
      </c>
      <c r="AG71" s="89">
        <f t="shared" si="83"/>
        <v>3.1163813412910319</v>
      </c>
      <c r="AH71" s="89">
        <f t="shared" si="84"/>
        <v>1.7302679217958004</v>
      </c>
      <c r="AI71" s="89">
        <f t="shared" si="85"/>
        <v>0.70914351851851842</v>
      </c>
      <c r="AJ71" s="89">
        <f t="shared" si="86"/>
        <v>0.73596332488840632</v>
      </c>
      <c r="AK71" s="89">
        <f t="shared" si="87"/>
        <v>0.88367563739376775</v>
      </c>
      <c r="AL71" s="89">
        <f t="shared" si="88"/>
        <v>1.0112250342562694</v>
      </c>
      <c r="AM71" s="119">
        <f t="shared" si="89"/>
        <v>0.84177475751604214</v>
      </c>
      <c r="AN71" s="54">
        <f t="shared" si="77"/>
        <v>-0.16756930554518332</v>
      </c>
    </row>
    <row r="72" spans="1:40" ht="20.100000000000001" customHeight="1" x14ac:dyDescent="0.25">
      <c r="A72" s="104" t="s">
        <v>93</v>
      </c>
      <c r="B72" s="106">
        <v>1944.46</v>
      </c>
      <c r="C72" s="75">
        <v>1578.07</v>
      </c>
      <c r="D72" s="75">
        <v>893.24</v>
      </c>
      <c r="E72" s="75">
        <v>959.57</v>
      </c>
      <c r="F72" s="75">
        <v>1143.3599999999999</v>
      </c>
      <c r="G72" s="75">
        <v>959.6</v>
      </c>
      <c r="H72" s="75">
        <v>1278.18</v>
      </c>
      <c r="I72" s="75">
        <v>1196.96</v>
      </c>
      <c r="J72" s="75">
        <v>865.53</v>
      </c>
      <c r="K72" s="158">
        <v>842.42</v>
      </c>
      <c r="L72" s="54">
        <f t="shared" si="74"/>
        <v>-2.6700403221147754E-2</v>
      </c>
      <c r="N72" s="392">
        <f t="shared" si="78"/>
        <v>2.7081764799299437E-2</v>
      </c>
      <c r="P72" s="106">
        <v>944.48500000000001</v>
      </c>
      <c r="Q72" s="75">
        <v>301.714</v>
      </c>
      <c r="R72" s="75">
        <v>164.03200000000001</v>
      </c>
      <c r="S72" s="75">
        <v>185.136</v>
      </c>
      <c r="T72" s="75">
        <v>231.13800000000001</v>
      </c>
      <c r="U72" s="75">
        <v>228.78100000000001</v>
      </c>
      <c r="V72" s="75">
        <v>330.73</v>
      </c>
      <c r="W72" s="75">
        <v>295.28199999999998</v>
      </c>
      <c r="X72" s="75">
        <v>266.36900000000003</v>
      </c>
      <c r="Y72" s="98">
        <v>244.26400000000001</v>
      </c>
      <c r="Z72" s="54">
        <f t="shared" si="75"/>
        <v>-8.2986383550638462E-2</v>
      </c>
      <c r="AB72" s="392">
        <f t="shared" si="79"/>
        <v>6.4264204534990613E-2</v>
      </c>
      <c r="AD72" s="118">
        <f t="shared" si="80"/>
        <v>4.8573125700708681</v>
      </c>
      <c r="AE72" s="89">
        <f t="shared" si="81"/>
        <v>1.911917722281014</v>
      </c>
      <c r="AF72" s="89">
        <f t="shared" si="82"/>
        <v>1.8363709641305808</v>
      </c>
      <c r="AG72" s="89">
        <f t="shared" si="83"/>
        <v>1.9293641943787321</v>
      </c>
      <c r="AH72" s="89">
        <f t="shared" si="84"/>
        <v>2.0215680100755669</v>
      </c>
      <c r="AI72" s="89">
        <f t="shared" si="85"/>
        <v>2.3841288036681951</v>
      </c>
      <c r="AJ72" s="89">
        <f t="shared" si="86"/>
        <v>2.5875072368523995</v>
      </c>
      <c r="AK72" s="89">
        <f t="shared" si="87"/>
        <v>2.466932896671568</v>
      </c>
      <c r="AL72" s="89">
        <f t="shared" si="88"/>
        <v>3.0775247536191701</v>
      </c>
      <c r="AM72" s="119">
        <f t="shared" si="89"/>
        <v>2.8995512927043521</v>
      </c>
      <c r="AN72" s="54">
        <f t="shared" si="77"/>
        <v>-5.7830066421243623E-2</v>
      </c>
    </row>
    <row r="73" spans="1:40" ht="20.100000000000001" customHeight="1" x14ac:dyDescent="0.25">
      <c r="A73" s="104" t="s">
        <v>104</v>
      </c>
      <c r="B73" s="106">
        <v>1283.6400000000001</v>
      </c>
      <c r="C73" s="75">
        <v>1462.73</v>
      </c>
      <c r="D73" s="75">
        <v>1913.98</v>
      </c>
      <c r="E73" s="75">
        <v>1206.17</v>
      </c>
      <c r="F73" s="75">
        <v>1786.71</v>
      </c>
      <c r="G73" s="75">
        <v>1420.35</v>
      </c>
      <c r="H73" s="75">
        <v>1314.47</v>
      </c>
      <c r="I73" s="75">
        <v>1125.8499999999999</v>
      </c>
      <c r="J73" s="75">
        <v>990.08</v>
      </c>
      <c r="K73" s="158">
        <v>1269.8399999999999</v>
      </c>
      <c r="L73" s="54">
        <f t="shared" si="74"/>
        <v>0.28256302521008392</v>
      </c>
      <c r="N73" s="392">
        <f t="shared" si="78"/>
        <v>4.0822283674108402E-2</v>
      </c>
      <c r="P73" s="106">
        <v>166.631</v>
      </c>
      <c r="Q73" s="75">
        <v>187.786</v>
      </c>
      <c r="R73" s="75">
        <v>238.303</v>
      </c>
      <c r="S73" s="75">
        <v>151.69</v>
      </c>
      <c r="T73" s="75">
        <v>239.56700000000001</v>
      </c>
      <c r="U73" s="75">
        <v>230.536</v>
      </c>
      <c r="V73" s="75">
        <v>183.38900000000001</v>
      </c>
      <c r="W73" s="75">
        <v>192.583</v>
      </c>
      <c r="X73" s="75">
        <v>177.75399999999999</v>
      </c>
      <c r="Y73" s="98">
        <v>223.69300000000001</v>
      </c>
      <c r="Z73" s="54">
        <f t="shared" si="75"/>
        <v>0.25844144154280646</v>
      </c>
      <c r="AB73" s="392">
        <f t="shared" si="79"/>
        <v>5.8852113717312637E-2</v>
      </c>
      <c r="AD73" s="118">
        <f t="shared" si="80"/>
        <v>1.2981131781496369</v>
      </c>
      <c r="AE73" s="89">
        <f t="shared" si="81"/>
        <v>1.2838049400777998</v>
      </c>
      <c r="AF73" s="89">
        <f t="shared" si="82"/>
        <v>1.2450652566902474</v>
      </c>
      <c r="AG73" s="89">
        <f t="shared" si="83"/>
        <v>1.257617085485462</v>
      </c>
      <c r="AH73" s="89">
        <f t="shared" si="84"/>
        <v>1.3408275545555797</v>
      </c>
      <c r="AI73" s="89">
        <f t="shared" si="85"/>
        <v>1.6230928996374132</v>
      </c>
      <c r="AJ73" s="89">
        <f t="shared" si="86"/>
        <v>1.3951554618971906</v>
      </c>
      <c r="AK73" s="89">
        <f t="shared" si="87"/>
        <v>1.710556468446063</v>
      </c>
      <c r="AL73" s="89">
        <f t="shared" si="88"/>
        <v>1.7953498707175175</v>
      </c>
      <c r="AM73" s="119">
        <f t="shared" si="89"/>
        <v>1.7615841365841367</v>
      </c>
      <c r="AN73" s="54">
        <f t="shared" si="77"/>
        <v>-1.880732813370032E-2</v>
      </c>
    </row>
    <row r="74" spans="1:40" ht="20.100000000000001" customHeight="1" x14ac:dyDescent="0.25">
      <c r="A74" s="104" t="s">
        <v>98</v>
      </c>
      <c r="B74" s="106">
        <v>9711.98</v>
      </c>
      <c r="C74" s="75">
        <v>9140.59</v>
      </c>
      <c r="D74" s="75">
        <v>8027.18</v>
      </c>
      <c r="E74" s="75">
        <v>8030.61</v>
      </c>
      <c r="F74" s="75">
        <v>6453.91</v>
      </c>
      <c r="G74" s="75">
        <v>6905.62</v>
      </c>
      <c r="H74" s="75">
        <v>1482.82</v>
      </c>
      <c r="I74" s="75">
        <v>2172.37</v>
      </c>
      <c r="J74" s="75">
        <v>924.33</v>
      </c>
      <c r="K74" s="158">
        <v>1273.1600000000001</v>
      </c>
      <c r="L74" s="54">
        <f t="shared" si="74"/>
        <v>0.37738686399878835</v>
      </c>
      <c r="N74" s="392">
        <f t="shared" si="78"/>
        <v>4.0929013641504329E-2</v>
      </c>
      <c r="P74" s="106">
        <v>960.62300000000005</v>
      </c>
      <c r="Q74" s="75">
        <v>904.45100000000002</v>
      </c>
      <c r="R74" s="75">
        <v>843.93600000000004</v>
      </c>
      <c r="S74" s="75">
        <v>1081.1189999999999</v>
      </c>
      <c r="T74" s="75">
        <v>1027.9639999999999</v>
      </c>
      <c r="U74" s="75">
        <v>834.61400000000003</v>
      </c>
      <c r="V74" s="75">
        <v>404.85899999999998</v>
      </c>
      <c r="W74" s="75">
        <v>291.67099999999999</v>
      </c>
      <c r="X74" s="75">
        <v>203.20599999999999</v>
      </c>
      <c r="Y74" s="98">
        <v>213.422</v>
      </c>
      <c r="Z74" s="54">
        <f t="shared" si="75"/>
        <v>5.0274106079544939E-2</v>
      </c>
      <c r="AB74" s="392">
        <f t="shared" si="79"/>
        <v>5.6149883160296912E-2</v>
      </c>
      <c r="AD74" s="118">
        <f t="shared" si="80"/>
        <v>0.9891113861437113</v>
      </c>
      <c r="AE74" s="89">
        <f t="shared" si="81"/>
        <v>0.98948864351207089</v>
      </c>
      <c r="AF74" s="89">
        <f t="shared" si="82"/>
        <v>1.0513480450170545</v>
      </c>
      <c r="AG74" s="89">
        <f t="shared" si="83"/>
        <v>1.3462476698532242</v>
      </c>
      <c r="AH74" s="89">
        <f t="shared" si="84"/>
        <v>1.5927770917164943</v>
      </c>
      <c r="AI74" s="89">
        <f t="shared" si="85"/>
        <v>1.2086011103999352</v>
      </c>
      <c r="AJ74" s="89">
        <f t="shared" si="86"/>
        <v>2.7303313955840895</v>
      </c>
      <c r="AK74" s="89">
        <f t="shared" si="87"/>
        <v>1.3426396055920491</v>
      </c>
      <c r="AL74" s="89">
        <f t="shared" si="88"/>
        <v>2.1984139863468672</v>
      </c>
      <c r="AM74" s="119">
        <f t="shared" si="89"/>
        <v>1.6763171950108391</v>
      </c>
      <c r="AN74" s="54">
        <f t="shared" si="77"/>
        <v>-0.23748793201757376</v>
      </c>
    </row>
    <row r="75" spans="1:40" ht="20.100000000000001" customHeight="1" x14ac:dyDescent="0.25">
      <c r="A75" s="104" t="s">
        <v>115</v>
      </c>
      <c r="B75" s="106">
        <v>1701.04</v>
      </c>
      <c r="C75" s="75">
        <v>3805.02</v>
      </c>
      <c r="D75" s="75">
        <v>3097.14</v>
      </c>
      <c r="E75" s="75">
        <v>3030.46</v>
      </c>
      <c r="F75" s="75">
        <v>3890.24</v>
      </c>
      <c r="G75" s="75">
        <v>3267.31</v>
      </c>
      <c r="H75" s="75">
        <v>4062.38</v>
      </c>
      <c r="I75" s="75">
        <v>2704.94</v>
      </c>
      <c r="J75" s="75">
        <v>1779.46</v>
      </c>
      <c r="K75" s="158">
        <v>1865.58</v>
      </c>
      <c r="L75" s="54">
        <f t="shared" si="74"/>
        <v>4.8396704618254911E-2</v>
      </c>
      <c r="N75" s="392">
        <f t="shared" si="78"/>
        <v>5.9973883305568534E-2</v>
      </c>
      <c r="P75" s="106">
        <v>121.801</v>
      </c>
      <c r="Q75" s="75">
        <v>277.70100000000002</v>
      </c>
      <c r="R75" s="75">
        <v>255.14599999999999</v>
      </c>
      <c r="S75" s="75">
        <v>316.815</v>
      </c>
      <c r="T75" s="75">
        <v>375.66500000000002</v>
      </c>
      <c r="U75" s="75">
        <v>308.00700000000001</v>
      </c>
      <c r="V75" s="75">
        <v>372.363</v>
      </c>
      <c r="W75" s="75">
        <v>243.292</v>
      </c>
      <c r="X75" s="75">
        <v>181.13200000000001</v>
      </c>
      <c r="Y75" s="98">
        <v>193.14500000000001</v>
      </c>
      <c r="Z75" s="54">
        <f t="shared" si="75"/>
        <v>6.6321798467416052E-2</v>
      </c>
      <c r="AB75" s="392">
        <f t="shared" si="79"/>
        <v>5.0815141752000956E-2</v>
      </c>
      <c r="AD75" s="118">
        <f t="shared" si="80"/>
        <v>0.71603842355265013</v>
      </c>
      <c r="AE75" s="89">
        <f t="shared" si="81"/>
        <v>0.72982796411056983</v>
      </c>
      <c r="AF75" s="89">
        <f t="shared" si="82"/>
        <v>0.82381164558269881</v>
      </c>
      <c r="AG75" s="89">
        <f t="shared" si="83"/>
        <v>1.0454353464490538</v>
      </c>
      <c r="AH75" s="89">
        <f t="shared" si="84"/>
        <v>0.9656602163362672</v>
      </c>
      <c r="AI75" s="89">
        <f t="shared" si="85"/>
        <v>0.94269291863949256</v>
      </c>
      <c r="AJ75" s="89">
        <f t="shared" si="86"/>
        <v>0.91661292148937323</v>
      </c>
      <c r="AK75" s="89">
        <f t="shared" si="87"/>
        <v>0.89943584700584855</v>
      </c>
      <c r="AL75" s="89">
        <f t="shared" si="88"/>
        <v>1.0179043080485091</v>
      </c>
      <c r="AM75" s="119">
        <f t="shared" si="89"/>
        <v>1.0353080543316289</v>
      </c>
      <c r="AN75" s="54">
        <f t="shared" si="77"/>
        <v>1.7097625135790676E-2</v>
      </c>
    </row>
    <row r="76" spans="1:40" ht="20.100000000000001" customHeight="1" x14ac:dyDescent="0.25">
      <c r="A76" s="104" t="s">
        <v>100</v>
      </c>
      <c r="B76" s="106">
        <v>435.53</v>
      </c>
      <c r="C76" s="75">
        <v>313.85000000000002</v>
      </c>
      <c r="D76" s="75">
        <v>415.24</v>
      </c>
      <c r="E76" s="75">
        <v>535.77</v>
      </c>
      <c r="F76" s="75">
        <v>1048.1500000000001</v>
      </c>
      <c r="G76" s="75">
        <v>993.55</v>
      </c>
      <c r="H76" s="75">
        <v>815.83</v>
      </c>
      <c r="I76" s="75">
        <v>845.39</v>
      </c>
      <c r="J76" s="75">
        <v>868.06</v>
      </c>
      <c r="K76" s="158">
        <v>551.52</v>
      </c>
      <c r="L76" s="54">
        <f t="shared" si="74"/>
        <v>-0.36465221298066952</v>
      </c>
      <c r="N76" s="392">
        <f t="shared" si="78"/>
        <v>1.7730033619939727E-2</v>
      </c>
      <c r="P76" s="106">
        <v>168.59399999999999</v>
      </c>
      <c r="Q76" s="75">
        <v>74.12</v>
      </c>
      <c r="R76" s="75">
        <v>90.373999999999995</v>
      </c>
      <c r="S76" s="75">
        <v>127.419</v>
      </c>
      <c r="T76" s="75">
        <v>228.06200000000001</v>
      </c>
      <c r="U76" s="75">
        <v>175.90600000000001</v>
      </c>
      <c r="V76" s="75">
        <v>152.601</v>
      </c>
      <c r="W76" s="75">
        <v>136.453</v>
      </c>
      <c r="X76" s="75">
        <v>128.911</v>
      </c>
      <c r="Y76" s="98">
        <v>124.06399999999999</v>
      </c>
      <c r="Z76" s="54">
        <f t="shared" si="75"/>
        <v>-3.7599584209260718E-2</v>
      </c>
      <c r="AB76" s="392">
        <f t="shared" si="79"/>
        <v>3.2640398386291368E-2</v>
      </c>
      <c r="AD76" s="118">
        <f t="shared" si="80"/>
        <v>3.8710077376988954</v>
      </c>
      <c r="AE76" s="89">
        <f t="shared" si="81"/>
        <v>2.3616377250278795</v>
      </c>
      <c r="AF76" s="89">
        <f t="shared" si="82"/>
        <v>2.1764280897794044</v>
      </c>
      <c r="AG76" s="89">
        <f t="shared" si="83"/>
        <v>2.3782406629710509</v>
      </c>
      <c r="AH76" s="89">
        <f t="shared" si="84"/>
        <v>2.1758526928397655</v>
      </c>
      <c r="AI76" s="89">
        <f t="shared" si="85"/>
        <v>1.7704795933772834</v>
      </c>
      <c r="AJ76" s="89">
        <f t="shared" si="86"/>
        <v>1.8704999816138166</v>
      </c>
      <c r="AK76" s="89">
        <f t="shared" si="87"/>
        <v>1.6140834407788121</v>
      </c>
      <c r="AL76" s="89">
        <f t="shared" si="88"/>
        <v>1.4850471165587633</v>
      </c>
      <c r="AM76" s="119">
        <f t="shared" si="89"/>
        <v>2.2494923121554975</v>
      </c>
      <c r="AN76" s="54">
        <f t="shared" si="77"/>
        <v>0.51476157697147729</v>
      </c>
    </row>
    <row r="77" spans="1:40" ht="20.100000000000001" customHeight="1" x14ac:dyDescent="0.25">
      <c r="A77" s="104" t="s">
        <v>112</v>
      </c>
      <c r="B77" s="106">
        <v>2908.59</v>
      </c>
      <c r="C77" s="75">
        <v>2857.09</v>
      </c>
      <c r="D77" s="75">
        <v>3010.09</v>
      </c>
      <c r="E77" s="75">
        <v>1195.78</v>
      </c>
      <c r="F77" s="75">
        <v>2511.5100000000002</v>
      </c>
      <c r="G77" s="75">
        <v>1919.35</v>
      </c>
      <c r="H77" s="75">
        <v>1171.96</v>
      </c>
      <c r="I77" s="75">
        <v>1013.28</v>
      </c>
      <c r="J77" s="75">
        <v>803.02</v>
      </c>
      <c r="K77" s="158">
        <v>857.64</v>
      </c>
      <c r="L77" s="54">
        <f t="shared" si="74"/>
        <v>6.8018231177305682E-2</v>
      </c>
      <c r="N77" s="392">
        <f t="shared" si="78"/>
        <v>2.7571050975132558E-2</v>
      </c>
      <c r="P77" s="106">
        <v>165.786</v>
      </c>
      <c r="Q77" s="75">
        <v>173.83600000000001</v>
      </c>
      <c r="R77" s="75">
        <v>239.82</v>
      </c>
      <c r="S77" s="75">
        <v>112.072</v>
      </c>
      <c r="T77" s="75">
        <v>203.029</v>
      </c>
      <c r="U77" s="75">
        <v>161.334</v>
      </c>
      <c r="V77" s="75">
        <v>105.062</v>
      </c>
      <c r="W77" s="75">
        <v>83.376000000000005</v>
      </c>
      <c r="X77" s="75">
        <v>109.16800000000001</v>
      </c>
      <c r="Y77" s="98">
        <v>101.526</v>
      </c>
      <c r="Z77" s="54">
        <f t="shared" si="75"/>
        <v>-7.0002198446431282E-2</v>
      </c>
      <c r="AB77" s="392">
        <f t="shared" si="79"/>
        <v>2.6710803186795664E-2</v>
      </c>
      <c r="AD77" s="118">
        <f t="shared" si="80"/>
        <v>0.56998751972605277</v>
      </c>
      <c r="AE77" s="89">
        <f t="shared" si="81"/>
        <v>0.60843725608923771</v>
      </c>
      <c r="AF77" s="89">
        <f t="shared" si="82"/>
        <v>0.79672036384294154</v>
      </c>
      <c r="AG77" s="89">
        <f t="shared" si="83"/>
        <v>0.93722925621769893</v>
      </c>
      <c r="AH77" s="89">
        <f t="shared" si="84"/>
        <v>0.80839415331812325</v>
      </c>
      <c r="AI77" s="89">
        <f t="shared" si="85"/>
        <v>0.84056581655247875</v>
      </c>
      <c r="AJ77" s="89">
        <f t="shared" si="86"/>
        <v>0.89646404314140404</v>
      </c>
      <c r="AK77" s="89">
        <f t="shared" si="87"/>
        <v>0.82283278067266707</v>
      </c>
      <c r="AL77" s="89">
        <f t="shared" si="88"/>
        <v>1.3594680082687853</v>
      </c>
      <c r="AM77" s="119">
        <f t="shared" si="89"/>
        <v>1.1837834056247376</v>
      </c>
      <c r="AN77" s="54">
        <f t="shared" si="77"/>
        <v>-0.12923040599371904</v>
      </c>
    </row>
    <row r="78" spans="1:40" ht="20.100000000000001" customHeight="1" x14ac:dyDescent="0.25">
      <c r="A78" s="104" t="s">
        <v>130</v>
      </c>
      <c r="B78" s="106"/>
      <c r="C78" s="75"/>
      <c r="D78" s="75"/>
      <c r="E78" s="75"/>
      <c r="F78" s="75">
        <v>17.43</v>
      </c>
      <c r="G78" s="75">
        <v>99.45</v>
      </c>
      <c r="H78" s="75">
        <v>117.12</v>
      </c>
      <c r="I78" s="75">
        <v>364.51</v>
      </c>
      <c r="J78" s="75">
        <v>252.97</v>
      </c>
      <c r="K78" s="158">
        <v>733.24</v>
      </c>
      <c r="L78" s="54">
        <f t="shared" si="74"/>
        <v>1.8985255168597066</v>
      </c>
      <c r="N78" s="392">
        <f t="shared" si="78"/>
        <v>2.3571891955839513E-2</v>
      </c>
      <c r="P78" s="106"/>
      <c r="Q78" s="75"/>
      <c r="R78" s="75"/>
      <c r="S78" s="75"/>
      <c r="T78" s="75">
        <v>2.548</v>
      </c>
      <c r="U78" s="75">
        <v>14.585000000000001</v>
      </c>
      <c r="V78" s="75">
        <v>17.37</v>
      </c>
      <c r="W78" s="75">
        <v>51.502000000000002</v>
      </c>
      <c r="X78" s="75">
        <v>34.313000000000002</v>
      </c>
      <c r="Y78" s="98">
        <v>100.16500000000001</v>
      </c>
      <c r="Z78" s="54">
        <f t="shared" si="75"/>
        <v>1.9191560050126775</v>
      </c>
      <c r="AB78" s="392">
        <f t="shared" si="79"/>
        <v>2.6352733301867385E-2</v>
      </c>
      <c r="AD78" s="118"/>
      <c r="AE78" s="89"/>
      <c r="AF78" s="89"/>
      <c r="AG78" s="89"/>
      <c r="AH78" s="89">
        <f t="shared" si="84"/>
        <v>1.4618473895582329</v>
      </c>
      <c r="AI78" s="89">
        <f t="shared" si="85"/>
        <v>1.4665661136249373</v>
      </c>
      <c r="AJ78" s="89">
        <f t="shared" si="86"/>
        <v>1.483094262295082</v>
      </c>
      <c r="AK78" s="89">
        <f t="shared" si="87"/>
        <v>1.412910482565636</v>
      </c>
      <c r="AL78" s="89">
        <f t="shared" si="88"/>
        <v>1.3564058979325613</v>
      </c>
      <c r="AM78" s="119">
        <f t="shared" si="89"/>
        <v>1.3660602258469259</v>
      </c>
      <c r="AN78" s="54">
        <f t="shared" si="77"/>
        <v>7.1175803121173121E-3</v>
      </c>
    </row>
    <row r="79" spans="1:40" ht="20.100000000000001" customHeight="1" x14ac:dyDescent="0.25">
      <c r="A79" s="104" t="s">
        <v>116</v>
      </c>
      <c r="B79" s="106">
        <v>1030.24</v>
      </c>
      <c r="C79" s="75">
        <v>1076.8599999999999</v>
      </c>
      <c r="D79" s="75">
        <v>1434.25</v>
      </c>
      <c r="E79" s="75">
        <v>1136.1099999999999</v>
      </c>
      <c r="F79" s="75">
        <v>692.73</v>
      </c>
      <c r="G79" s="75">
        <v>2487.19</v>
      </c>
      <c r="H79" s="75">
        <v>1702.87</v>
      </c>
      <c r="I79" s="75">
        <v>1462.97</v>
      </c>
      <c r="J79" s="75">
        <v>1411.39</v>
      </c>
      <c r="K79" s="158">
        <v>1608.6</v>
      </c>
      <c r="L79" s="54">
        <f t="shared" si="74"/>
        <v>0.1397275026746681</v>
      </c>
      <c r="N79" s="392">
        <f t="shared" si="78"/>
        <v>5.171259805815754E-2</v>
      </c>
      <c r="P79" s="106">
        <v>83.408000000000001</v>
      </c>
      <c r="Q79" s="75">
        <v>83.483999999999995</v>
      </c>
      <c r="R79" s="75">
        <v>124.996</v>
      </c>
      <c r="S79" s="75">
        <v>105.07</v>
      </c>
      <c r="T79" s="75">
        <v>52.027999999999999</v>
      </c>
      <c r="U79" s="75">
        <v>213.048</v>
      </c>
      <c r="V79" s="75">
        <v>135.55199999999999</v>
      </c>
      <c r="W79" s="75">
        <v>99.968999999999994</v>
      </c>
      <c r="X79" s="75">
        <v>112.13500000000001</v>
      </c>
      <c r="Y79" s="98">
        <v>99.822000000000003</v>
      </c>
      <c r="Z79" s="54">
        <f t="shared" si="75"/>
        <v>-0.10980514558344853</v>
      </c>
      <c r="AB79" s="392">
        <f t="shared" si="79"/>
        <v>2.6262492324255038E-2</v>
      </c>
      <c r="AD79" s="118">
        <f t="shared" si="80"/>
        <v>0.8095977636278926</v>
      </c>
      <c r="AE79" s="89">
        <f t="shared" si="81"/>
        <v>0.77525397916163663</v>
      </c>
      <c r="AF79" s="89">
        <f t="shared" si="82"/>
        <v>0.87150775666724778</v>
      </c>
      <c r="AG79" s="89">
        <f t="shared" si="83"/>
        <v>0.92482242036422535</v>
      </c>
      <c r="AH79" s="89">
        <f t="shared" si="84"/>
        <v>0.75105741053512909</v>
      </c>
      <c r="AI79" s="89">
        <f t="shared" si="85"/>
        <v>0.85658112166742395</v>
      </c>
      <c r="AJ79" s="89">
        <f t="shared" si="86"/>
        <v>0.79602083541315538</v>
      </c>
      <c r="AK79" s="89">
        <f t="shared" si="87"/>
        <v>0.68332911816373532</v>
      </c>
      <c r="AL79" s="89">
        <f t="shared" si="88"/>
        <v>0.79450045699629435</v>
      </c>
      <c r="AM79" s="119">
        <f t="shared" si="89"/>
        <v>0.62055203282357341</v>
      </c>
      <c r="AN79" s="54">
        <f t="shared" si="77"/>
        <v>-0.21894062192280433</v>
      </c>
    </row>
    <row r="80" spans="1:40" ht="20.100000000000001" customHeight="1" x14ac:dyDescent="0.25">
      <c r="A80" s="104" t="s">
        <v>108</v>
      </c>
      <c r="B80" s="106">
        <v>106.33</v>
      </c>
      <c r="C80" s="75">
        <v>265.42</v>
      </c>
      <c r="D80" s="75">
        <v>229.72</v>
      </c>
      <c r="E80" s="75">
        <v>225.67</v>
      </c>
      <c r="F80" s="75">
        <v>290.48</v>
      </c>
      <c r="G80" s="75">
        <v>419.35</v>
      </c>
      <c r="H80" s="75">
        <v>355.69</v>
      </c>
      <c r="I80" s="75">
        <v>344</v>
      </c>
      <c r="J80" s="75">
        <v>275.82</v>
      </c>
      <c r="K80" s="158">
        <v>264.39999999999998</v>
      </c>
      <c r="L80" s="54">
        <f t="shared" si="74"/>
        <v>-4.1403814081647512E-2</v>
      </c>
      <c r="N80" s="392">
        <f t="shared" si="78"/>
        <v>8.4998202950247754E-3</v>
      </c>
      <c r="P80" s="106">
        <v>17.87</v>
      </c>
      <c r="Q80" s="75">
        <v>35.741999999999997</v>
      </c>
      <c r="R80" s="75">
        <v>32.985999999999997</v>
      </c>
      <c r="S80" s="75">
        <v>36.811999999999998</v>
      </c>
      <c r="T80" s="75">
        <v>45.588999999999999</v>
      </c>
      <c r="U80" s="75">
        <v>79.867000000000004</v>
      </c>
      <c r="V80" s="75">
        <v>58.71</v>
      </c>
      <c r="W80" s="75">
        <v>51.594999999999999</v>
      </c>
      <c r="X80" s="75">
        <v>61.027000000000001</v>
      </c>
      <c r="Y80" s="98">
        <v>87.441999999999993</v>
      </c>
      <c r="Z80" s="54">
        <f t="shared" si="75"/>
        <v>0.43284120143543009</v>
      </c>
      <c r="AB80" s="392">
        <f t="shared" si="79"/>
        <v>2.3005398146876528E-2</v>
      </c>
      <c r="AD80" s="118">
        <f t="shared" si="80"/>
        <v>1.6806169472397257</v>
      </c>
      <c r="AE80" s="89">
        <f t="shared" si="81"/>
        <v>1.3466204506065858</v>
      </c>
      <c r="AF80" s="89">
        <f t="shared" si="82"/>
        <v>1.4359219919902488</v>
      </c>
      <c r="AG80" s="89">
        <f t="shared" si="83"/>
        <v>1.6312314441441043</v>
      </c>
      <c r="AH80" s="89">
        <f t="shared" si="84"/>
        <v>1.5694367942715504</v>
      </c>
      <c r="AI80" s="89">
        <f t="shared" si="85"/>
        <v>1.9045427447239778</v>
      </c>
      <c r="AJ80" s="89">
        <f t="shared" si="86"/>
        <v>1.6505946189097247</v>
      </c>
      <c r="AK80" s="89">
        <f t="shared" si="87"/>
        <v>1.4998546511627906</v>
      </c>
      <c r="AL80" s="89">
        <f t="shared" si="88"/>
        <v>2.2125661663403671</v>
      </c>
      <c r="AM80" s="119">
        <f t="shared" si="89"/>
        <v>3.3071860816944025</v>
      </c>
      <c r="AN80" s="54">
        <f t="shared" si="77"/>
        <v>0.49472866936429782</v>
      </c>
    </row>
    <row r="81" spans="1:40" ht="20.100000000000001" customHeight="1" x14ac:dyDescent="0.25">
      <c r="A81" s="104" t="s">
        <v>240</v>
      </c>
      <c r="B81" s="106">
        <v>4.5</v>
      </c>
      <c r="C81" s="75">
        <v>23.1</v>
      </c>
      <c r="D81" s="75">
        <v>87.3</v>
      </c>
      <c r="E81" s="75">
        <v>47.1</v>
      </c>
      <c r="F81" s="75">
        <v>55.58</v>
      </c>
      <c r="G81" s="75">
        <v>187.2</v>
      </c>
      <c r="H81" s="75">
        <v>341.13</v>
      </c>
      <c r="I81" s="75">
        <v>1096.83</v>
      </c>
      <c r="J81" s="75">
        <v>4.5</v>
      </c>
      <c r="K81" s="158">
        <v>598.5</v>
      </c>
      <c r="L81" s="54">
        <f t="shared" si="74"/>
        <v>132</v>
      </c>
      <c r="N81" s="392">
        <f t="shared" si="78"/>
        <v>1.9240326953753134E-2</v>
      </c>
      <c r="P81" s="106">
        <v>1.0780000000000001</v>
      </c>
      <c r="Q81" s="75">
        <v>2.7930000000000001</v>
      </c>
      <c r="R81" s="75">
        <v>9.6059999999999999</v>
      </c>
      <c r="S81" s="75">
        <v>5.83</v>
      </c>
      <c r="T81" s="75">
        <v>6.05</v>
      </c>
      <c r="U81" s="75">
        <v>19.349</v>
      </c>
      <c r="V81" s="75">
        <v>36.463999999999999</v>
      </c>
      <c r="W81" s="75">
        <v>118.724</v>
      </c>
      <c r="X81" s="75">
        <v>1.18</v>
      </c>
      <c r="Y81" s="98">
        <v>65.91</v>
      </c>
      <c r="Z81" s="54">
        <f t="shared" si="75"/>
        <v>54.855932203389827</v>
      </c>
      <c r="AB81" s="392">
        <f t="shared" si="79"/>
        <v>1.7340474735946479E-2</v>
      </c>
      <c r="AD81" s="118">
        <f t="shared" si="80"/>
        <v>2.3955555555555557</v>
      </c>
      <c r="AE81" s="89">
        <f t="shared" si="81"/>
        <v>1.209090909090909</v>
      </c>
      <c r="AF81" s="89">
        <f t="shared" si="82"/>
        <v>1.1003436426116839</v>
      </c>
      <c r="AG81" s="89">
        <f t="shared" si="83"/>
        <v>1.2377919320594479</v>
      </c>
      <c r="AH81" s="89">
        <f t="shared" si="84"/>
        <v>1.0885210507376755</v>
      </c>
      <c r="AI81" s="89">
        <f t="shared" si="85"/>
        <v>1.0336004273504276</v>
      </c>
      <c r="AJ81" s="89">
        <f t="shared" si="86"/>
        <v>1.0689180077976137</v>
      </c>
      <c r="AK81" s="89">
        <f t="shared" si="87"/>
        <v>1.0824284529051906</v>
      </c>
      <c r="AL81" s="89">
        <f t="shared" si="88"/>
        <v>2.6222222222222218</v>
      </c>
      <c r="AM81" s="119">
        <f t="shared" si="89"/>
        <v>1.1012531328320803</v>
      </c>
      <c r="AN81" s="54">
        <f t="shared" si="77"/>
        <v>-0.5800305849369185</v>
      </c>
    </row>
    <row r="82" spans="1:40" ht="20.100000000000001" customHeight="1" x14ac:dyDescent="0.25">
      <c r="A82" s="104" t="s">
        <v>126</v>
      </c>
      <c r="B82" s="106">
        <v>59.94</v>
      </c>
      <c r="C82" s="75">
        <v>216</v>
      </c>
      <c r="D82" s="75">
        <v>135</v>
      </c>
      <c r="E82" s="75">
        <v>364.95</v>
      </c>
      <c r="F82" s="75">
        <v>177.66</v>
      </c>
      <c r="G82" s="75">
        <v>63</v>
      </c>
      <c r="H82" s="75">
        <v>252.95</v>
      </c>
      <c r="I82" s="75">
        <v>131.85</v>
      </c>
      <c r="J82" s="75">
        <v>236.3</v>
      </c>
      <c r="K82" s="158">
        <v>355.23</v>
      </c>
      <c r="L82" s="54">
        <f t="shared" si="74"/>
        <v>0.50330088870080403</v>
      </c>
      <c r="N82" s="392">
        <f t="shared" si="78"/>
        <v>1.141978503555844E-2</v>
      </c>
      <c r="P82" s="106">
        <v>16.68</v>
      </c>
      <c r="Q82" s="75">
        <v>23.326000000000001</v>
      </c>
      <c r="R82" s="75">
        <v>14.771000000000001</v>
      </c>
      <c r="S82" s="75">
        <v>50.18</v>
      </c>
      <c r="T82" s="75">
        <v>26.66</v>
      </c>
      <c r="U82" s="75">
        <v>8.4</v>
      </c>
      <c r="V82" s="75">
        <v>36.200000000000003</v>
      </c>
      <c r="W82" s="75">
        <v>18.681000000000001</v>
      </c>
      <c r="X82" s="75">
        <v>32.841999999999999</v>
      </c>
      <c r="Y82" s="98">
        <v>54.9</v>
      </c>
      <c r="Z82" s="54">
        <f t="shared" si="75"/>
        <v>0.67163997320504232</v>
      </c>
      <c r="AB82" s="392">
        <f t="shared" si="79"/>
        <v>1.444381828255897E-2</v>
      </c>
      <c r="AD82" s="118">
        <f t="shared" si="80"/>
        <v>2.7827827827827827</v>
      </c>
      <c r="AE82" s="89">
        <f t="shared" si="81"/>
        <v>1.0799074074074075</v>
      </c>
      <c r="AF82" s="89">
        <f t="shared" si="82"/>
        <v>1.0941481481481483</v>
      </c>
      <c r="AG82" s="89">
        <f t="shared" si="83"/>
        <v>1.3749828743663517</v>
      </c>
      <c r="AH82" s="89">
        <f t="shared" si="84"/>
        <v>1.5006191601936283</v>
      </c>
      <c r="AI82" s="89">
        <f t="shared" si="85"/>
        <v>1.3333333333333333</v>
      </c>
      <c r="AJ82" s="89">
        <f t="shared" si="86"/>
        <v>1.4311128681557621</v>
      </c>
      <c r="AK82" s="89">
        <f t="shared" si="87"/>
        <v>1.4168373151308304</v>
      </c>
      <c r="AL82" s="89">
        <f t="shared" si="88"/>
        <v>1.3898434193821414</v>
      </c>
      <c r="AM82" s="119">
        <f t="shared" si="89"/>
        <v>1.5454775779072714</v>
      </c>
      <c r="AN82" s="54">
        <f t="shared" si="77"/>
        <v>0.11197963479534806</v>
      </c>
    </row>
    <row r="83" spans="1:40" ht="20.100000000000001" customHeight="1" x14ac:dyDescent="0.25">
      <c r="A83" s="104" t="s">
        <v>244</v>
      </c>
      <c r="B83" s="106">
        <v>223</v>
      </c>
      <c r="C83" s="75">
        <v>47.25</v>
      </c>
      <c r="D83" s="75">
        <v>154.28</v>
      </c>
      <c r="E83" s="75">
        <v>148.66</v>
      </c>
      <c r="F83" s="75">
        <v>31.77</v>
      </c>
      <c r="G83" s="75">
        <v>90.75</v>
      </c>
      <c r="H83" s="75">
        <v>13.65</v>
      </c>
      <c r="I83" s="75">
        <v>5.86</v>
      </c>
      <c r="J83" s="75">
        <v>18.23</v>
      </c>
      <c r="K83" s="158">
        <v>365.19</v>
      </c>
      <c r="L83" s="54">
        <f t="shared" si="74"/>
        <v>19.032364234777837</v>
      </c>
      <c r="N83" s="392">
        <f t="shared" si="78"/>
        <v>1.1739974937746209E-2</v>
      </c>
      <c r="P83" s="106">
        <v>23.914999999999999</v>
      </c>
      <c r="Q83" s="75">
        <v>8.8460000000000001</v>
      </c>
      <c r="R83" s="75">
        <v>23.727</v>
      </c>
      <c r="S83" s="75">
        <v>22.465</v>
      </c>
      <c r="T83" s="75">
        <v>7.9809999999999999</v>
      </c>
      <c r="U83" s="75">
        <v>15.542999999999999</v>
      </c>
      <c r="V83" s="75">
        <v>1.7430000000000001</v>
      </c>
      <c r="W83" s="75">
        <v>1.7310000000000001</v>
      </c>
      <c r="X83" s="75">
        <v>5.0010000000000003</v>
      </c>
      <c r="Y83" s="98">
        <v>54.033999999999999</v>
      </c>
      <c r="Z83" s="54">
        <f t="shared" si="75"/>
        <v>9.8046390721855623</v>
      </c>
      <c r="AB83" s="392">
        <f t="shared" si="79"/>
        <v>1.4215979546079989E-2</v>
      </c>
      <c r="AD83" s="118">
        <f t="shared" si="80"/>
        <v>1.0724215246636772</v>
      </c>
      <c r="AE83" s="89">
        <f t="shared" si="81"/>
        <v>1.8721693121693121</v>
      </c>
      <c r="AF83" s="89">
        <f t="shared" si="82"/>
        <v>1.537918071039668</v>
      </c>
      <c r="AG83" s="89">
        <f t="shared" si="83"/>
        <v>1.5111664200188348</v>
      </c>
      <c r="AH83" s="89">
        <f t="shared" si="84"/>
        <v>2.5121183506452627</v>
      </c>
      <c r="AI83" s="89">
        <f t="shared" si="85"/>
        <v>1.7127272727272727</v>
      </c>
      <c r="AJ83" s="89">
        <f t="shared" si="86"/>
        <v>1.2769230769230768</v>
      </c>
      <c r="AK83" s="89">
        <f t="shared" si="87"/>
        <v>2.9539249146757678</v>
      </c>
      <c r="AL83" s="89">
        <f t="shared" si="88"/>
        <v>2.7432803071859575</v>
      </c>
      <c r="AM83" s="119">
        <f t="shared" si="89"/>
        <v>1.4796133519537773</v>
      </c>
      <c r="AN83" s="54">
        <f t="shared" si="77"/>
        <v>-0.46064084370891106</v>
      </c>
    </row>
    <row r="84" spans="1:40" ht="20.100000000000001" customHeight="1" x14ac:dyDescent="0.25">
      <c r="A84" s="104" t="s">
        <v>131</v>
      </c>
      <c r="B84" s="106">
        <v>32.32</v>
      </c>
      <c r="C84" s="75">
        <v>36.9</v>
      </c>
      <c r="D84" s="75">
        <v>9</v>
      </c>
      <c r="E84" s="75">
        <v>11.61</v>
      </c>
      <c r="F84" s="75">
        <v>34.5</v>
      </c>
      <c r="G84" s="75">
        <v>23.71</v>
      </c>
      <c r="H84" s="75">
        <v>54.84</v>
      </c>
      <c r="I84" s="75">
        <v>97.89</v>
      </c>
      <c r="J84" s="75">
        <v>83.61</v>
      </c>
      <c r="K84" s="158">
        <v>189.41</v>
      </c>
      <c r="L84" s="54">
        <f t="shared" si="74"/>
        <v>1.2653988757325678</v>
      </c>
      <c r="N84" s="392">
        <f t="shared" si="78"/>
        <v>6.0890732302596173E-3</v>
      </c>
      <c r="P84" s="106">
        <v>4.6059999999999999</v>
      </c>
      <c r="Q84" s="75">
        <v>5.226</v>
      </c>
      <c r="R84" s="75">
        <v>2</v>
      </c>
      <c r="S84" s="75">
        <v>2.613</v>
      </c>
      <c r="T84" s="75">
        <v>4.4089999999999998</v>
      </c>
      <c r="U84" s="75">
        <v>2.7309999999999999</v>
      </c>
      <c r="V84" s="75">
        <v>7.1559999999999997</v>
      </c>
      <c r="W84" s="75">
        <v>14.454000000000001</v>
      </c>
      <c r="X84" s="75">
        <v>13.74</v>
      </c>
      <c r="Y84" s="98">
        <v>33.348999999999997</v>
      </c>
      <c r="Z84" s="54">
        <f t="shared" si="75"/>
        <v>1.4271470160116444</v>
      </c>
      <c r="AB84" s="392">
        <f t="shared" si="79"/>
        <v>8.7738961002742991E-3</v>
      </c>
      <c r="AD84" s="118">
        <f t="shared" si="80"/>
        <v>1.4251237623762374</v>
      </c>
      <c r="AE84" s="89">
        <f t="shared" si="81"/>
        <v>1.416260162601626</v>
      </c>
      <c r="AF84" s="89">
        <f t="shared" si="82"/>
        <v>2.2222222222222223</v>
      </c>
      <c r="AG84" s="89">
        <f t="shared" si="83"/>
        <v>2.2506459948320416</v>
      </c>
      <c r="AH84" s="89">
        <f t="shared" si="84"/>
        <v>1.2779710144927536</v>
      </c>
      <c r="AI84" s="89">
        <f t="shared" si="85"/>
        <v>1.1518346689160692</v>
      </c>
      <c r="AJ84" s="89">
        <f t="shared" si="86"/>
        <v>1.3048869438366153</v>
      </c>
      <c r="AK84" s="89">
        <f t="shared" si="87"/>
        <v>1.4765553171927674</v>
      </c>
      <c r="AL84" s="89">
        <f t="shared" si="88"/>
        <v>1.6433440975959814</v>
      </c>
      <c r="AM84" s="119">
        <f t="shared" si="89"/>
        <v>1.7606778945145451</v>
      </c>
      <c r="AN84" s="54">
        <f t="shared" si="77"/>
        <v>7.1399408736252626E-2</v>
      </c>
    </row>
    <row r="85" spans="1:40" ht="20.100000000000001" customHeight="1" x14ac:dyDescent="0.25">
      <c r="A85" s="104" t="s">
        <v>120</v>
      </c>
      <c r="B85" s="106">
        <v>63</v>
      </c>
      <c r="C85" s="75">
        <v>69.44</v>
      </c>
      <c r="D85" s="75">
        <v>27.93</v>
      </c>
      <c r="E85" s="75">
        <v>20.399999999999999</v>
      </c>
      <c r="F85" s="75">
        <v>37.43</v>
      </c>
      <c r="G85" s="75">
        <v>1.67</v>
      </c>
      <c r="H85" s="75">
        <v>51.65</v>
      </c>
      <c r="I85" s="75">
        <v>26.25</v>
      </c>
      <c r="J85" s="75">
        <v>42.26</v>
      </c>
      <c r="K85" s="158">
        <v>47.31</v>
      </c>
      <c r="L85" s="54">
        <f t="shared" si="74"/>
        <v>0.11949834358731672</v>
      </c>
      <c r="N85" s="392">
        <f t="shared" si="78"/>
        <v>1.5209020353919144E-3</v>
      </c>
      <c r="P85" s="106">
        <v>28.809000000000001</v>
      </c>
      <c r="Q85" s="75">
        <v>23.158999999999999</v>
      </c>
      <c r="R85" s="75">
        <v>14.808999999999999</v>
      </c>
      <c r="S85" s="75">
        <v>14.3</v>
      </c>
      <c r="T85" s="75">
        <v>16.925000000000001</v>
      </c>
      <c r="U85" s="75">
        <v>1.653</v>
      </c>
      <c r="V85" s="75">
        <v>24.568000000000001</v>
      </c>
      <c r="W85" s="75">
        <v>15.531000000000001</v>
      </c>
      <c r="X85" s="75">
        <v>9.6240000000000006</v>
      </c>
      <c r="Y85" s="98">
        <v>24.8</v>
      </c>
      <c r="Z85" s="54">
        <f t="shared" si="75"/>
        <v>1.5768911055694097</v>
      </c>
      <c r="AB85" s="392">
        <f t="shared" si="79"/>
        <v>6.5247120839246348E-3</v>
      </c>
      <c r="AD85" s="118">
        <f t="shared" si="80"/>
        <v>4.572857142857143</v>
      </c>
      <c r="AE85" s="89">
        <f t="shared" si="81"/>
        <v>3.3351094470046085</v>
      </c>
      <c r="AF85" s="89">
        <f t="shared" si="82"/>
        <v>5.3021840315073394</v>
      </c>
      <c r="AG85" s="89">
        <f t="shared" si="83"/>
        <v>7.0098039215686283</v>
      </c>
      <c r="AH85" s="89">
        <f t="shared" si="84"/>
        <v>4.5217739780924395</v>
      </c>
      <c r="AI85" s="89">
        <f t="shared" si="85"/>
        <v>9.8982035928143723</v>
      </c>
      <c r="AJ85" s="89">
        <f t="shared" si="86"/>
        <v>4.756631171345596</v>
      </c>
      <c r="AK85" s="89">
        <f t="shared" si="87"/>
        <v>5.9165714285714284</v>
      </c>
      <c r="AL85" s="89">
        <f t="shared" si="88"/>
        <v>2.2773308092759112</v>
      </c>
      <c r="AM85" s="119">
        <f t="shared" si="89"/>
        <v>5.2420207144366939</v>
      </c>
      <c r="AN85" s="54">
        <f t="shared" si="77"/>
        <v>1.301826635412455</v>
      </c>
    </row>
    <row r="86" spans="1:40" ht="20.100000000000001" customHeight="1" x14ac:dyDescent="0.25">
      <c r="A86" s="104" t="s">
        <v>109</v>
      </c>
      <c r="B86" s="106">
        <v>167.47</v>
      </c>
      <c r="C86" s="75">
        <v>180.9</v>
      </c>
      <c r="D86" s="75">
        <v>224.78</v>
      </c>
      <c r="E86" s="75">
        <v>129.75</v>
      </c>
      <c r="F86" s="75">
        <v>177.98</v>
      </c>
      <c r="G86" s="75">
        <v>131.34</v>
      </c>
      <c r="H86" s="75">
        <v>156.57</v>
      </c>
      <c r="I86" s="75">
        <v>162.79</v>
      </c>
      <c r="J86" s="75">
        <v>215.76</v>
      </c>
      <c r="K86" s="158">
        <v>90.92</v>
      </c>
      <c r="L86" s="54">
        <f t="shared" si="74"/>
        <v>-0.57860585836114198</v>
      </c>
      <c r="N86" s="392">
        <f t="shared" si="78"/>
        <v>2.9228580227823472E-3</v>
      </c>
      <c r="P86" s="106">
        <v>63.273000000000003</v>
      </c>
      <c r="Q86" s="75">
        <v>31.92</v>
      </c>
      <c r="R86" s="75">
        <v>45.021000000000001</v>
      </c>
      <c r="S86" s="75">
        <v>28.29</v>
      </c>
      <c r="T86" s="75">
        <v>35.567</v>
      </c>
      <c r="U86" s="75">
        <v>36.764000000000003</v>
      </c>
      <c r="V86" s="75">
        <v>33.195999999999998</v>
      </c>
      <c r="W86" s="75">
        <v>26.802</v>
      </c>
      <c r="X86" s="75">
        <v>34.249000000000002</v>
      </c>
      <c r="Y86" s="98">
        <v>20.18</v>
      </c>
      <c r="Z86" s="54">
        <f t="shared" si="75"/>
        <v>-0.41078571637128097</v>
      </c>
      <c r="AB86" s="392">
        <f t="shared" si="79"/>
        <v>5.3092213650644815E-3</v>
      </c>
      <c r="AD86" s="118">
        <f t="shared" si="80"/>
        <v>3.7781692243386877</v>
      </c>
      <c r="AE86" s="89">
        <f t="shared" si="81"/>
        <v>1.7645107794361525</v>
      </c>
      <c r="AF86" s="89">
        <f t="shared" si="82"/>
        <v>2.0028917163448705</v>
      </c>
      <c r="AG86" s="89">
        <f t="shared" si="83"/>
        <v>2.1803468208092487</v>
      </c>
      <c r="AH86" s="89">
        <f t="shared" si="84"/>
        <v>1.9983706034385886</v>
      </c>
      <c r="AI86" s="89">
        <f t="shared" si="85"/>
        <v>2.799147251408558</v>
      </c>
      <c r="AJ86" s="89">
        <f t="shared" si="86"/>
        <v>2.1202018266590024</v>
      </c>
      <c r="AK86" s="89">
        <f t="shared" si="87"/>
        <v>1.6464156274955466</v>
      </c>
      <c r="AL86" s="89">
        <f t="shared" si="88"/>
        <v>1.5873655913978495</v>
      </c>
      <c r="AM86" s="119">
        <f t="shared" si="89"/>
        <v>2.2195336559612846</v>
      </c>
      <c r="AN86" s="54">
        <f t="shared" si="77"/>
        <v>0.39824982221439093</v>
      </c>
    </row>
    <row r="87" spans="1:40" ht="20.100000000000001" customHeight="1" x14ac:dyDescent="0.25">
      <c r="A87" s="104" t="s">
        <v>140</v>
      </c>
      <c r="B87" s="106"/>
      <c r="C87" s="75">
        <v>0.03</v>
      </c>
      <c r="D87" s="75"/>
      <c r="E87" s="75"/>
      <c r="F87" s="75"/>
      <c r="G87" s="75"/>
      <c r="H87" s="75"/>
      <c r="I87" s="75">
        <v>9</v>
      </c>
      <c r="J87" s="75"/>
      <c r="K87" s="158">
        <v>148.5</v>
      </c>
      <c r="L87" s="54"/>
      <c r="N87" s="392">
        <f t="shared" si="78"/>
        <v>4.7739157103297248E-3</v>
      </c>
      <c r="P87" s="106"/>
      <c r="Q87" s="75">
        <v>4.0000000000000001E-3</v>
      </c>
      <c r="R87" s="75"/>
      <c r="S87" s="75"/>
      <c r="T87" s="75"/>
      <c r="U87" s="75"/>
      <c r="V87" s="75"/>
      <c r="W87" s="75">
        <v>2.5179999999999998</v>
      </c>
      <c r="X87" s="75"/>
      <c r="Y87" s="98">
        <v>19.824999999999999</v>
      </c>
      <c r="Z87" s="54"/>
      <c r="AB87" s="392">
        <f t="shared" si="79"/>
        <v>5.2158232687018503E-3</v>
      </c>
      <c r="AD87" s="118"/>
      <c r="AE87" s="89">
        <f t="shared" si="81"/>
        <v>1.3333333333333333</v>
      </c>
      <c r="AF87" s="89"/>
      <c r="AG87" s="89"/>
      <c r="AH87" s="89"/>
      <c r="AI87" s="89"/>
      <c r="AJ87" s="89"/>
      <c r="AK87" s="89">
        <f t="shared" si="87"/>
        <v>2.7977777777777773</v>
      </c>
      <c r="AL87" s="89"/>
      <c r="AM87" s="119">
        <f t="shared" si="89"/>
        <v>1.3350168350168352</v>
      </c>
      <c r="AN87" s="54"/>
    </row>
    <row r="88" spans="1:40" ht="20.100000000000001" customHeight="1" x14ac:dyDescent="0.25">
      <c r="A88" s="104" t="s">
        <v>128</v>
      </c>
      <c r="B88" s="106">
        <v>15.36</v>
      </c>
      <c r="C88" s="75">
        <v>18.36</v>
      </c>
      <c r="D88" s="75">
        <v>21.12</v>
      </c>
      <c r="E88" s="75">
        <v>162.09</v>
      </c>
      <c r="F88" s="75">
        <v>157.27000000000001</v>
      </c>
      <c r="G88" s="75">
        <v>164.45</v>
      </c>
      <c r="H88" s="75">
        <v>133.54</v>
      </c>
      <c r="I88" s="75">
        <v>146.41999999999999</v>
      </c>
      <c r="J88" s="75">
        <v>120.52</v>
      </c>
      <c r="K88" s="158">
        <v>138.41</v>
      </c>
      <c r="L88" s="54">
        <f t="shared" si="74"/>
        <v>0.14844009293063393</v>
      </c>
      <c r="N88" s="392">
        <f t="shared" si="78"/>
        <v>4.4495466226716308E-3</v>
      </c>
      <c r="P88" s="106">
        <v>3.6459999999999999</v>
      </c>
      <c r="Q88" s="75">
        <v>4.367</v>
      </c>
      <c r="R88" s="75">
        <v>3.7669999999999999</v>
      </c>
      <c r="S88" s="75">
        <v>19.216000000000001</v>
      </c>
      <c r="T88" s="75">
        <v>20.202999999999999</v>
      </c>
      <c r="U88" s="75">
        <v>21.486999999999998</v>
      </c>
      <c r="V88" s="75">
        <v>17.594000000000001</v>
      </c>
      <c r="W88" s="75">
        <v>17.885999999999999</v>
      </c>
      <c r="X88" s="75">
        <v>15.683</v>
      </c>
      <c r="Y88" s="98">
        <v>19.648</v>
      </c>
      <c r="Z88" s="54">
        <f t="shared" si="75"/>
        <v>0.25282152649365552</v>
      </c>
      <c r="AB88" s="392">
        <f t="shared" si="79"/>
        <v>5.1692557671351299E-3</v>
      </c>
      <c r="AD88" s="118">
        <f t="shared" si="80"/>
        <v>2.3736979166666665</v>
      </c>
      <c r="AE88" s="89">
        <f t="shared" si="81"/>
        <v>2.3785403050108931</v>
      </c>
      <c r="AF88" s="89">
        <f t="shared" si="82"/>
        <v>1.7836174242424241</v>
      </c>
      <c r="AG88" s="89">
        <f t="shared" si="83"/>
        <v>1.1855142204947868</v>
      </c>
      <c r="AH88" s="89">
        <f t="shared" si="84"/>
        <v>1.2846060914351116</v>
      </c>
      <c r="AI88" s="89">
        <f t="shared" si="85"/>
        <v>1.3065977500760109</v>
      </c>
      <c r="AJ88" s="89">
        <f t="shared" si="86"/>
        <v>1.3175078628126404</v>
      </c>
      <c r="AK88" s="89">
        <f t="shared" si="87"/>
        <v>1.2215544324545828</v>
      </c>
      <c r="AL88" s="89">
        <f t="shared" si="88"/>
        <v>1.3012777962163957</v>
      </c>
      <c r="AM88" s="119">
        <f t="shared" si="89"/>
        <v>1.4195506105050213</v>
      </c>
      <c r="AN88" s="54">
        <f t="shared" si="77"/>
        <v>9.0889750545591744E-2</v>
      </c>
    </row>
    <row r="89" spans="1:40" ht="20.100000000000001" customHeight="1" x14ac:dyDescent="0.25">
      <c r="A89" s="104" t="s">
        <v>245</v>
      </c>
      <c r="B89" s="106"/>
      <c r="C89" s="75"/>
      <c r="D89" s="75"/>
      <c r="E89" s="75">
        <v>4.7300000000000004</v>
      </c>
      <c r="F89" s="75">
        <v>6.98</v>
      </c>
      <c r="G89" s="75">
        <v>45.63</v>
      </c>
      <c r="H89" s="75">
        <v>11.69</v>
      </c>
      <c r="I89" s="75">
        <v>15.77</v>
      </c>
      <c r="J89" s="75"/>
      <c r="K89" s="158">
        <v>124.88</v>
      </c>
      <c r="L89" s="54"/>
      <c r="N89" s="392">
        <f t="shared" si="78"/>
        <v>4.0145898579527E-3</v>
      </c>
      <c r="P89" s="106"/>
      <c r="Q89" s="75"/>
      <c r="R89" s="75"/>
      <c r="S89" s="75">
        <v>1.5169999999999999</v>
      </c>
      <c r="T89" s="75">
        <v>1.5620000000000001</v>
      </c>
      <c r="U89" s="75">
        <v>11.428000000000001</v>
      </c>
      <c r="V89" s="75">
        <v>1.534</v>
      </c>
      <c r="W89" s="75">
        <v>4.149</v>
      </c>
      <c r="X89" s="75"/>
      <c r="Y89" s="98">
        <v>18.518999999999998</v>
      </c>
      <c r="Z89" s="54"/>
      <c r="AB89" s="392">
        <f t="shared" si="79"/>
        <v>4.8722235113790443E-3</v>
      </c>
      <c r="AD89" s="118"/>
      <c r="AE89" s="89"/>
      <c r="AF89" s="89"/>
      <c r="AG89" s="89">
        <f t="shared" si="83"/>
        <v>3.2071881606765325</v>
      </c>
      <c r="AH89" s="89">
        <f t="shared" si="84"/>
        <v>2.2378223495702003</v>
      </c>
      <c r="AI89" s="89">
        <f t="shared" si="85"/>
        <v>2.5044926583388123</v>
      </c>
      <c r="AJ89" s="89">
        <f t="shared" si="86"/>
        <v>1.3122326775021387</v>
      </c>
      <c r="AK89" s="89">
        <f t="shared" si="87"/>
        <v>2.6309448319594169</v>
      </c>
      <c r="AL89" s="89"/>
      <c r="AM89" s="119">
        <f t="shared" si="89"/>
        <v>1.4829436258808457</v>
      </c>
      <c r="AN89" s="54"/>
    </row>
    <row r="90" spans="1:40" ht="20.100000000000001" customHeight="1" x14ac:dyDescent="0.25">
      <c r="A90" s="104" t="s">
        <v>127</v>
      </c>
      <c r="B90" s="106">
        <v>54.5</v>
      </c>
      <c r="C90" s="75"/>
      <c r="D90" s="75">
        <v>0.1</v>
      </c>
      <c r="E90" s="75"/>
      <c r="F90" s="75">
        <v>1.35</v>
      </c>
      <c r="G90" s="75">
        <v>73.5</v>
      </c>
      <c r="H90" s="75">
        <v>0.14000000000000001</v>
      </c>
      <c r="I90" s="75">
        <v>148.66</v>
      </c>
      <c r="J90" s="75">
        <v>30.67</v>
      </c>
      <c r="K90" s="158">
        <v>86.18</v>
      </c>
      <c r="L90" s="54">
        <f t="shared" si="74"/>
        <v>1.8099119660906424</v>
      </c>
      <c r="N90" s="392">
        <f t="shared" si="78"/>
        <v>2.7704784910182875E-3</v>
      </c>
      <c r="P90" s="106">
        <v>7.42</v>
      </c>
      <c r="Q90" s="75"/>
      <c r="R90" s="75">
        <v>1.2E-2</v>
      </c>
      <c r="S90" s="75"/>
      <c r="T90" s="75">
        <v>1.258</v>
      </c>
      <c r="U90" s="75">
        <v>11.95</v>
      </c>
      <c r="V90" s="75">
        <v>1.7000000000000001E-2</v>
      </c>
      <c r="W90" s="75">
        <v>15.839</v>
      </c>
      <c r="X90" s="75">
        <v>5.8</v>
      </c>
      <c r="Y90" s="98">
        <v>18.006</v>
      </c>
      <c r="Z90" s="54">
        <f t="shared" si="75"/>
        <v>2.1044827586206898</v>
      </c>
      <c r="AB90" s="392">
        <f t="shared" si="79"/>
        <v>4.7372566848043135E-3</v>
      </c>
      <c r="AD90" s="118">
        <f t="shared" si="80"/>
        <v>1.3614678899082568</v>
      </c>
      <c r="AE90" s="89"/>
      <c r="AF90" s="89">
        <f t="shared" si="82"/>
        <v>1.2</v>
      </c>
      <c r="AG90" s="89"/>
      <c r="AH90" s="89">
        <f t="shared" si="84"/>
        <v>9.318518518518518</v>
      </c>
      <c r="AI90" s="89">
        <f t="shared" si="85"/>
        <v>1.6258503401360545</v>
      </c>
      <c r="AJ90" s="89">
        <f t="shared" si="86"/>
        <v>1.2142857142857142</v>
      </c>
      <c r="AK90" s="89">
        <f t="shared" si="87"/>
        <v>1.0654513655320867</v>
      </c>
      <c r="AL90" s="89">
        <f t="shared" si="88"/>
        <v>1.8910987936093901</v>
      </c>
      <c r="AM90" s="119">
        <f t="shared" si="89"/>
        <v>2.0893478765374796</v>
      </c>
      <c r="AN90" s="54">
        <f t="shared" si="77"/>
        <v>0.10483274781731901</v>
      </c>
    </row>
    <row r="91" spans="1:40" ht="20.100000000000001" customHeight="1" x14ac:dyDescent="0.25">
      <c r="A91" s="104" t="s">
        <v>121</v>
      </c>
      <c r="B91" s="106">
        <v>350.62</v>
      </c>
      <c r="C91" s="75">
        <v>159.72999999999999</v>
      </c>
      <c r="D91" s="75">
        <v>187.68</v>
      </c>
      <c r="E91" s="75">
        <v>75.400000000000006</v>
      </c>
      <c r="F91" s="75">
        <v>140.18</v>
      </c>
      <c r="G91" s="75">
        <v>65.91</v>
      </c>
      <c r="H91" s="75">
        <v>83.15</v>
      </c>
      <c r="I91" s="75">
        <v>81.22</v>
      </c>
      <c r="J91" s="75">
        <v>67.89</v>
      </c>
      <c r="K91" s="158">
        <v>84.68</v>
      </c>
      <c r="L91" s="54">
        <f t="shared" si="74"/>
        <v>0.24731182795698933</v>
      </c>
      <c r="N91" s="392">
        <f t="shared" si="78"/>
        <v>2.7222571202068762E-3</v>
      </c>
      <c r="P91" s="106">
        <v>64.087999999999994</v>
      </c>
      <c r="Q91" s="75">
        <v>27.876999999999999</v>
      </c>
      <c r="R91" s="75">
        <v>35.731000000000002</v>
      </c>
      <c r="S91" s="75">
        <v>15.362</v>
      </c>
      <c r="T91" s="75">
        <v>25.446000000000002</v>
      </c>
      <c r="U91" s="75">
        <v>14.323</v>
      </c>
      <c r="V91" s="75">
        <v>17.2</v>
      </c>
      <c r="W91" s="75">
        <v>15.965</v>
      </c>
      <c r="X91" s="75">
        <v>13.465</v>
      </c>
      <c r="Y91" s="98">
        <v>16.873999999999999</v>
      </c>
      <c r="Z91" s="54">
        <f t="shared" si="75"/>
        <v>0.25317489788340131</v>
      </c>
      <c r="AB91" s="392">
        <f t="shared" si="79"/>
        <v>4.4394351493606569E-3</v>
      </c>
      <c r="AD91" s="118">
        <f t="shared" si="80"/>
        <v>1.8278478124465232</v>
      </c>
      <c r="AE91" s="89">
        <f t="shared" si="81"/>
        <v>1.7452576222375258</v>
      </c>
      <c r="AF91" s="89">
        <f t="shared" si="82"/>
        <v>1.9038256606990622</v>
      </c>
      <c r="AG91" s="89">
        <f t="shared" si="83"/>
        <v>2.0374005305039784</v>
      </c>
      <c r="AH91" s="89">
        <f t="shared" si="84"/>
        <v>1.8152375517192181</v>
      </c>
      <c r="AI91" s="89">
        <f t="shared" si="85"/>
        <v>2.1731148535882268</v>
      </c>
      <c r="AJ91" s="89">
        <f t="shared" si="86"/>
        <v>2.0685508117859288</v>
      </c>
      <c r="AK91" s="89">
        <f t="shared" si="87"/>
        <v>1.9656488549618321</v>
      </c>
      <c r="AL91" s="89">
        <f t="shared" si="88"/>
        <v>1.9833554278980703</v>
      </c>
      <c r="AM91" s="119">
        <f t="shared" si="89"/>
        <v>1.9926783183750587</v>
      </c>
      <c r="AN91" s="54">
        <f t="shared" si="77"/>
        <v>4.7005646823820571E-3</v>
      </c>
    </row>
    <row r="92" spans="1:40" ht="20.100000000000001" customHeight="1" x14ac:dyDescent="0.25">
      <c r="A92" s="104" t="s">
        <v>111</v>
      </c>
      <c r="B92" s="106">
        <v>113.92</v>
      </c>
      <c r="C92" s="75">
        <v>0.02</v>
      </c>
      <c r="D92" s="75">
        <v>0.19</v>
      </c>
      <c r="E92" s="75"/>
      <c r="F92" s="75"/>
      <c r="G92" s="75">
        <v>0.63</v>
      </c>
      <c r="H92" s="75">
        <v>13.75</v>
      </c>
      <c r="I92" s="75">
        <v>46.74</v>
      </c>
      <c r="J92" s="75">
        <v>34.32</v>
      </c>
      <c r="K92" s="158">
        <v>7.57</v>
      </c>
      <c r="L92" s="54">
        <f t="shared" si="74"/>
        <v>-0.77942890442890445</v>
      </c>
      <c r="N92" s="392">
        <f t="shared" si="78"/>
        <v>2.4335718469492267E-4</v>
      </c>
      <c r="P92" s="106">
        <v>235.31399999999999</v>
      </c>
      <c r="Q92" s="75">
        <v>6.4000000000000001E-2</v>
      </c>
      <c r="R92" s="75">
        <v>1.01</v>
      </c>
      <c r="S92" s="75"/>
      <c r="T92" s="75"/>
      <c r="U92" s="75">
        <v>0.67200000000000004</v>
      </c>
      <c r="V92" s="75">
        <v>22.454999999999998</v>
      </c>
      <c r="W92" s="75">
        <v>60.06</v>
      </c>
      <c r="X92" s="75">
        <v>51.814</v>
      </c>
      <c r="Y92" s="98">
        <v>16.523</v>
      </c>
      <c r="Z92" s="54">
        <f t="shared" si="75"/>
        <v>-0.6811093526846026</v>
      </c>
      <c r="AB92" s="392">
        <f t="shared" si="79"/>
        <v>4.347089425914788E-3</v>
      </c>
      <c r="AD92" s="118">
        <f t="shared" si="80"/>
        <v>20.656074438202246</v>
      </c>
      <c r="AE92" s="89">
        <f t="shared" si="81"/>
        <v>32</v>
      </c>
      <c r="AF92" s="89">
        <f t="shared" si="82"/>
        <v>53.15789473684211</v>
      </c>
      <c r="AG92" s="89"/>
      <c r="AH92" s="89"/>
      <c r="AI92" s="89">
        <f t="shared" si="85"/>
        <v>10.666666666666666</v>
      </c>
      <c r="AJ92" s="89">
        <f t="shared" si="86"/>
        <v>16.330909090909088</v>
      </c>
      <c r="AK92" s="89">
        <f t="shared" si="87"/>
        <v>12.849807445442876</v>
      </c>
      <c r="AL92" s="89">
        <f t="shared" si="88"/>
        <v>15.097319347319347</v>
      </c>
      <c r="AM92" s="119">
        <f t="shared" si="89"/>
        <v>21.826948480845441</v>
      </c>
      <c r="AN92" s="54">
        <f t="shared" si="77"/>
        <v>0.44574993604550034</v>
      </c>
    </row>
    <row r="93" spans="1:40" ht="20.100000000000001" customHeight="1" x14ac:dyDescent="0.25">
      <c r="A93" s="104" t="s">
        <v>139</v>
      </c>
      <c r="B93" s="106"/>
      <c r="C93" s="75">
        <v>9</v>
      </c>
      <c r="D93" s="75">
        <v>22.95</v>
      </c>
      <c r="E93" s="75">
        <v>45.45</v>
      </c>
      <c r="F93" s="75">
        <v>73.790000000000006</v>
      </c>
      <c r="G93" s="75">
        <v>6.98</v>
      </c>
      <c r="H93" s="75">
        <v>7.43</v>
      </c>
      <c r="I93" s="75">
        <v>38.25</v>
      </c>
      <c r="J93" s="75">
        <v>32.4</v>
      </c>
      <c r="K93" s="158">
        <v>50.42</v>
      </c>
      <c r="L93" s="54">
        <f t="shared" si="74"/>
        <v>0.55617283950617291</v>
      </c>
      <c r="N93" s="392">
        <f t="shared" si="78"/>
        <v>1.6208810108742405E-3</v>
      </c>
      <c r="P93" s="106"/>
      <c r="Q93" s="75">
        <v>2.4500000000000002</v>
      </c>
      <c r="R93" s="75">
        <v>6.1989999999999998</v>
      </c>
      <c r="S93" s="75">
        <v>12.365</v>
      </c>
      <c r="T93" s="75">
        <v>20.811</v>
      </c>
      <c r="U93" s="75">
        <v>1.8939999999999999</v>
      </c>
      <c r="V93" s="75">
        <v>1.946</v>
      </c>
      <c r="W93" s="75">
        <v>10.122999999999999</v>
      </c>
      <c r="X93" s="75">
        <v>8.4290000000000003</v>
      </c>
      <c r="Y93" s="98">
        <v>13.567</v>
      </c>
      <c r="Z93" s="54">
        <f t="shared" si="75"/>
        <v>0.60956222564954321</v>
      </c>
      <c r="AB93" s="392">
        <f t="shared" si="79"/>
        <v>3.569385840427642E-3</v>
      </c>
      <c r="AD93" s="118"/>
      <c r="AE93" s="89">
        <f t="shared" si="81"/>
        <v>2.7222222222222223</v>
      </c>
      <c r="AF93" s="89">
        <f t="shared" si="82"/>
        <v>2.701089324618736</v>
      </c>
      <c r="AG93" s="89">
        <f t="shared" si="83"/>
        <v>2.7205720572057208</v>
      </c>
      <c r="AH93" s="89">
        <f t="shared" si="84"/>
        <v>2.8203008537742242</v>
      </c>
      <c r="AI93" s="89">
        <f t="shared" si="85"/>
        <v>2.7134670487106014</v>
      </c>
      <c r="AJ93" s="89">
        <f t="shared" si="86"/>
        <v>2.6191117092866758</v>
      </c>
      <c r="AK93" s="89">
        <f t="shared" si="87"/>
        <v>2.6465359477124184</v>
      </c>
      <c r="AL93" s="89">
        <f t="shared" si="88"/>
        <v>2.6015432098765432</v>
      </c>
      <c r="AM93" s="119">
        <f t="shared" si="89"/>
        <v>2.6907973026576752</v>
      </c>
      <c r="AN93" s="54">
        <f t="shared" si="77"/>
        <v>3.4308133896176041E-2</v>
      </c>
    </row>
    <row r="94" spans="1:40" ht="20.100000000000001" customHeight="1" x14ac:dyDescent="0.25">
      <c r="A94" s="104" t="s">
        <v>246</v>
      </c>
      <c r="B94" s="106">
        <v>12.6</v>
      </c>
      <c r="C94" s="75">
        <v>3.6</v>
      </c>
      <c r="D94" s="75">
        <v>3.83</v>
      </c>
      <c r="E94" s="75">
        <v>8.33</v>
      </c>
      <c r="F94" s="75">
        <v>11.25</v>
      </c>
      <c r="G94" s="75">
        <v>1.35</v>
      </c>
      <c r="H94" s="75">
        <v>0.11</v>
      </c>
      <c r="I94" s="75">
        <v>27.02</v>
      </c>
      <c r="J94" s="75">
        <v>45.68</v>
      </c>
      <c r="K94" s="158">
        <v>53.33</v>
      </c>
      <c r="L94" s="54">
        <f t="shared" si="74"/>
        <v>0.16746935201401048</v>
      </c>
      <c r="N94" s="392">
        <f t="shared" si="78"/>
        <v>1.7144304702483785E-3</v>
      </c>
      <c r="P94" s="106">
        <v>3.7749999999999999</v>
      </c>
      <c r="Q94" s="75">
        <v>1.78</v>
      </c>
      <c r="R94" s="75">
        <v>2.3180000000000001</v>
      </c>
      <c r="S94" s="75">
        <v>3.5289999999999999</v>
      </c>
      <c r="T94" s="75">
        <v>4.8949999999999996</v>
      </c>
      <c r="U94" s="75">
        <v>1.1499999999999999</v>
      </c>
      <c r="V94" s="75">
        <v>8.0000000000000002E-3</v>
      </c>
      <c r="W94" s="75">
        <v>9.6129999999999995</v>
      </c>
      <c r="X94" s="75">
        <v>9.69</v>
      </c>
      <c r="Y94" s="98">
        <v>11.861000000000001</v>
      </c>
      <c r="Z94" s="54">
        <f t="shared" si="75"/>
        <v>0.22404540763673902</v>
      </c>
      <c r="AB94" s="392">
        <f t="shared" si="79"/>
        <v>3.120548791428633E-3</v>
      </c>
      <c r="AD94" s="118">
        <f t="shared" ref="AD89:AE96" si="90">(P94/B94)*10</f>
        <v>2.996031746031746</v>
      </c>
      <c r="AE94" s="89">
        <f t="shared" si="90"/>
        <v>4.9444444444444446</v>
      </c>
      <c r="AF94" s="89">
        <f t="shared" ref="AF90:AG96" si="91">(R94/D94)*10</f>
        <v>6.0522193211488249</v>
      </c>
      <c r="AG94" s="89">
        <f t="shared" si="91"/>
        <v>4.2364945978391351</v>
      </c>
      <c r="AH94" s="89">
        <f t="shared" ref="AH89:AH96" si="92">(T94/F94)*10</f>
        <v>4.3511111111111109</v>
      </c>
      <c r="AI94" s="89">
        <f t="shared" ref="AI90:AI96" si="93">(U94/G94)*10</f>
        <v>8.5185185185185173</v>
      </c>
      <c r="AJ94" s="89">
        <f t="shared" ref="AJ89:AK96" si="94">(V94/H94)*10</f>
        <v>0.72727272727272729</v>
      </c>
      <c r="AK94" s="89">
        <f t="shared" si="94"/>
        <v>3.5577350111028867</v>
      </c>
      <c r="AL94" s="89">
        <f t="shared" ref="AL88:AL96" si="95">(X94/J94)*10</f>
        <v>2.1212784588441331</v>
      </c>
      <c r="AM94" s="119">
        <f t="shared" ref="AM88:AM96" si="96">(Y94/K94)*10</f>
        <v>2.2240765047815492</v>
      </c>
      <c r="AN94" s="54">
        <f t="shared" si="77"/>
        <v>4.8460420417143081E-2</v>
      </c>
    </row>
    <row r="95" spans="1:40" ht="20.100000000000001" customHeight="1" thickBot="1" x14ac:dyDescent="0.3">
      <c r="A95" s="59" t="s">
        <v>33</v>
      </c>
      <c r="B95" s="106">
        <f>B96-SUM(B68:B94)</f>
        <v>978.55000000000291</v>
      </c>
      <c r="C95" s="75">
        <f>C96-SUM(C68:C94)</f>
        <v>775.57000000000335</v>
      </c>
      <c r="D95" s="75">
        <f>D96-SUM(D68:D94)</f>
        <v>1061.1800000000039</v>
      </c>
      <c r="E95" s="75">
        <f t="shared" ref="E95:K95" si="97">E96-SUM(E68:E94)</f>
        <v>1365.8199999999997</v>
      </c>
      <c r="F95" s="75">
        <f t="shared" si="97"/>
        <v>961.71999999999753</v>
      </c>
      <c r="G95" s="75">
        <f t="shared" si="97"/>
        <v>1607.7100000000137</v>
      </c>
      <c r="H95" s="75">
        <f t="shared" si="97"/>
        <v>883.60999999999331</v>
      </c>
      <c r="I95" s="75">
        <f t="shared" si="97"/>
        <v>1144.160000000018</v>
      </c>
      <c r="J95" s="75">
        <f t="shared" si="97"/>
        <v>1924.8400000000001</v>
      </c>
      <c r="K95" s="123">
        <f t="shared" si="97"/>
        <v>932.80000000000291</v>
      </c>
      <c r="L95" s="160">
        <f t="shared" si="74"/>
        <v>-0.51538829201388014</v>
      </c>
      <c r="N95" s="392">
        <f t="shared" si="78"/>
        <v>2.9987263128589771E-2</v>
      </c>
      <c r="P95" s="106">
        <f>P96-SUM(P68:P94)</f>
        <v>294.33699999999999</v>
      </c>
      <c r="Q95" s="75">
        <f>Q96-SUM(Q68:Q94)</f>
        <v>152.24899999999889</v>
      </c>
      <c r="R95" s="75">
        <f>R96-SUM(R68:R94)</f>
        <v>195.88999999999851</v>
      </c>
      <c r="S95" s="75">
        <f t="shared" ref="S95:Y95" si="98">S96-SUM(S68:S94)</f>
        <v>245.51700000000073</v>
      </c>
      <c r="T95" s="75">
        <f t="shared" si="98"/>
        <v>215.91600000000062</v>
      </c>
      <c r="U95" s="75">
        <f t="shared" si="98"/>
        <v>279.59299999999985</v>
      </c>
      <c r="V95" s="75">
        <f t="shared" si="98"/>
        <v>179.79200000000083</v>
      </c>
      <c r="W95" s="75">
        <f t="shared" si="98"/>
        <v>252.00299999999925</v>
      </c>
      <c r="X95" s="75">
        <f t="shared" si="98"/>
        <v>322.98199999999952</v>
      </c>
      <c r="Y95" s="98">
        <f t="shared" si="98"/>
        <v>160.01200000000063</v>
      </c>
      <c r="Z95" s="160">
        <f t="shared" si="75"/>
        <v>-0.50457920255617694</v>
      </c>
      <c r="AB95" s="392">
        <f t="shared" si="79"/>
        <v>4.2098073789231964E-2</v>
      </c>
      <c r="AD95" s="120">
        <f t="shared" si="90"/>
        <v>3.007889223851608</v>
      </c>
      <c r="AE95" s="91">
        <f t="shared" si="90"/>
        <v>1.963059427259928</v>
      </c>
      <c r="AF95" s="91">
        <f t="shared" si="91"/>
        <v>1.8459639269492243</v>
      </c>
      <c r="AG95" s="91">
        <f t="shared" si="91"/>
        <v>1.797579476065666</v>
      </c>
      <c r="AH95" s="91">
        <f t="shared" si="92"/>
        <v>2.2451025246433596</v>
      </c>
      <c r="AI95" s="91">
        <f t="shared" si="93"/>
        <v>1.7390760771532021</v>
      </c>
      <c r="AJ95" s="91">
        <f t="shared" si="94"/>
        <v>2.034743834949833</v>
      </c>
      <c r="AK95" s="91">
        <f t="shared" si="94"/>
        <v>2.2025153824639498</v>
      </c>
      <c r="AL95" s="91">
        <f t="shared" si="95"/>
        <v>1.6779680389019322</v>
      </c>
      <c r="AM95" s="121">
        <f t="shared" si="96"/>
        <v>1.7153945111492295</v>
      </c>
      <c r="AN95" s="160">
        <f t="shared" si="77"/>
        <v>2.2304639528050386E-2</v>
      </c>
    </row>
    <row r="96" spans="1:40" s="7" customFormat="1" ht="26.25" customHeight="1" thickBot="1" x14ac:dyDescent="0.3">
      <c r="A96" s="69" t="s">
        <v>34</v>
      </c>
      <c r="B96" s="100">
        <v>29185.82</v>
      </c>
      <c r="C96" s="83">
        <v>28949.89</v>
      </c>
      <c r="D96" s="83">
        <v>27528.080000000002</v>
      </c>
      <c r="E96" s="83">
        <v>24883.18</v>
      </c>
      <c r="F96" s="83">
        <v>30463.89</v>
      </c>
      <c r="G96" s="83">
        <v>35177.519999999997</v>
      </c>
      <c r="H96" s="83">
        <v>30872.37</v>
      </c>
      <c r="I96" s="83">
        <v>34109.18</v>
      </c>
      <c r="J96" s="83">
        <v>28827.54</v>
      </c>
      <c r="K96" s="101">
        <v>31106.54</v>
      </c>
      <c r="L96" s="125">
        <f t="shared" si="74"/>
        <v>7.9056346812804698E-2</v>
      </c>
      <c r="M96"/>
      <c r="N96" s="395">
        <f>SUM(N68:N95)</f>
        <v>1.0000000000000002</v>
      </c>
      <c r="P96" s="156">
        <v>4254.1310000000003</v>
      </c>
      <c r="Q96" s="111">
        <v>2817.5929999999998</v>
      </c>
      <c r="R96" s="111">
        <v>2863.076</v>
      </c>
      <c r="S96" s="111">
        <v>3044.5419999999999</v>
      </c>
      <c r="T96" s="111">
        <v>3605.268</v>
      </c>
      <c r="U96" s="111">
        <v>3561.942</v>
      </c>
      <c r="V96" s="111">
        <v>3232.0239999999999</v>
      </c>
      <c r="W96" s="111">
        <v>3454.43</v>
      </c>
      <c r="X96" s="111">
        <v>3637.09</v>
      </c>
      <c r="Y96" s="112">
        <v>3800.9340000000002</v>
      </c>
      <c r="Z96" s="425">
        <f t="shared" si="75"/>
        <v>4.5048101641697084E-2</v>
      </c>
      <c r="AA96"/>
      <c r="AB96" s="395">
        <f>SUM(AB68:AB95)</f>
        <v>1.0000000000000002</v>
      </c>
      <c r="AD96" s="87">
        <f t="shared" si="90"/>
        <v>1.4576020135805676</v>
      </c>
      <c r="AE96" s="92">
        <f t="shared" si="90"/>
        <v>0.97326552881548078</v>
      </c>
      <c r="AF96" s="92">
        <f t="shared" si="91"/>
        <v>1.04005655316317</v>
      </c>
      <c r="AG96" s="92">
        <f t="shared" si="91"/>
        <v>1.2235341302839911</v>
      </c>
      <c r="AH96" s="92">
        <f t="shared" si="92"/>
        <v>1.1834562165238911</v>
      </c>
      <c r="AI96" s="92">
        <f t="shared" si="93"/>
        <v>1.0125619998226141</v>
      </c>
      <c r="AJ96" s="92">
        <f t="shared" si="94"/>
        <v>1.0468985698214941</v>
      </c>
      <c r="AK96" s="92">
        <f t="shared" si="94"/>
        <v>1.0127566830982158</v>
      </c>
      <c r="AL96" s="92">
        <f t="shared" si="95"/>
        <v>1.2616719983737772</v>
      </c>
      <c r="AM96" s="103">
        <f t="shared" si="96"/>
        <v>1.2219083189580069</v>
      </c>
      <c r="AN96" s="102">
        <f t="shared" si="77"/>
        <v>-3.1516653668325366E-2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36:A38"/>
    <mergeCell ref="B36:K36"/>
    <mergeCell ref="L36:L38"/>
    <mergeCell ref="N36:N38"/>
    <mergeCell ref="P36:Y36"/>
    <mergeCell ref="AB36:AB38"/>
    <mergeCell ref="AD36:AM36"/>
    <mergeCell ref="AN36:AN38"/>
    <mergeCell ref="B37:K37"/>
    <mergeCell ref="P37:Y37"/>
    <mergeCell ref="AD37:AM37"/>
    <mergeCell ref="Z36:Z38"/>
    <mergeCell ref="A65:A67"/>
    <mergeCell ref="B65:K65"/>
    <mergeCell ref="L65:L67"/>
    <mergeCell ref="N65:N67"/>
    <mergeCell ref="P65:Y65"/>
    <mergeCell ref="AB65:AB67"/>
    <mergeCell ref="AD65:AM65"/>
    <mergeCell ref="AN65:AN67"/>
    <mergeCell ref="B66:K66"/>
    <mergeCell ref="P66:Y66"/>
    <mergeCell ref="AD66:AM66"/>
    <mergeCell ref="Z65:Z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X32:Y32 J32:K32 J61:K61 X61:Y61 B61:H61 B32:H32 P61:V61 P32:V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014E75D9-1B91-440C-8077-256DA52A90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7" id="{CE6FC4AA-7A22-4DE1-8C6F-1AD6132539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6" id="{2A87EAC6-6A88-44D2-A558-5AD3E2DFB5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5" id="{9D7BCE50-D63C-4655-8A7B-1D260DC5D1D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4" id="{66D0BB7E-1408-4027-B9CD-DDF783DE313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3" id="{64513E55-2FE8-4FE2-A62A-AAB00F307A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B237B471-B019-42CF-89EB-5AE666359E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2281956F-C6D3-4B73-B9F2-6C00126587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B02E180F-91BC-4C14-8D0A-A39215412C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25741DC6-0729-48FE-A295-91CDB6E870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8" id="{056BECA2-51AE-433A-827B-44B32A45C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7" id="{B43944D6-4532-4FEA-9CA8-56EF0F5A60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6" id="{F1691C0A-E6F0-49AA-81EE-5F89557B89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5" id="{C663251E-DBEA-441A-AE9F-E6629EE41A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4" id="{21D7FC0E-0931-4E28-B0D0-B59FEA5987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8F5FD445-F854-46F8-9AC8-6986198FFB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2" id="{1671F220-236D-4BEE-978F-759119BCF8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" id="{B1C7F509-F7CE-497A-8FA9-070C75CA62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topLeftCell="R1" workbookViewId="0">
      <selection activeCell="AE86" sqref="AE86:AF86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431" t="s">
        <v>176</v>
      </c>
      <c r="B1" s="33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98</v>
      </c>
      <c r="B7" s="95">
        <v>136862.41</v>
      </c>
      <c r="C7" s="73">
        <v>147369.59</v>
      </c>
      <c r="D7" s="73">
        <v>156405.41</v>
      </c>
      <c r="E7" s="73">
        <v>168723.93</v>
      </c>
      <c r="F7" s="73">
        <v>202121.96</v>
      </c>
      <c r="G7" s="73">
        <v>149795.34</v>
      </c>
      <c r="H7" s="73">
        <v>37544.32</v>
      </c>
      <c r="I7" s="73">
        <v>64022.71</v>
      </c>
      <c r="J7" s="73">
        <v>51236.68</v>
      </c>
      <c r="K7" s="96">
        <v>71378.259999999995</v>
      </c>
      <c r="L7" s="54">
        <f t="shared" ref="L7:L33" si="0">(K7-J7)/J7</f>
        <v>0.39310860891064747</v>
      </c>
      <c r="N7" s="391">
        <f>K7/K33</f>
        <v>0.12872430419553355</v>
      </c>
      <c r="P7" s="95">
        <v>12136.95</v>
      </c>
      <c r="Q7" s="73">
        <v>14255.281000000001</v>
      </c>
      <c r="R7" s="73">
        <v>16191.282999999999</v>
      </c>
      <c r="S7" s="73">
        <v>18928.006000000001</v>
      </c>
      <c r="T7" s="73">
        <v>23322.368999999999</v>
      </c>
      <c r="U7" s="73">
        <v>18346.521000000001</v>
      </c>
      <c r="V7" s="73">
        <v>5348.6909999999998</v>
      </c>
      <c r="W7" s="73">
        <v>9500.1290000000008</v>
      </c>
      <c r="X7" s="73">
        <v>8710.0650000000005</v>
      </c>
      <c r="Y7" s="96">
        <v>10835.705</v>
      </c>
      <c r="Z7" s="54">
        <f t="shared" ref="Z7:Z33" si="1">(Y7-X7)/X7</f>
        <v>0.24404410300037938</v>
      </c>
      <c r="AB7" s="391">
        <f>Y7/Y33</f>
        <v>0.11618532686054647</v>
      </c>
      <c r="AD7" s="64">
        <f t="shared" ref="AD7:AD33" si="2">(P7/B7)*10</f>
        <v>0.8867993775646652</v>
      </c>
      <c r="AE7" s="88">
        <f t="shared" ref="AE7:AE33" si="3">(Q7/C7)*10</f>
        <v>0.96731496640521297</v>
      </c>
      <c r="AF7" s="88">
        <f t="shared" ref="AF7:AF33" si="4">(R7/D7)*10</f>
        <v>1.0352124648373735</v>
      </c>
      <c r="AG7" s="88">
        <f t="shared" ref="AG7:AG33" si="5">(S7/E7)*10</f>
        <v>1.1218329255370001</v>
      </c>
      <c r="AH7" s="88">
        <f t="shared" ref="AH7:AH33" si="6">(T7/F7)*10</f>
        <v>1.1538760558229297</v>
      </c>
      <c r="AI7" s="88">
        <f t="shared" ref="AI7:AI33" si="7">(U7/G7)*10</f>
        <v>1.224772479571127</v>
      </c>
      <c r="AJ7" s="88">
        <f t="shared" ref="AJ7:AK33" si="8">(V7/H7)*10</f>
        <v>1.4246338727136354</v>
      </c>
      <c r="AK7" s="88">
        <f t="shared" si="8"/>
        <v>1.4838686147462363</v>
      </c>
      <c r="AL7" s="88">
        <f t="shared" ref="AL7:AL33" si="9">(X7/J7)*10</f>
        <v>1.6999667035412913</v>
      </c>
      <c r="AM7" s="19">
        <f t="shared" ref="AM7:AM33" si="10">(Y7/K7)*10</f>
        <v>1.5180679663527805</v>
      </c>
      <c r="AN7" s="54">
        <f>(AM7-AL7)/AL7</f>
        <v>-0.10700135291449404</v>
      </c>
    </row>
    <row r="8" spans="1:40" ht="20.100000000000001" customHeight="1" x14ac:dyDescent="0.25">
      <c r="A8" s="5" t="s">
        <v>92</v>
      </c>
      <c r="B8" s="97">
        <v>57163.98</v>
      </c>
      <c r="C8" s="75">
        <v>64922.22</v>
      </c>
      <c r="D8" s="75">
        <v>65620.039999999994</v>
      </c>
      <c r="E8" s="75">
        <v>43669.98</v>
      </c>
      <c r="F8" s="75">
        <v>51750.61</v>
      </c>
      <c r="G8" s="75">
        <v>43496.9</v>
      </c>
      <c r="H8" s="75">
        <v>45717.25</v>
      </c>
      <c r="I8" s="75">
        <v>42591.22</v>
      </c>
      <c r="J8" s="75">
        <v>48389.11</v>
      </c>
      <c r="K8" s="98">
        <v>56878.97</v>
      </c>
      <c r="L8" s="54">
        <f t="shared" si="0"/>
        <v>0.17544980678503905</v>
      </c>
      <c r="N8" s="392">
        <f>K8/$K$33</f>
        <v>0.10257613223702325</v>
      </c>
      <c r="P8" s="97">
        <v>9800.018</v>
      </c>
      <c r="Q8" s="75">
        <v>10100.535</v>
      </c>
      <c r="R8" s="75">
        <v>10557.753000000001</v>
      </c>
      <c r="S8" s="75">
        <v>7621.7039999999997</v>
      </c>
      <c r="T8" s="75">
        <v>9495.652</v>
      </c>
      <c r="U8" s="75">
        <v>8502.8590000000004</v>
      </c>
      <c r="V8" s="75">
        <v>8738.5589999999993</v>
      </c>
      <c r="W8" s="75">
        <v>8163.1710000000003</v>
      </c>
      <c r="X8" s="75">
        <v>8805.7240000000002</v>
      </c>
      <c r="Y8" s="98">
        <v>10709.787</v>
      </c>
      <c r="Z8" s="54">
        <f t="shared" si="1"/>
        <v>0.21623014757219283</v>
      </c>
      <c r="AB8" s="392">
        <f>Y8/$Y$33</f>
        <v>0.11483517714831028</v>
      </c>
      <c r="AD8" s="64">
        <f t="shared" si="2"/>
        <v>1.7143694333389661</v>
      </c>
      <c r="AE8" s="89">
        <f t="shared" si="3"/>
        <v>1.5557901439599569</v>
      </c>
      <c r="AF8" s="89">
        <f t="shared" si="4"/>
        <v>1.6089220610045349</v>
      </c>
      <c r="AG8" s="89">
        <f t="shared" si="5"/>
        <v>1.7452959676189452</v>
      </c>
      <c r="AH8" s="89">
        <f t="shared" si="6"/>
        <v>1.834886970414455</v>
      </c>
      <c r="AI8" s="89">
        <f t="shared" si="7"/>
        <v>1.9548195388636891</v>
      </c>
      <c r="AJ8" s="89">
        <f t="shared" si="8"/>
        <v>1.9114358365824715</v>
      </c>
      <c r="AK8" s="89">
        <f t="shared" si="8"/>
        <v>1.9166323481694114</v>
      </c>
      <c r="AL8" s="89">
        <f t="shared" si="9"/>
        <v>1.8197739119401037</v>
      </c>
      <c r="AM8" s="19">
        <f t="shared" si="10"/>
        <v>1.8829080414079227</v>
      </c>
      <c r="AN8" s="54">
        <f t="shared" ref="AN8:AN33" si="11">(AM8-AL8)/AL8</f>
        <v>3.4693391884330377E-2</v>
      </c>
    </row>
    <row r="9" spans="1:40" ht="20.100000000000001" customHeight="1" x14ac:dyDescent="0.25">
      <c r="A9" s="5" t="s">
        <v>91</v>
      </c>
      <c r="B9" s="97">
        <v>7191.25</v>
      </c>
      <c r="C9" s="75">
        <v>9378.11</v>
      </c>
      <c r="D9" s="75">
        <v>10438.32</v>
      </c>
      <c r="E9" s="75">
        <v>14899.64</v>
      </c>
      <c r="F9" s="75">
        <v>17390.099999999999</v>
      </c>
      <c r="G9" s="75">
        <v>17926.939999999999</v>
      </c>
      <c r="H9" s="75">
        <v>23372.54</v>
      </c>
      <c r="I9" s="75">
        <v>31044.66</v>
      </c>
      <c r="J9" s="75">
        <v>46957.1</v>
      </c>
      <c r="K9" s="98">
        <v>54972.32</v>
      </c>
      <c r="L9" s="54">
        <f t="shared" si="0"/>
        <v>0.17069239795472893</v>
      </c>
      <c r="N9" s="392">
        <f t="shared" ref="N9:N32" si="12">K9/$K$33</f>
        <v>9.9137659590107868E-2</v>
      </c>
      <c r="P9" s="97">
        <v>1498.056</v>
      </c>
      <c r="Q9" s="75">
        <v>1820.126</v>
      </c>
      <c r="R9" s="75">
        <v>2101.6570000000002</v>
      </c>
      <c r="S9" s="75">
        <v>2949.096</v>
      </c>
      <c r="T9" s="75">
        <v>3637.1750000000002</v>
      </c>
      <c r="U9" s="75">
        <v>3510.73</v>
      </c>
      <c r="V9" s="75">
        <v>4490.8029999999999</v>
      </c>
      <c r="W9" s="75">
        <v>4732.7849999999999</v>
      </c>
      <c r="X9" s="75">
        <v>7525.5420000000004</v>
      </c>
      <c r="Y9" s="98">
        <v>8708.0319999999992</v>
      </c>
      <c r="Z9" s="54">
        <f t="shared" si="1"/>
        <v>0.15713021068781474</v>
      </c>
      <c r="AB9" s="392">
        <f t="shared" ref="AB9:AB32" si="13">Y9/$Y$33</f>
        <v>9.3371455224380701E-2</v>
      </c>
      <c r="AD9" s="64">
        <f t="shared" si="2"/>
        <v>2.0831649574135231</v>
      </c>
      <c r="AE9" s="89">
        <f t="shared" si="3"/>
        <v>1.9408238973524514</v>
      </c>
      <c r="AF9" s="89">
        <f t="shared" si="4"/>
        <v>2.0134054138980222</v>
      </c>
      <c r="AG9" s="89">
        <f t="shared" si="5"/>
        <v>1.9793068825823981</v>
      </c>
      <c r="AH9" s="89">
        <f t="shared" si="6"/>
        <v>2.0915204627920487</v>
      </c>
      <c r="AI9" s="89">
        <f t="shared" si="7"/>
        <v>1.9583542980564448</v>
      </c>
      <c r="AJ9" s="89">
        <f t="shared" si="8"/>
        <v>1.9214013538964956</v>
      </c>
      <c r="AK9" s="89">
        <f t="shared" si="8"/>
        <v>1.5245085628252975</v>
      </c>
      <c r="AL9" s="89">
        <f t="shared" si="9"/>
        <v>1.6026419859829506</v>
      </c>
      <c r="AM9" s="19">
        <f t="shared" si="10"/>
        <v>1.5840757675863051</v>
      </c>
      <c r="AN9" s="54">
        <f t="shared" si="11"/>
        <v>-1.1584757268953161E-2</v>
      </c>
    </row>
    <row r="10" spans="1:40" ht="20.100000000000001" customHeight="1" x14ac:dyDescent="0.25">
      <c r="A10" s="5" t="s">
        <v>105</v>
      </c>
      <c r="B10" s="97">
        <v>7017.13</v>
      </c>
      <c r="C10" s="75">
        <v>5840.27</v>
      </c>
      <c r="D10" s="75">
        <v>8621.93</v>
      </c>
      <c r="E10" s="75">
        <v>16250.16</v>
      </c>
      <c r="F10" s="75">
        <v>19697.37</v>
      </c>
      <c r="G10" s="75">
        <v>28027.83</v>
      </c>
      <c r="H10" s="75">
        <v>30826.61</v>
      </c>
      <c r="I10" s="75">
        <v>25037.360000000001</v>
      </c>
      <c r="J10" s="75">
        <v>27903.01</v>
      </c>
      <c r="K10" s="98">
        <v>30273.4</v>
      </c>
      <c r="L10" s="54">
        <f t="shared" si="0"/>
        <v>8.4951050083844112E-2</v>
      </c>
      <c r="N10" s="392">
        <f t="shared" si="12"/>
        <v>5.4595367702057536E-2</v>
      </c>
      <c r="P10" s="97">
        <v>1319.135</v>
      </c>
      <c r="Q10" s="75">
        <v>1159.741</v>
      </c>
      <c r="R10" s="75">
        <v>1881.5730000000001</v>
      </c>
      <c r="S10" s="75">
        <v>3559.9</v>
      </c>
      <c r="T10" s="75">
        <v>4235.5200000000004</v>
      </c>
      <c r="U10" s="75">
        <v>5700.8410000000003</v>
      </c>
      <c r="V10" s="75">
        <v>6275.5529999999999</v>
      </c>
      <c r="W10" s="75">
        <v>4917.3429999999998</v>
      </c>
      <c r="X10" s="75">
        <v>5673.6409999999996</v>
      </c>
      <c r="Y10" s="98">
        <v>6051.3069999999998</v>
      </c>
      <c r="Z10" s="54">
        <f t="shared" si="1"/>
        <v>6.6565015304986722E-2</v>
      </c>
      <c r="AB10" s="392">
        <f t="shared" si="13"/>
        <v>6.4884848907248105E-2</v>
      </c>
      <c r="AD10" s="64">
        <f t="shared" si="2"/>
        <v>1.8798782408192523</v>
      </c>
      <c r="AE10" s="89">
        <f t="shared" si="3"/>
        <v>1.9857660690344794</v>
      </c>
      <c r="AF10" s="89">
        <f t="shared" si="4"/>
        <v>2.1823106891380468</v>
      </c>
      <c r="AG10" s="89">
        <f t="shared" si="5"/>
        <v>2.1906861224751015</v>
      </c>
      <c r="AH10" s="89">
        <f t="shared" si="6"/>
        <v>2.1502972224210648</v>
      </c>
      <c r="AI10" s="89">
        <f t="shared" si="7"/>
        <v>2.0339929991012502</v>
      </c>
      <c r="AJ10" s="89">
        <f t="shared" si="8"/>
        <v>2.0357583918569051</v>
      </c>
      <c r="AK10" s="89">
        <f t="shared" si="8"/>
        <v>1.9640021951196132</v>
      </c>
      <c r="AL10" s="89">
        <f t="shared" si="9"/>
        <v>2.0333437145311564</v>
      </c>
      <c r="AM10" s="19">
        <f t="shared" si="10"/>
        <v>1.9988858205553388</v>
      </c>
      <c r="AN10" s="54">
        <f t="shared" si="11"/>
        <v>-1.6946418713947128E-2</v>
      </c>
    </row>
    <row r="11" spans="1:40" ht="20.100000000000001" customHeight="1" x14ac:dyDescent="0.25">
      <c r="A11" s="5" t="s">
        <v>99</v>
      </c>
      <c r="B11" s="97">
        <v>10464.99</v>
      </c>
      <c r="C11" s="75">
        <v>8346.11</v>
      </c>
      <c r="D11" s="75">
        <v>9700.2800000000007</v>
      </c>
      <c r="E11" s="75">
        <v>14127.41</v>
      </c>
      <c r="F11" s="75">
        <v>10470.11</v>
      </c>
      <c r="G11" s="75">
        <v>11236.63</v>
      </c>
      <c r="H11" s="75">
        <v>17903.23</v>
      </c>
      <c r="I11" s="75">
        <v>25241.040000000001</v>
      </c>
      <c r="J11" s="75">
        <v>23972.35</v>
      </c>
      <c r="K11" s="98">
        <v>31440.87</v>
      </c>
      <c r="L11" s="54">
        <f t="shared" si="0"/>
        <v>0.31154726174113095</v>
      </c>
      <c r="N11" s="392">
        <f t="shared" si="12"/>
        <v>5.6700795368957224E-2</v>
      </c>
      <c r="P11" s="97">
        <v>1789.191</v>
      </c>
      <c r="Q11" s="75">
        <v>1317.4649999999999</v>
      </c>
      <c r="R11" s="75">
        <v>1596.268</v>
      </c>
      <c r="S11" s="75">
        <v>2345.4870000000001</v>
      </c>
      <c r="T11" s="75">
        <v>1760.5340000000001</v>
      </c>
      <c r="U11" s="75">
        <v>1788.201</v>
      </c>
      <c r="V11" s="75">
        <v>2633.1689999999999</v>
      </c>
      <c r="W11" s="75">
        <v>4116.5969999999998</v>
      </c>
      <c r="X11" s="75">
        <v>3963.1350000000002</v>
      </c>
      <c r="Y11" s="98">
        <v>5256.0140000000001</v>
      </c>
      <c r="Z11" s="54">
        <f t="shared" si="1"/>
        <v>0.32622633344561813</v>
      </c>
      <c r="AB11" s="392">
        <f t="shared" si="13"/>
        <v>5.6357357880600138E-2</v>
      </c>
      <c r="AD11" s="64">
        <f t="shared" si="2"/>
        <v>1.7096920302838323</v>
      </c>
      <c r="AE11" s="89">
        <f t="shared" si="3"/>
        <v>1.5785377858667091</v>
      </c>
      <c r="AF11" s="89">
        <f t="shared" si="4"/>
        <v>1.6455896118462561</v>
      </c>
      <c r="AG11" s="89">
        <f t="shared" si="5"/>
        <v>1.6602385009000233</v>
      </c>
      <c r="AH11" s="89">
        <f t="shared" si="6"/>
        <v>1.681485676845802</v>
      </c>
      <c r="AI11" s="89">
        <f t="shared" si="7"/>
        <v>1.5914032944041054</v>
      </c>
      <c r="AJ11" s="89">
        <f t="shared" si="8"/>
        <v>1.4707787365743499</v>
      </c>
      <c r="AK11" s="89">
        <f t="shared" si="8"/>
        <v>1.6309141778627188</v>
      </c>
      <c r="AL11" s="89">
        <f t="shared" si="9"/>
        <v>1.6532108867090627</v>
      </c>
      <c r="AM11" s="19">
        <f t="shared" si="10"/>
        <v>1.6717139188578434</v>
      </c>
      <c r="AN11" s="54">
        <f t="shared" si="11"/>
        <v>1.1192178987892733E-2</v>
      </c>
    </row>
    <row r="12" spans="1:40" ht="20.100000000000001" customHeight="1" x14ac:dyDescent="0.25">
      <c r="A12" s="5" t="s">
        <v>95</v>
      </c>
      <c r="B12" s="97">
        <v>9888.1200000000008</v>
      </c>
      <c r="C12" s="75">
        <v>10284.64</v>
      </c>
      <c r="D12" s="75">
        <v>20214.919999999998</v>
      </c>
      <c r="E12" s="75">
        <v>20179.2</v>
      </c>
      <c r="F12" s="75">
        <v>22793.200000000001</v>
      </c>
      <c r="G12" s="75">
        <v>22090.15</v>
      </c>
      <c r="H12" s="75">
        <v>21268.11</v>
      </c>
      <c r="I12" s="75">
        <v>21611.43</v>
      </c>
      <c r="J12" s="75">
        <v>22877.32</v>
      </c>
      <c r="K12" s="98">
        <v>21415.75</v>
      </c>
      <c r="L12" s="54">
        <f t="shared" si="0"/>
        <v>-6.3887290993875148E-2</v>
      </c>
      <c r="N12" s="392">
        <f t="shared" si="12"/>
        <v>3.8621388607336431E-2</v>
      </c>
      <c r="P12" s="97">
        <v>1982.6759999999999</v>
      </c>
      <c r="Q12" s="75">
        <v>2075.5920000000001</v>
      </c>
      <c r="R12" s="75">
        <v>3766.0749999999998</v>
      </c>
      <c r="S12" s="75">
        <v>3731.799</v>
      </c>
      <c r="T12" s="75">
        <v>4338.6139999999996</v>
      </c>
      <c r="U12" s="75">
        <v>4211.0940000000001</v>
      </c>
      <c r="V12" s="75">
        <v>4032.998</v>
      </c>
      <c r="W12" s="75">
        <v>4153.5460000000003</v>
      </c>
      <c r="X12" s="75">
        <v>4417.1040000000003</v>
      </c>
      <c r="Y12" s="98">
        <v>4555.9759999999997</v>
      </c>
      <c r="Z12" s="54">
        <f t="shared" si="1"/>
        <v>3.1439603867149016E-2</v>
      </c>
      <c r="AB12" s="392">
        <f t="shared" si="13"/>
        <v>4.8851234020195734E-2</v>
      </c>
      <c r="AD12" s="64">
        <f t="shared" si="2"/>
        <v>2.0051091612965859</v>
      </c>
      <c r="AE12" s="89">
        <f t="shared" si="3"/>
        <v>2.0181474509559889</v>
      </c>
      <c r="AF12" s="89">
        <f t="shared" si="4"/>
        <v>1.8630175137967404</v>
      </c>
      <c r="AG12" s="89">
        <f t="shared" si="5"/>
        <v>1.8493295076117984</v>
      </c>
      <c r="AH12" s="89">
        <f t="shared" si="6"/>
        <v>1.9034685783479279</v>
      </c>
      <c r="AI12" s="89">
        <f t="shared" si="7"/>
        <v>1.9063220485148358</v>
      </c>
      <c r="AJ12" s="89">
        <f t="shared" si="8"/>
        <v>1.8962653475085467</v>
      </c>
      <c r="AK12" s="89">
        <f t="shared" si="8"/>
        <v>1.9219209464621267</v>
      </c>
      <c r="AL12" s="89">
        <f t="shared" si="9"/>
        <v>1.9307786051862719</v>
      </c>
      <c r="AM12" s="19">
        <f t="shared" si="10"/>
        <v>2.1273950246897724</v>
      </c>
      <c r="AN12" s="54">
        <f t="shared" si="11"/>
        <v>0.1018327108946455</v>
      </c>
    </row>
    <row r="13" spans="1:40" ht="20.100000000000001" customHeight="1" x14ac:dyDescent="0.25">
      <c r="A13" s="5" t="s">
        <v>148</v>
      </c>
      <c r="B13" s="97">
        <v>583.49</v>
      </c>
      <c r="C13" s="75">
        <v>391.33</v>
      </c>
      <c r="D13" s="75">
        <v>3631.82</v>
      </c>
      <c r="E13" s="75">
        <v>2970.25</v>
      </c>
      <c r="F13" s="75">
        <v>2673.64</v>
      </c>
      <c r="G13" s="75">
        <v>5530.2</v>
      </c>
      <c r="H13" s="75">
        <v>6578.89</v>
      </c>
      <c r="I13" s="75">
        <v>9039.59</v>
      </c>
      <c r="J13" s="75">
        <v>9114.76</v>
      </c>
      <c r="K13" s="98">
        <v>21000.53</v>
      </c>
      <c r="L13" s="54">
        <f t="shared" si="0"/>
        <v>1.3040134902070926</v>
      </c>
      <c r="N13" s="392">
        <f t="shared" si="12"/>
        <v>3.7872576495804576E-2</v>
      </c>
      <c r="P13" s="97">
        <v>114.515</v>
      </c>
      <c r="Q13" s="75">
        <v>74.838999999999999</v>
      </c>
      <c r="R13" s="75">
        <v>630.58900000000006</v>
      </c>
      <c r="S13" s="75">
        <v>497.28699999999998</v>
      </c>
      <c r="T13" s="75">
        <v>500.54</v>
      </c>
      <c r="U13" s="75">
        <v>1238.7070000000001</v>
      </c>
      <c r="V13" s="75">
        <v>1508.472</v>
      </c>
      <c r="W13" s="75">
        <v>1998.7809999999999</v>
      </c>
      <c r="X13" s="75">
        <v>2079.0059999999999</v>
      </c>
      <c r="Y13" s="98">
        <v>4285.7129999999997</v>
      </c>
      <c r="Z13" s="54">
        <f t="shared" si="1"/>
        <v>1.0614240651542131</v>
      </c>
      <c r="AB13" s="392">
        <f t="shared" si="13"/>
        <v>4.5953351972529075E-2</v>
      </c>
      <c r="AD13" s="64">
        <f t="shared" si="2"/>
        <v>1.9625871908687382</v>
      </c>
      <c r="AE13" s="89">
        <f t="shared" si="3"/>
        <v>1.912426852017479</v>
      </c>
      <c r="AF13" s="89">
        <f t="shared" si="4"/>
        <v>1.7362892434096406</v>
      </c>
      <c r="AG13" s="89">
        <f t="shared" si="5"/>
        <v>1.6742260752461913</v>
      </c>
      <c r="AH13" s="89">
        <f t="shared" si="6"/>
        <v>1.8721293816669409</v>
      </c>
      <c r="AI13" s="89">
        <f t="shared" si="7"/>
        <v>2.2398954829843412</v>
      </c>
      <c r="AJ13" s="89">
        <f t="shared" si="8"/>
        <v>2.2928974340656252</v>
      </c>
      <c r="AK13" s="89">
        <f t="shared" si="8"/>
        <v>2.2111412132629908</v>
      </c>
      <c r="AL13" s="89">
        <f t="shared" si="9"/>
        <v>2.280922372064651</v>
      </c>
      <c r="AM13" s="19">
        <f t="shared" si="10"/>
        <v>2.0407642092842417</v>
      </c>
      <c r="AN13" s="54">
        <f t="shared" si="11"/>
        <v>-0.10528993258241502</v>
      </c>
    </row>
    <row r="14" spans="1:40" ht="20.100000000000001" customHeight="1" x14ac:dyDescent="0.25">
      <c r="A14" s="5" t="s">
        <v>93</v>
      </c>
      <c r="B14" s="97">
        <v>8234.24</v>
      </c>
      <c r="C14" s="75">
        <v>8376.3700000000008</v>
      </c>
      <c r="D14" s="75">
        <v>10302.4</v>
      </c>
      <c r="E14" s="75">
        <v>9925.33</v>
      </c>
      <c r="F14" s="75">
        <v>10729.28</v>
      </c>
      <c r="G14" s="75">
        <v>10774.55</v>
      </c>
      <c r="H14" s="75">
        <v>12369.09</v>
      </c>
      <c r="I14" s="75">
        <v>13481.18</v>
      </c>
      <c r="J14" s="75">
        <v>13745.78</v>
      </c>
      <c r="K14" s="98">
        <v>14434.53</v>
      </c>
      <c r="L14" s="54">
        <f t="shared" si="0"/>
        <v>5.0106287165952022E-2</v>
      </c>
      <c r="N14" s="392">
        <f t="shared" si="12"/>
        <v>2.6031383093949825E-2</v>
      </c>
      <c r="P14" s="97">
        <v>1632.9559999999999</v>
      </c>
      <c r="Q14" s="75">
        <v>1367.925</v>
      </c>
      <c r="R14" s="75">
        <v>1837.4549999999999</v>
      </c>
      <c r="S14" s="75">
        <v>1723.7850000000001</v>
      </c>
      <c r="T14" s="75">
        <v>1913.414</v>
      </c>
      <c r="U14" s="75">
        <v>2177.0239999999999</v>
      </c>
      <c r="V14" s="75">
        <v>2534.7139999999999</v>
      </c>
      <c r="W14" s="75">
        <v>3077.14</v>
      </c>
      <c r="X14" s="75">
        <v>3226.136</v>
      </c>
      <c r="Y14" s="98">
        <v>3862.9749999999999</v>
      </c>
      <c r="Z14" s="54">
        <f t="shared" si="1"/>
        <v>0.19739992362380257</v>
      </c>
      <c r="AB14" s="392">
        <f t="shared" si="13"/>
        <v>4.1420564054588001E-2</v>
      </c>
      <c r="AD14" s="64">
        <f t="shared" si="2"/>
        <v>1.9831289833670138</v>
      </c>
      <c r="AE14" s="89">
        <f t="shared" si="3"/>
        <v>1.6330761415744526</v>
      </c>
      <c r="AF14" s="89">
        <f t="shared" si="4"/>
        <v>1.7835213154216492</v>
      </c>
      <c r="AG14" s="89">
        <f t="shared" si="5"/>
        <v>1.7367533371686383</v>
      </c>
      <c r="AH14" s="89">
        <f t="shared" si="6"/>
        <v>1.7833573175460049</v>
      </c>
      <c r="AI14" s="89">
        <f t="shared" si="7"/>
        <v>2.0205242910376766</v>
      </c>
      <c r="AJ14" s="89">
        <f t="shared" si="8"/>
        <v>2.0492324010901366</v>
      </c>
      <c r="AK14" s="89">
        <f t="shared" si="8"/>
        <v>2.2825449997700495</v>
      </c>
      <c r="AL14" s="89">
        <f t="shared" si="9"/>
        <v>2.3470010432292674</v>
      </c>
      <c r="AM14" s="19">
        <f t="shared" si="10"/>
        <v>2.6762042130918013</v>
      </c>
      <c r="AN14" s="54">
        <f t="shared" si="11"/>
        <v>0.14026545527631265</v>
      </c>
    </row>
    <row r="15" spans="1:40" ht="20.100000000000001" customHeight="1" x14ac:dyDescent="0.25">
      <c r="A15" s="5" t="s">
        <v>104</v>
      </c>
      <c r="B15" s="97">
        <v>6189.64</v>
      </c>
      <c r="C15" s="75">
        <v>14357.77</v>
      </c>
      <c r="D15" s="75">
        <v>17391.330000000002</v>
      </c>
      <c r="E15" s="75">
        <v>16269.53</v>
      </c>
      <c r="F15" s="75">
        <v>13820.58</v>
      </c>
      <c r="G15" s="75">
        <v>20980.43</v>
      </c>
      <c r="H15" s="75">
        <v>23996.91</v>
      </c>
      <c r="I15" s="75">
        <v>30161.34</v>
      </c>
      <c r="J15" s="75">
        <v>24136</v>
      </c>
      <c r="K15" s="98">
        <v>21143.03</v>
      </c>
      <c r="L15" s="54">
        <f t="shared" si="0"/>
        <v>-0.12400439177991388</v>
      </c>
      <c r="N15" s="392">
        <f t="shared" si="12"/>
        <v>3.8129562493331888E-2</v>
      </c>
      <c r="P15" s="97">
        <v>887.11199999999997</v>
      </c>
      <c r="Q15" s="75">
        <v>1791.6320000000001</v>
      </c>
      <c r="R15" s="75">
        <v>2410.2660000000001</v>
      </c>
      <c r="S15" s="75">
        <v>2381.096</v>
      </c>
      <c r="T15" s="75">
        <v>1864.654</v>
      </c>
      <c r="U15" s="75">
        <v>2799.6210000000001</v>
      </c>
      <c r="V15" s="75">
        <v>3758.605</v>
      </c>
      <c r="W15" s="75">
        <v>4301.6750000000002</v>
      </c>
      <c r="X15" s="75">
        <v>3853.91</v>
      </c>
      <c r="Y15" s="98">
        <v>3424.1689999999999</v>
      </c>
      <c r="Z15" s="54">
        <f t="shared" si="1"/>
        <v>-0.1115077933838621</v>
      </c>
      <c r="AB15" s="392">
        <f t="shared" si="13"/>
        <v>3.6715487777745012E-2</v>
      </c>
      <c r="AD15" s="64">
        <f t="shared" si="2"/>
        <v>1.4332206719615357</v>
      </c>
      <c r="AE15" s="89">
        <f t="shared" si="3"/>
        <v>1.2478483775683828</v>
      </c>
      <c r="AF15" s="89">
        <f t="shared" si="4"/>
        <v>1.3859009057961638</v>
      </c>
      <c r="AG15" s="89">
        <f t="shared" si="5"/>
        <v>1.4635309071620384</v>
      </c>
      <c r="AH15" s="89">
        <f t="shared" si="6"/>
        <v>1.3491865030266459</v>
      </c>
      <c r="AI15" s="89">
        <f t="shared" si="7"/>
        <v>1.3343963874906282</v>
      </c>
      <c r="AJ15" s="89">
        <f t="shared" si="8"/>
        <v>1.5662870761277181</v>
      </c>
      <c r="AK15" s="89">
        <f t="shared" si="8"/>
        <v>1.4262214477208239</v>
      </c>
      <c r="AL15" s="89">
        <f t="shared" si="9"/>
        <v>1.5967475969506131</v>
      </c>
      <c r="AM15" s="19">
        <f t="shared" si="10"/>
        <v>1.6195261511713315</v>
      </c>
      <c r="AN15" s="54">
        <f t="shared" si="11"/>
        <v>1.4265594802973064E-2</v>
      </c>
    </row>
    <row r="16" spans="1:40" ht="20.100000000000001" customHeight="1" x14ac:dyDescent="0.25">
      <c r="A16" s="5" t="s">
        <v>110</v>
      </c>
      <c r="B16" s="97">
        <v>7638.65</v>
      </c>
      <c r="C16" s="75">
        <v>7317.94</v>
      </c>
      <c r="D16" s="75">
        <v>7589.39</v>
      </c>
      <c r="E16" s="75">
        <v>6287.75</v>
      </c>
      <c r="F16" s="75">
        <v>6656.92</v>
      </c>
      <c r="G16" s="75">
        <v>6166.02</v>
      </c>
      <c r="H16" s="75">
        <v>7478.27</v>
      </c>
      <c r="I16" s="75">
        <v>6750.81</v>
      </c>
      <c r="J16" s="75">
        <v>11707.43</v>
      </c>
      <c r="K16" s="98">
        <v>11737.45</v>
      </c>
      <c r="L16" s="54">
        <f t="shared" si="0"/>
        <v>2.5641835996457322E-3</v>
      </c>
      <c r="N16" s="392">
        <f t="shared" si="12"/>
        <v>2.1167440678434377E-2</v>
      </c>
      <c r="P16" s="97">
        <v>1792.7139999999999</v>
      </c>
      <c r="Q16" s="75">
        <v>1711.375</v>
      </c>
      <c r="R16" s="75">
        <v>1809.0139999999999</v>
      </c>
      <c r="S16" s="75">
        <v>1486.617</v>
      </c>
      <c r="T16" s="75">
        <v>1704.7619999999999</v>
      </c>
      <c r="U16" s="75">
        <v>1620.5039999999999</v>
      </c>
      <c r="V16" s="75">
        <v>1922.989</v>
      </c>
      <c r="W16" s="75">
        <v>1764.789</v>
      </c>
      <c r="X16" s="75">
        <v>3228.4360000000001</v>
      </c>
      <c r="Y16" s="98">
        <v>3286.4380000000001</v>
      </c>
      <c r="Z16" s="54">
        <f t="shared" si="1"/>
        <v>1.7965974855936418E-2</v>
      </c>
      <c r="AB16" s="392">
        <f t="shared" si="13"/>
        <v>3.5238673739910846E-2</v>
      </c>
      <c r="AD16" s="64">
        <f t="shared" si="2"/>
        <v>2.3468989939321738</v>
      </c>
      <c r="AE16" s="89">
        <f t="shared" si="3"/>
        <v>2.3386021202688188</v>
      </c>
      <c r="AF16" s="89">
        <f t="shared" si="4"/>
        <v>2.3836092228756196</v>
      </c>
      <c r="AG16" s="89">
        <f t="shared" si="5"/>
        <v>2.3643067870064809</v>
      </c>
      <c r="AH16" s="89">
        <f t="shared" si="6"/>
        <v>2.5608870168185889</v>
      </c>
      <c r="AI16" s="89">
        <f t="shared" si="7"/>
        <v>2.6281199217647684</v>
      </c>
      <c r="AJ16" s="89">
        <f t="shared" si="8"/>
        <v>2.5714356395262539</v>
      </c>
      <c r="AK16" s="89">
        <f t="shared" si="8"/>
        <v>2.6141885195998698</v>
      </c>
      <c r="AL16" s="89">
        <f t="shared" si="9"/>
        <v>2.7575958173570121</v>
      </c>
      <c r="AM16" s="19">
        <f t="shared" si="10"/>
        <v>2.7999591052571042</v>
      </c>
      <c r="AN16" s="54">
        <f t="shared" si="11"/>
        <v>1.5362399244097626E-2</v>
      </c>
    </row>
    <row r="17" spans="1:40" ht="20.100000000000001" customHeight="1" x14ac:dyDescent="0.25">
      <c r="A17" s="5" t="s">
        <v>101</v>
      </c>
      <c r="B17" s="97">
        <v>13467.32</v>
      </c>
      <c r="C17" s="75">
        <v>13368.11</v>
      </c>
      <c r="D17" s="75">
        <v>13045.81</v>
      </c>
      <c r="E17" s="75">
        <v>12910.95</v>
      </c>
      <c r="F17" s="75">
        <v>13757.05</v>
      </c>
      <c r="G17" s="75">
        <v>12068.23</v>
      </c>
      <c r="H17" s="75">
        <v>14509.67</v>
      </c>
      <c r="I17" s="75">
        <v>15507.94</v>
      </c>
      <c r="J17" s="75">
        <v>16707.77</v>
      </c>
      <c r="K17" s="98">
        <v>12369.36</v>
      </c>
      <c r="L17" s="54">
        <f t="shared" si="0"/>
        <v>-0.25966421611022894</v>
      </c>
      <c r="N17" s="392">
        <f t="shared" si="12"/>
        <v>2.2307033813153541E-2</v>
      </c>
      <c r="P17" s="97">
        <v>3668.806</v>
      </c>
      <c r="Q17" s="75">
        <v>3642.875</v>
      </c>
      <c r="R17" s="75">
        <v>3560.2640000000001</v>
      </c>
      <c r="S17" s="75">
        <v>3645.3829999999998</v>
      </c>
      <c r="T17" s="75">
        <v>3698.748</v>
      </c>
      <c r="U17" s="75">
        <v>3294.4209999999998</v>
      </c>
      <c r="V17" s="75">
        <v>3999.069</v>
      </c>
      <c r="W17" s="75">
        <v>3663.1120000000001</v>
      </c>
      <c r="X17" s="75">
        <v>3769.0120000000002</v>
      </c>
      <c r="Y17" s="98">
        <v>3186.1529999999998</v>
      </c>
      <c r="Z17" s="54">
        <f t="shared" si="1"/>
        <v>-0.15464503694867524</v>
      </c>
      <c r="AB17" s="392">
        <f t="shared" si="13"/>
        <v>3.4163372640055326E-2</v>
      </c>
      <c r="AD17" s="64">
        <f t="shared" si="2"/>
        <v>2.7242287255370776</v>
      </c>
      <c r="AE17" s="89">
        <f t="shared" si="3"/>
        <v>2.725048641879817</v>
      </c>
      <c r="AF17" s="89">
        <f t="shared" si="4"/>
        <v>2.7290478705423427</v>
      </c>
      <c r="AG17" s="89">
        <f t="shared" si="5"/>
        <v>2.8234816183162352</v>
      </c>
      <c r="AH17" s="89">
        <f t="shared" si="6"/>
        <v>2.6886200166460106</v>
      </c>
      <c r="AI17" s="89">
        <f t="shared" si="7"/>
        <v>2.7298294778936101</v>
      </c>
      <c r="AJ17" s="89">
        <f t="shared" si="8"/>
        <v>2.7561405600540878</v>
      </c>
      <c r="AK17" s="89">
        <f t="shared" si="8"/>
        <v>2.3620880658552972</v>
      </c>
      <c r="AL17" s="89">
        <f t="shared" si="9"/>
        <v>2.2558438379269048</v>
      </c>
      <c r="AM17" s="19">
        <f t="shared" si="10"/>
        <v>2.5758430508934977</v>
      </c>
      <c r="AN17" s="54">
        <f t="shared" si="11"/>
        <v>0.14185344197436497</v>
      </c>
    </row>
    <row r="18" spans="1:40" ht="20.100000000000001" customHeight="1" x14ac:dyDescent="0.25">
      <c r="A18" s="5" t="s">
        <v>113</v>
      </c>
      <c r="B18" s="97">
        <v>5543.37</v>
      </c>
      <c r="C18" s="75">
        <v>46022.79</v>
      </c>
      <c r="D18" s="75">
        <v>58986.74</v>
      </c>
      <c r="E18" s="75">
        <v>55473.33</v>
      </c>
      <c r="F18" s="75">
        <v>56763.33</v>
      </c>
      <c r="G18" s="75">
        <v>57576.2</v>
      </c>
      <c r="H18" s="75">
        <v>55402.01</v>
      </c>
      <c r="I18" s="75">
        <v>61538.16</v>
      </c>
      <c r="J18" s="75">
        <v>47359.519999999997</v>
      </c>
      <c r="K18" s="98">
        <v>60087.29</v>
      </c>
      <c r="L18" s="54">
        <f t="shared" si="0"/>
        <v>0.26874786737703432</v>
      </c>
      <c r="N18" s="392">
        <f t="shared" si="12"/>
        <v>0.10836205024114122</v>
      </c>
      <c r="P18" s="97">
        <v>397.59199999999998</v>
      </c>
      <c r="Q18" s="75">
        <v>2703.386</v>
      </c>
      <c r="R18" s="75">
        <v>3243.5590000000002</v>
      </c>
      <c r="S18" s="75">
        <v>3412.8649999999998</v>
      </c>
      <c r="T18" s="75">
        <v>3617.8319999999999</v>
      </c>
      <c r="U18" s="75">
        <v>3014.3290000000002</v>
      </c>
      <c r="V18" s="75">
        <v>2832.4650000000001</v>
      </c>
      <c r="W18" s="75">
        <v>2737.596</v>
      </c>
      <c r="X18" s="75">
        <v>2405.268</v>
      </c>
      <c r="Y18" s="98">
        <v>2836.78</v>
      </c>
      <c r="Z18" s="54">
        <f t="shared" si="1"/>
        <v>0.17940287735088156</v>
      </c>
      <c r="AB18" s="392">
        <f t="shared" si="13"/>
        <v>3.0417237413851803E-2</v>
      </c>
      <c r="AD18" s="64">
        <f t="shared" si="2"/>
        <v>0.7172387915654197</v>
      </c>
      <c r="AE18" s="89">
        <f t="shared" si="3"/>
        <v>0.58740158951684585</v>
      </c>
      <c r="AF18" s="89">
        <f t="shared" si="4"/>
        <v>0.54987934576482789</v>
      </c>
      <c r="AG18" s="89">
        <f t="shared" si="5"/>
        <v>0.61522627179583411</v>
      </c>
      <c r="AH18" s="89">
        <f t="shared" si="6"/>
        <v>0.63735372819036518</v>
      </c>
      <c r="AI18" s="89">
        <f t="shared" si="7"/>
        <v>0.52353732966051958</v>
      </c>
      <c r="AJ18" s="89">
        <f t="shared" si="8"/>
        <v>0.51125672155216029</v>
      </c>
      <c r="AK18" s="89">
        <f t="shared" si="8"/>
        <v>0.44486152982149613</v>
      </c>
      <c r="AL18" s="89">
        <f t="shared" si="9"/>
        <v>0.50787423521184338</v>
      </c>
      <c r="AM18" s="19">
        <f t="shared" si="10"/>
        <v>0.47210982555545444</v>
      </c>
      <c r="AN18" s="54">
        <f t="shared" si="11"/>
        <v>-7.0419814939954514E-2</v>
      </c>
    </row>
    <row r="19" spans="1:40" ht="20.100000000000001" customHeight="1" x14ac:dyDescent="0.25">
      <c r="A19" s="5" t="s">
        <v>96</v>
      </c>
      <c r="B19" s="97">
        <v>13086.13</v>
      </c>
      <c r="C19" s="75">
        <v>7218.05</v>
      </c>
      <c r="D19" s="75">
        <v>12690.79</v>
      </c>
      <c r="E19" s="75">
        <v>12090.59</v>
      </c>
      <c r="F19" s="75">
        <v>12857.54</v>
      </c>
      <c r="G19" s="75">
        <v>8522.1</v>
      </c>
      <c r="H19" s="75">
        <v>7342.35</v>
      </c>
      <c r="I19" s="75">
        <v>8811.5</v>
      </c>
      <c r="J19" s="75">
        <v>9654.8799999999992</v>
      </c>
      <c r="K19" s="98">
        <v>10795.55</v>
      </c>
      <c r="L19" s="54">
        <f t="shared" si="0"/>
        <v>0.11814439951609965</v>
      </c>
      <c r="N19" s="392">
        <f t="shared" si="12"/>
        <v>1.9468808320041595E-2</v>
      </c>
      <c r="P19" s="97">
        <v>2401.8290000000002</v>
      </c>
      <c r="Q19" s="75">
        <v>1571.174</v>
      </c>
      <c r="R19" s="75">
        <v>2725.46</v>
      </c>
      <c r="S19" s="75">
        <v>2577.0479999999998</v>
      </c>
      <c r="T19" s="75">
        <v>2812.9969999999998</v>
      </c>
      <c r="U19" s="75">
        <v>1709.9680000000001</v>
      </c>
      <c r="V19" s="75">
        <v>1624.0229999999999</v>
      </c>
      <c r="W19" s="75">
        <v>1871.098</v>
      </c>
      <c r="X19" s="75">
        <v>2343.8290000000002</v>
      </c>
      <c r="Y19" s="98">
        <v>2452.2049999999999</v>
      </c>
      <c r="Z19" s="54">
        <f t="shared" si="1"/>
        <v>4.6238868108552177E-2</v>
      </c>
      <c r="AB19" s="392">
        <f t="shared" si="13"/>
        <v>2.6293650431980786E-2</v>
      </c>
      <c r="AD19" s="64">
        <f t="shared" si="2"/>
        <v>1.8354005347646709</v>
      </c>
      <c r="AE19" s="89">
        <f t="shared" si="3"/>
        <v>2.17672917200629</v>
      </c>
      <c r="AF19" s="89">
        <f t="shared" si="4"/>
        <v>2.1475889207842851</v>
      </c>
      <c r="AG19" s="89">
        <f t="shared" si="5"/>
        <v>2.1314493337380553</v>
      </c>
      <c r="AH19" s="89">
        <f t="shared" si="6"/>
        <v>2.1878189762582885</v>
      </c>
      <c r="AI19" s="89">
        <f t="shared" si="7"/>
        <v>2.0065101324790837</v>
      </c>
      <c r="AJ19" s="89">
        <f t="shared" si="8"/>
        <v>2.2118572391672964</v>
      </c>
      <c r="AK19" s="89">
        <f t="shared" si="8"/>
        <v>2.1234727344946944</v>
      </c>
      <c r="AL19" s="89">
        <f t="shared" si="9"/>
        <v>2.4276107004955012</v>
      </c>
      <c r="AM19" s="19">
        <f t="shared" si="10"/>
        <v>2.2714961257184676</v>
      </c>
      <c r="AN19" s="54">
        <f t="shared" si="11"/>
        <v>-6.4307911785513622E-2</v>
      </c>
    </row>
    <row r="20" spans="1:40" ht="20.100000000000001" customHeight="1" x14ac:dyDescent="0.25">
      <c r="A20" s="5" t="s">
        <v>102</v>
      </c>
      <c r="B20" s="97">
        <v>10275.18</v>
      </c>
      <c r="C20" s="75">
        <v>19030.84</v>
      </c>
      <c r="D20" s="75">
        <v>20058.310000000001</v>
      </c>
      <c r="E20" s="75">
        <v>22632.65</v>
      </c>
      <c r="F20" s="75">
        <v>21511.85</v>
      </c>
      <c r="G20" s="75">
        <v>24617.83</v>
      </c>
      <c r="H20" s="75">
        <v>25362.99</v>
      </c>
      <c r="I20" s="75">
        <v>22890.54</v>
      </c>
      <c r="J20" s="75">
        <v>23789.15</v>
      </c>
      <c r="K20" s="98">
        <v>15703.37</v>
      </c>
      <c r="L20" s="54">
        <f t="shared" si="0"/>
        <v>-0.33989360695947524</v>
      </c>
      <c r="N20" s="392">
        <f t="shared" si="12"/>
        <v>2.8319622484143152E-2</v>
      </c>
      <c r="P20" s="97">
        <v>1178.4069999999999</v>
      </c>
      <c r="Q20" s="75">
        <v>2704.5390000000002</v>
      </c>
      <c r="R20" s="75">
        <v>2736.2449999999999</v>
      </c>
      <c r="S20" s="75">
        <v>3352.6689999999999</v>
      </c>
      <c r="T20" s="75">
        <v>3372.529</v>
      </c>
      <c r="U20" s="75">
        <v>3761.355</v>
      </c>
      <c r="V20" s="75">
        <v>3791.2440000000001</v>
      </c>
      <c r="W20" s="75">
        <v>3173.4009999999998</v>
      </c>
      <c r="X20" s="75">
        <v>3351.1750000000002</v>
      </c>
      <c r="Y20" s="98">
        <v>2254.248</v>
      </c>
      <c r="Z20" s="54">
        <f t="shared" si="1"/>
        <v>-0.32732608711869721</v>
      </c>
      <c r="AB20" s="392">
        <f t="shared" si="13"/>
        <v>2.4171065999372736E-2</v>
      </c>
      <c r="AD20" s="64">
        <f t="shared" si="2"/>
        <v>1.1468480357521718</v>
      </c>
      <c r="AE20" s="89">
        <f t="shared" si="3"/>
        <v>1.4211348526917362</v>
      </c>
      <c r="AF20" s="89">
        <f t="shared" si="4"/>
        <v>1.3641453342779126</v>
      </c>
      <c r="AG20" s="89">
        <f t="shared" si="5"/>
        <v>1.4813417783600238</v>
      </c>
      <c r="AH20" s="89">
        <f t="shared" si="6"/>
        <v>1.567754051836546</v>
      </c>
      <c r="AI20" s="89">
        <f t="shared" si="7"/>
        <v>1.527898681565353</v>
      </c>
      <c r="AJ20" s="89">
        <f t="shared" si="8"/>
        <v>1.4947937920568513</v>
      </c>
      <c r="AK20" s="89">
        <f t="shared" si="8"/>
        <v>1.3863373253754607</v>
      </c>
      <c r="AL20" s="89">
        <f t="shared" si="9"/>
        <v>1.4086989236689833</v>
      </c>
      <c r="AM20" s="19">
        <f t="shared" si="10"/>
        <v>1.4355186179781794</v>
      </c>
      <c r="AN20" s="54">
        <f t="shared" si="11"/>
        <v>1.903862767165581E-2</v>
      </c>
    </row>
    <row r="21" spans="1:40" ht="20.100000000000001" customHeight="1" x14ac:dyDescent="0.25">
      <c r="A21" s="5" t="s">
        <v>103</v>
      </c>
      <c r="B21" s="97">
        <v>2700.92</v>
      </c>
      <c r="C21" s="75">
        <v>2377.31</v>
      </c>
      <c r="D21" s="75">
        <v>3678.85</v>
      </c>
      <c r="E21" s="75">
        <v>3558.01</v>
      </c>
      <c r="F21" s="75">
        <v>6489.63</v>
      </c>
      <c r="G21" s="75">
        <v>7035.97</v>
      </c>
      <c r="H21" s="75">
        <v>8821.77</v>
      </c>
      <c r="I21" s="75">
        <v>6075.15</v>
      </c>
      <c r="J21" s="75">
        <v>6898.78</v>
      </c>
      <c r="K21" s="98">
        <v>8219.51</v>
      </c>
      <c r="L21" s="54">
        <f t="shared" si="0"/>
        <v>0.19144399444539476</v>
      </c>
      <c r="N21" s="392">
        <f t="shared" si="12"/>
        <v>1.4823150712531099E-2</v>
      </c>
      <c r="P21" s="97">
        <v>593.678</v>
      </c>
      <c r="Q21" s="75">
        <v>542.24800000000005</v>
      </c>
      <c r="R21" s="75">
        <v>715.01099999999997</v>
      </c>
      <c r="S21" s="75">
        <v>759.36199999999997</v>
      </c>
      <c r="T21" s="75">
        <v>1184.248</v>
      </c>
      <c r="U21" s="75">
        <v>1290.9459999999999</v>
      </c>
      <c r="V21" s="75">
        <v>1702.701</v>
      </c>
      <c r="W21" s="75">
        <v>1265.5630000000001</v>
      </c>
      <c r="X21" s="75">
        <v>1819.7629999999999</v>
      </c>
      <c r="Y21" s="98">
        <v>2174.8490000000002</v>
      </c>
      <c r="Z21" s="54">
        <f t="shared" si="1"/>
        <v>0.19512760727633227</v>
      </c>
      <c r="AB21" s="392">
        <f t="shared" si="13"/>
        <v>2.3319714032204886E-2</v>
      </c>
      <c r="AD21" s="64">
        <f t="shared" si="2"/>
        <v>2.198058439346593</v>
      </c>
      <c r="AE21" s="89">
        <f t="shared" si="3"/>
        <v>2.2809309681951451</v>
      </c>
      <c r="AF21" s="89">
        <f t="shared" si="4"/>
        <v>1.9435720401755983</v>
      </c>
      <c r="AG21" s="89">
        <f t="shared" si="5"/>
        <v>2.1342323377393542</v>
      </c>
      <c r="AH21" s="89">
        <f t="shared" si="6"/>
        <v>1.8248313077941269</v>
      </c>
      <c r="AI21" s="89">
        <f t="shared" si="7"/>
        <v>1.8347804211786007</v>
      </c>
      <c r="AJ21" s="89">
        <f t="shared" si="8"/>
        <v>1.9301126644652944</v>
      </c>
      <c r="AK21" s="89">
        <f t="shared" si="8"/>
        <v>2.083179839180926</v>
      </c>
      <c r="AL21" s="89">
        <f t="shared" si="9"/>
        <v>2.6378040755032051</v>
      </c>
      <c r="AM21" s="19">
        <f t="shared" si="10"/>
        <v>2.6459594306716583</v>
      </c>
      <c r="AN21" s="54">
        <f t="shared" si="11"/>
        <v>3.091721346627102E-3</v>
      </c>
    </row>
    <row r="22" spans="1:40" ht="20.100000000000001" customHeight="1" x14ac:dyDescent="0.25">
      <c r="A22" s="5" t="s">
        <v>97</v>
      </c>
      <c r="B22" s="97">
        <v>6605.63</v>
      </c>
      <c r="C22" s="75">
        <v>5691.35</v>
      </c>
      <c r="D22" s="75">
        <v>5825.87</v>
      </c>
      <c r="E22" s="75">
        <v>5902.75</v>
      </c>
      <c r="F22" s="75">
        <v>6344.73</v>
      </c>
      <c r="G22" s="75">
        <v>5659.27</v>
      </c>
      <c r="H22" s="75">
        <v>5256.22</v>
      </c>
      <c r="I22" s="75">
        <v>5330.26</v>
      </c>
      <c r="J22" s="75">
        <v>8204.84</v>
      </c>
      <c r="K22" s="98">
        <v>8175.04</v>
      </c>
      <c r="L22" s="54">
        <f t="shared" si="0"/>
        <v>-3.6320025740904371E-3</v>
      </c>
      <c r="N22" s="392">
        <f t="shared" si="12"/>
        <v>1.4742953047197489E-2</v>
      </c>
      <c r="P22" s="97">
        <v>1548.838</v>
      </c>
      <c r="Q22" s="75">
        <v>1274.607</v>
      </c>
      <c r="R22" s="75">
        <v>1373.223</v>
      </c>
      <c r="S22" s="75">
        <v>1340.347</v>
      </c>
      <c r="T22" s="75">
        <v>1375.5319999999999</v>
      </c>
      <c r="U22" s="75">
        <v>1265.0150000000001</v>
      </c>
      <c r="V22" s="75">
        <v>1084.1410000000001</v>
      </c>
      <c r="W22" s="75">
        <v>1210.1210000000001</v>
      </c>
      <c r="X22" s="75">
        <v>1945.9469999999999</v>
      </c>
      <c r="Y22" s="98">
        <v>2059.681</v>
      </c>
      <c r="Z22" s="54">
        <f t="shared" si="1"/>
        <v>5.8446607230310053E-2</v>
      </c>
      <c r="AB22" s="392">
        <f t="shared" si="13"/>
        <v>2.2084830679079692E-2</v>
      </c>
      <c r="AD22" s="64">
        <f t="shared" si="2"/>
        <v>2.3447241216961894</v>
      </c>
      <c r="AE22" s="89">
        <f t="shared" si="3"/>
        <v>2.2395512488249709</v>
      </c>
      <c r="AF22" s="89">
        <f t="shared" si="4"/>
        <v>2.3571123282874491</v>
      </c>
      <c r="AG22" s="89">
        <f t="shared" si="5"/>
        <v>2.2707161916056076</v>
      </c>
      <c r="AH22" s="89">
        <f t="shared" si="6"/>
        <v>2.1679913881284154</v>
      </c>
      <c r="AI22" s="89">
        <f t="shared" si="7"/>
        <v>2.2352971319622492</v>
      </c>
      <c r="AJ22" s="89">
        <f t="shared" si="8"/>
        <v>2.0625868019222939</v>
      </c>
      <c r="AK22" s="89">
        <f t="shared" si="8"/>
        <v>2.2702851268043212</v>
      </c>
      <c r="AL22" s="89">
        <f t="shared" si="9"/>
        <v>2.3717062124307113</v>
      </c>
      <c r="AM22" s="19">
        <f t="shared" si="10"/>
        <v>2.5194751340666222</v>
      </c>
      <c r="AN22" s="54">
        <f t="shared" si="11"/>
        <v>6.2304901366542188E-2</v>
      </c>
    </row>
    <row r="23" spans="1:40" ht="20.100000000000001" customHeight="1" x14ac:dyDescent="0.25">
      <c r="A23" s="5" t="s">
        <v>159</v>
      </c>
      <c r="B23" s="97">
        <v>8.1</v>
      </c>
      <c r="C23" s="75">
        <v>11.25</v>
      </c>
      <c r="D23" s="75">
        <v>45.35</v>
      </c>
      <c r="E23" s="75">
        <v>16.28</v>
      </c>
      <c r="F23" s="75">
        <v>15.75</v>
      </c>
      <c r="G23" s="75">
        <v>126.15</v>
      </c>
      <c r="H23" s="75">
        <v>190.64</v>
      </c>
      <c r="I23" s="75">
        <v>439.68</v>
      </c>
      <c r="J23" s="75">
        <v>2987.14</v>
      </c>
      <c r="K23" s="98">
        <v>9582.5</v>
      </c>
      <c r="L23" s="54">
        <f t="shared" si="0"/>
        <v>2.2079179415762238</v>
      </c>
      <c r="N23" s="392">
        <f t="shared" si="12"/>
        <v>1.7281181202143343E-2</v>
      </c>
      <c r="P23" s="97">
        <v>1.694</v>
      </c>
      <c r="Q23" s="75">
        <v>2.282</v>
      </c>
      <c r="R23" s="75">
        <v>3.7170000000000001</v>
      </c>
      <c r="S23" s="75">
        <v>1.536</v>
      </c>
      <c r="T23" s="75">
        <v>3.556</v>
      </c>
      <c r="U23" s="75">
        <v>19.326000000000001</v>
      </c>
      <c r="V23" s="75">
        <v>21.645</v>
      </c>
      <c r="W23" s="75">
        <v>56.481000000000002</v>
      </c>
      <c r="X23" s="75">
        <v>356.53399999999999</v>
      </c>
      <c r="Y23" s="98">
        <v>1259.635</v>
      </c>
      <c r="Z23" s="54">
        <f t="shared" si="1"/>
        <v>2.5330010602074418</v>
      </c>
      <c r="AB23" s="392">
        <f t="shared" si="13"/>
        <v>1.350637583802664E-2</v>
      </c>
      <c r="AD23" s="64">
        <f t="shared" si="2"/>
        <v>2.0913580246913579</v>
      </c>
      <c r="AE23" s="89">
        <f t="shared" si="3"/>
        <v>2.0284444444444443</v>
      </c>
      <c r="AF23" s="89">
        <f t="shared" si="4"/>
        <v>0.81962513781697899</v>
      </c>
      <c r="AG23" s="89">
        <f t="shared" si="5"/>
        <v>0.94348894348894352</v>
      </c>
      <c r="AH23" s="89">
        <f t="shared" si="6"/>
        <v>2.2577777777777777</v>
      </c>
      <c r="AI23" s="89">
        <f t="shared" si="7"/>
        <v>1.5319857312722949</v>
      </c>
      <c r="AJ23" s="89">
        <f t="shared" si="8"/>
        <v>1.135386067981536</v>
      </c>
      <c r="AK23" s="89">
        <f t="shared" si="8"/>
        <v>1.2845933406113539</v>
      </c>
      <c r="AL23" s="89">
        <f t="shared" si="9"/>
        <v>1.1935630737093006</v>
      </c>
      <c r="AM23" s="19">
        <f t="shared" si="10"/>
        <v>1.3145160448734672</v>
      </c>
      <c r="AN23" s="54">
        <f t="shared" si="11"/>
        <v>0.10133772887952582</v>
      </c>
    </row>
    <row r="24" spans="1:40" ht="20.100000000000001" customHeight="1" x14ac:dyDescent="0.25">
      <c r="A24" s="5" t="s">
        <v>117</v>
      </c>
      <c r="B24" s="97">
        <v>2931.14</v>
      </c>
      <c r="C24" s="75">
        <v>2990.44</v>
      </c>
      <c r="D24" s="75">
        <v>2734.44</v>
      </c>
      <c r="E24" s="75">
        <v>3494.83</v>
      </c>
      <c r="F24" s="75">
        <v>3151.29</v>
      </c>
      <c r="G24" s="75">
        <v>3735.06</v>
      </c>
      <c r="H24" s="75">
        <v>4483.17</v>
      </c>
      <c r="I24" s="75">
        <v>5239.07</v>
      </c>
      <c r="J24" s="75">
        <v>5324.01</v>
      </c>
      <c r="K24" s="98">
        <v>5439.9</v>
      </c>
      <c r="L24" s="54">
        <f t="shared" si="0"/>
        <v>2.1767427183645299E-2</v>
      </c>
      <c r="N24" s="392">
        <f t="shared" si="12"/>
        <v>9.8103728277108872E-3</v>
      </c>
      <c r="P24" s="97">
        <v>708.221</v>
      </c>
      <c r="Q24" s="75">
        <v>750.52300000000002</v>
      </c>
      <c r="R24" s="75">
        <v>750.19299999999998</v>
      </c>
      <c r="S24" s="75">
        <v>848.61800000000005</v>
      </c>
      <c r="T24" s="75">
        <v>878.04600000000005</v>
      </c>
      <c r="U24" s="75">
        <v>859.04399999999998</v>
      </c>
      <c r="V24" s="75">
        <v>1065.1849999999999</v>
      </c>
      <c r="W24" s="75">
        <v>1275.94</v>
      </c>
      <c r="X24" s="75">
        <v>1244.271</v>
      </c>
      <c r="Y24" s="98">
        <v>1258.316</v>
      </c>
      <c r="Z24" s="54">
        <f t="shared" si="1"/>
        <v>1.1287733942203967E-2</v>
      </c>
      <c r="AB24" s="392">
        <f t="shared" si="13"/>
        <v>1.349223292382502E-2</v>
      </c>
      <c r="AD24" s="64">
        <f t="shared" si="2"/>
        <v>2.4161964286932731</v>
      </c>
      <c r="AE24" s="89">
        <f t="shared" si="3"/>
        <v>2.5097410414520942</v>
      </c>
      <c r="AF24" s="89">
        <f t="shared" si="4"/>
        <v>2.7434977545676626</v>
      </c>
      <c r="AG24" s="89">
        <f t="shared" si="5"/>
        <v>2.4282096697121176</v>
      </c>
      <c r="AH24" s="89">
        <f t="shared" si="6"/>
        <v>2.7863065601705972</v>
      </c>
      <c r="AI24" s="89">
        <f t="shared" si="7"/>
        <v>2.2999469888033928</v>
      </c>
      <c r="AJ24" s="89">
        <f t="shared" si="8"/>
        <v>2.3759638826990721</v>
      </c>
      <c r="AK24" s="89">
        <f t="shared" si="8"/>
        <v>2.4354322427453732</v>
      </c>
      <c r="AL24" s="89">
        <f t="shared" si="9"/>
        <v>2.3370936568488787</v>
      </c>
      <c r="AM24" s="19">
        <f t="shared" si="10"/>
        <v>2.3131234030037318</v>
      </c>
      <c r="AN24" s="54">
        <f t="shared" si="11"/>
        <v>-1.0256436995967986E-2</v>
      </c>
    </row>
    <row r="25" spans="1:40" ht="20.100000000000001" customHeight="1" x14ac:dyDescent="0.25">
      <c r="A25" s="5" t="s">
        <v>100</v>
      </c>
      <c r="B25" s="97">
        <v>8995.7099999999991</v>
      </c>
      <c r="C25" s="75">
        <v>9688.36</v>
      </c>
      <c r="D25" s="75">
        <v>9846.3799999999992</v>
      </c>
      <c r="E25" s="75">
        <v>9703.25</v>
      </c>
      <c r="F25" s="75">
        <v>10831.85</v>
      </c>
      <c r="G25" s="75">
        <v>10577.7</v>
      </c>
      <c r="H25" s="75">
        <v>7791.42</v>
      </c>
      <c r="I25" s="75">
        <v>5257.78</v>
      </c>
      <c r="J25" s="75">
        <v>5576.01</v>
      </c>
      <c r="K25" s="98">
        <v>4924.75</v>
      </c>
      <c r="L25" s="54">
        <f t="shared" si="0"/>
        <v>-0.11679677762414346</v>
      </c>
      <c r="N25" s="392">
        <f t="shared" si="12"/>
        <v>8.8813459040183087E-3</v>
      </c>
      <c r="P25" s="97">
        <v>2269.2939999999999</v>
      </c>
      <c r="Q25" s="75">
        <v>2655.3939999999998</v>
      </c>
      <c r="R25" s="75">
        <v>2821.4639999999999</v>
      </c>
      <c r="S25" s="75">
        <v>2821.9920000000002</v>
      </c>
      <c r="T25" s="75">
        <v>2782.154</v>
      </c>
      <c r="U25" s="75">
        <v>2767.5830000000001</v>
      </c>
      <c r="V25" s="75">
        <v>1960.039</v>
      </c>
      <c r="W25" s="75">
        <v>1450.9349999999999</v>
      </c>
      <c r="X25" s="75">
        <v>1315.567</v>
      </c>
      <c r="Y25" s="98">
        <v>1215.3340000000001</v>
      </c>
      <c r="Z25" s="54">
        <f t="shared" si="1"/>
        <v>-7.6189962198808539E-2</v>
      </c>
      <c r="AB25" s="392">
        <f t="shared" si="13"/>
        <v>1.3031360491517201E-2</v>
      </c>
      <c r="AD25" s="64">
        <f t="shared" si="2"/>
        <v>2.5226402362904099</v>
      </c>
      <c r="AE25" s="89">
        <f t="shared" si="3"/>
        <v>2.7408085578983439</v>
      </c>
      <c r="AF25" s="89">
        <f t="shared" si="4"/>
        <v>2.8654835584245175</v>
      </c>
      <c r="AG25" s="89">
        <f t="shared" si="5"/>
        <v>2.9082956741298021</v>
      </c>
      <c r="AH25" s="89">
        <f t="shared" si="6"/>
        <v>2.5684938399257744</v>
      </c>
      <c r="AI25" s="89">
        <f t="shared" si="7"/>
        <v>2.6164317384686653</v>
      </c>
      <c r="AJ25" s="89">
        <f t="shared" si="8"/>
        <v>2.5156377143062496</v>
      </c>
      <c r="AK25" s="89">
        <f t="shared" si="8"/>
        <v>2.7595962554538227</v>
      </c>
      <c r="AL25" s="89">
        <f t="shared" si="9"/>
        <v>2.3593340040638378</v>
      </c>
      <c r="AM25" s="19">
        <f t="shared" si="10"/>
        <v>2.4678085181988934</v>
      </c>
      <c r="AN25" s="54">
        <f t="shared" si="11"/>
        <v>4.597675189193795E-2</v>
      </c>
    </row>
    <row r="26" spans="1:40" ht="20.100000000000001" customHeight="1" x14ac:dyDescent="0.25">
      <c r="A26" s="5" t="s">
        <v>106</v>
      </c>
      <c r="B26" s="97">
        <v>9027.17</v>
      </c>
      <c r="C26" s="75">
        <v>3571.39</v>
      </c>
      <c r="D26" s="75">
        <v>3253.67</v>
      </c>
      <c r="E26" s="75">
        <v>3331.75</v>
      </c>
      <c r="F26" s="75">
        <v>3694.31</v>
      </c>
      <c r="G26" s="75">
        <v>4125.33</v>
      </c>
      <c r="H26" s="75">
        <v>2889.23</v>
      </c>
      <c r="I26" s="75">
        <v>3320.69</v>
      </c>
      <c r="J26" s="75">
        <v>6117.44</v>
      </c>
      <c r="K26" s="98">
        <v>5046.76</v>
      </c>
      <c r="L26" s="54">
        <f t="shared" si="0"/>
        <v>-0.17502092378511264</v>
      </c>
      <c r="N26" s="392">
        <f t="shared" si="12"/>
        <v>9.1013800202169523E-3</v>
      </c>
      <c r="P26" s="97">
        <v>1463.2349999999999</v>
      </c>
      <c r="Q26" s="75">
        <v>777.99099999999999</v>
      </c>
      <c r="R26" s="75">
        <v>668.88499999999999</v>
      </c>
      <c r="S26" s="75">
        <v>695.34100000000001</v>
      </c>
      <c r="T26" s="75">
        <v>794.57600000000002</v>
      </c>
      <c r="U26" s="75">
        <v>876.23699999999997</v>
      </c>
      <c r="V26" s="75">
        <v>634.47799999999995</v>
      </c>
      <c r="W26" s="75">
        <v>700.53499999999997</v>
      </c>
      <c r="X26" s="75">
        <v>1323.4269999999999</v>
      </c>
      <c r="Y26" s="98">
        <v>1098.191</v>
      </c>
      <c r="Z26" s="54">
        <f t="shared" si="1"/>
        <v>-0.17019148014964172</v>
      </c>
      <c r="AB26" s="392">
        <f t="shared" si="13"/>
        <v>1.1775300295671615E-2</v>
      </c>
      <c r="AD26" s="64">
        <f t="shared" si="2"/>
        <v>1.6209232793887784</v>
      </c>
      <c r="AE26" s="89">
        <f t="shared" si="3"/>
        <v>2.1783983267019282</v>
      </c>
      <c r="AF26" s="89">
        <f t="shared" si="4"/>
        <v>2.0557862352359026</v>
      </c>
      <c r="AG26" s="89">
        <f t="shared" si="5"/>
        <v>2.0870143318076089</v>
      </c>
      <c r="AH26" s="89">
        <f t="shared" si="6"/>
        <v>2.1508103001643066</v>
      </c>
      <c r="AI26" s="89">
        <f t="shared" si="7"/>
        <v>2.1240409858120439</v>
      </c>
      <c r="AJ26" s="89">
        <f t="shared" si="8"/>
        <v>2.1960107018132859</v>
      </c>
      <c r="AK26" s="89">
        <f t="shared" si="8"/>
        <v>2.1096067383585941</v>
      </c>
      <c r="AL26" s="89">
        <f t="shared" si="9"/>
        <v>2.1633673562797511</v>
      </c>
      <c r="AM26" s="19">
        <f t="shared" si="10"/>
        <v>2.1760317510640488</v>
      </c>
      <c r="AN26" s="54">
        <f t="shared" si="11"/>
        <v>5.8540195439003555E-3</v>
      </c>
    </row>
    <row r="27" spans="1:40" ht="20.100000000000001" customHeight="1" x14ac:dyDescent="0.25">
      <c r="A27" s="5" t="s">
        <v>131</v>
      </c>
      <c r="B27" s="97">
        <v>1270.76</v>
      </c>
      <c r="C27" s="75">
        <v>1168.19</v>
      </c>
      <c r="D27" s="75">
        <v>1872.04</v>
      </c>
      <c r="E27" s="75">
        <v>3723</v>
      </c>
      <c r="F27" s="75">
        <v>2675.28</v>
      </c>
      <c r="G27" s="75">
        <v>5099.92</v>
      </c>
      <c r="H27" s="75">
        <v>1353.45</v>
      </c>
      <c r="I27" s="75">
        <v>1807.25</v>
      </c>
      <c r="J27" s="75">
        <v>2465.91</v>
      </c>
      <c r="K27" s="98">
        <v>3597.1</v>
      </c>
      <c r="L27" s="54">
        <f t="shared" si="0"/>
        <v>0.45873125945391363</v>
      </c>
      <c r="N27" s="392">
        <f t="shared" si="12"/>
        <v>6.4870479417928331E-3</v>
      </c>
      <c r="P27" s="97">
        <v>257.774</v>
      </c>
      <c r="Q27" s="75">
        <v>209.15100000000001</v>
      </c>
      <c r="R27" s="75">
        <v>377.09500000000003</v>
      </c>
      <c r="S27" s="75">
        <v>845.529</v>
      </c>
      <c r="T27" s="75">
        <v>552.11199999999997</v>
      </c>
      <c r="U27" s="75">
        <v>1194.3579999999999</v>
      </c>
      <c r="V27" s="75">
        <v>251.047</v>
      </c>
      <c r="W27" s="75">
        <v>326.5</v>
      </c>
      <c r="X27" s="75">
        <v>497.54399999999998</v>
      </c>
      <c r="Y27" s="98">
        <v>875.09699999999998</v>
      </c>
      <c r="Z27" s="54">
        <f t="shared" si="1"/>
        <v>0.75883338960976321</v>
      </c>
      <c r="AB27" s="392">
        <f t="shared" si="13"/>
        <v>9.3831855868800069E-3</v>
      </c>
      <c r="AD27" s="64">
        <f t="shared" si="2"/>
        <v>2.0285026283483902</v>
      </c>
      <c r="AE27" s="89">
        <f t="shared" si="3"/>
        <v>1.7903851257072909</v>
      </c>
      <c r="AF27" s="89">
        <f t="shared" si="4"/>
        <v>2.0143533257836372</v>
      </c>
      <c r="AG27" s="89">
        <f t="shared" si="5"/>
        <v>2.2710958904109586</v>
      </c>
      <c r="AH27" s="89">
        <f t="shared" si="6"/>
        <v>2.0637540743398821</v>
      </c>
      <c r="AI27" s="89">
        <f t="shared" si="7"/>
        <v>2.3419151672967415</v>
      </c>
      <c r="AJ27" s="89">
        <f t="shared" si="8"/>
        <v>1.8548671912519856</v>
      </c>
      <c r="AK27" s="89">
        <f t="shared" si="8"/>
        <v>1.8066122561903444</v>
      </c>
      <c r="AL27" s="89">
        <f t="shared" si="9"/>
        <v>2.017689210068494</v>
      </c>
      <c r="AM27" s="19">
        <f t="shared" si="10"/>
        <v>2.4327847432654082</v>
      </c>
      <c r="AN27" s="54">
        <f t="shared" si="11"/>
        <v>0.20572818208351473</v>
      </c>
    </row>
    <row r="28" spans="1:40" ht="20.100000000000001" customHeight="1" x14ac:dyDescent="0.25">
      <c r="A28" s="5" t="s">
        <v>94</v>
      </c>
      <c r="B28" s="97">
        <v>6014.33</v>
      </c>
      <c r="C28" s="75">
        <v>5507.87</v>
      </c>
      <c r="D28" s="75">
        <v>6579.41</v>
      </c>
      <c r="E28" s="75">
        <v>4961.3100000000004</v>
      </c>
      <c r="F28" s="75">
        <v>4840.2700000000004</v>
      </c>
      <c r="G28" s="75">
        <v>5016.43</v>
      </c>
      <c r="H28" s="75">
        <v>4074.49</v>
      </c>
      <c r="I28" s="75">
        <v>4229.91</v>
      </c>
      <c r="J28" s="75">
        <v>3196.46</v>
      </c>
      <c r="K28" s="98">
        <v>3893.06</v>
      </c>
      <c r="L28" s="54">
        <f t="shared" si="0"/>
        <v>0.21792858349549185</v>
      </c>
      <c r="N28" s="392">
        <f t="shared" si="12"/>
        <v>7.0207853160256899E-3</v>
      </c>
      <c r="P28" s="97">
        <v>1179.1369999999999</v>
      </c>
      <c r="Q28" s="75">
        <v>999.83</v>
      </c>
      <c r="R28" s="75">
        <v>1274.7449999999999</v>
      </c>
      <c r="S28" s="75">
        <v>956.97199999999998</v>
      </c>
      <c r="T28" s="75">
        <v>951.005</v>
      </c>
      <c r="U28" s="75">
        <v>1004.651</v>
      </c>
      <c r="V28" s="75">
        <v>846.64</v>
      </c>
      <c r="W28" s="75">
        <v>862.5</v>
      </c>
      <c r="X28" s="75">
        <v>631.94200000000001</v>
      </c>
      <c r="Y28" s="98">
        <v>829.57299999999998</v>
      </c>
      <c r="Z28" s="54">
        <f t="shared" si="1"/>
        <v>0.31273597893477562</v>
      </c>
      <c r="AB28" s="392">
        <f t="shared" si="13"/>
        <v>8.895056681561939E-3</v>
      </c>
      <c r="AD28" s="64">
        <f t="shared" si="2"/>
        <v>1.9605458962178663</v>
      </c>
      <c r="AE28" s="89">
        <f t="shared" si="3"/>
        <v>1.8152752334386979</v>
      </c>
      <c r="AF28" s="89">
        <f t="shared" si="4"/>
        <v>1.9374761566766625</v>
      </c>
      <c r="AG28" s="89">
        <f t="shared" si="5"/>
        <v>1.9288695929099369</v>
      </c>
      <c r="AH28" s="89">
        <f t="shared" si="6"/>
        <v>1.9647767583213334</v>
      </c>
      <c r="AI28" s="89">
        <f t="shared" si="7"/>
        <v>2.0027210586014355</v>
      </c>
      <c r="AJ28" s="89">
        <f t="shared" si="8"/>
        <v>2.0779042285046718</v>
      </c>
      <c r="AK28" s="89">
        <f t="shared" si="8"/>
        <v>2.0390504762512678</v>
      </c>
      <c r="AL28" s="89">
        <f t="shared" si="9"/>
        <v>1.9770058126802774</v>
      </c>
      <c r="AM28" s="19">
        <f t="shared" si="10"/>
        <v>2.1309021695016259</v>
      </c>
      <c r="AN28" s="54">
        <f t="shared" si="11"/>
        <v>7.784314837835872E-2</v>
      </c>
    </row>
    <row r="29" spans="1:40" ht="20.100000000000001" customHeight="1" x14ac:dyDescent="0.25">
      <c r="A29" s="5" t="s">
        <v>116</v>
      </c>
      <c r="B29" s="97">
        <v>17203.099999999999</v>
      </c>
      <c r="C29" s="75">
        <v>20104.27</v>
      </c>
      <c r="D29" s="75">
        <v>16213.26</v>
      </c>
      <c r="E29" s="75">
        <v>11191.31</v>
      </c>
      <c r="F29" s="75">
        <v>12974.25</v>
      </c>
      <c r="G29" s="75">
        <v>15944.03</v>
      </c>
      <c r="H29" s="75">
        <v>20437.21</v>
      </c>
      <c r="I29" s="75">
        <v>20022.73</v>
      </c>
      <c r="J29" s="75">
        <v>17300.55</v>
      </c>
      <c r="K29" s="98">
        <v>18691.39</v>
      </c>
      <c r="L29" s="54">
        <f t="shared" si="0"/>
        <v>8.0392819881448863E-2</v>
      </c>
      <c r="N29" s="392">
        <f t="shared" si="12"/>
        <v>3.3708249153136458E-2</v>
      </c>
      <c r="P29" s="97">
        <v>1201.52</v>
      </c>
      <c r="Q29" s="75">
        <v>1293.018</v>
      </c>
      <c r="R29" s="75">
        <v>1183.883</v>
      </c>
      <c r="S29" s="75">
        <v>774.86699999999996</v>
      </c>
      <c r="T29" s="75">
        <v>707.67</v>
      </c>
      <c r="U29" s="75">
        <v>842.75099999999998</v>
      </c>
      <c r="V29" s="75">
        <v>991.32399999999996</v>
      </c>
      <c r="W29" s="75">
        <v>961.697</v>
      </c>
      <c r="X29" s="75">
        <v>899.33199999999999</v>
      </c>
      <c r="Y29" s="98">
        <v>826.09500000000003</v>
      </c>
      <c r="Z29" s="54">
        <f t="shared" si="1"/>
        <v>-8.1434887227408756E-2</v>
      </c>
      <c r="AB29" s="392">
        <f t="shared" si="13"/>
        <v>8.8577639934700279E-3</v>
      </c>
      <c r="AD29" s="64">
        <f t="shared" si="2"/>
        <v>0.69843225930210251</v>
      </c>
      <c r="AE29" s="89">
        <f t="shared" si="3"/>
        <v>0.64315590668052103</v>
      </c>
      <c r="AF29" s="89">
        <f t="shared" si="4"/>
        <v>0.73019429775381384</v>
      </c>
      <c r="AG29" s="89">
        <f t="shared" si="5"/>
        <v>0.69238275054484233</v>
      </c>
      <c r="AH29" s="89">
        <f t="shared" si="6"/>
        <v>0.54544193305971445</v>
      </c>
      <c r="AI29" s="89">
        <f t="shared" si="7"/>
        <v>0.52856837324064232</v>
      </c>
      <c r="AJ29" s="89">
        <f t="shared" si="8"/>
        <v>0.48505838125654133</v>
      </c>
      <c r="AK29" s="89">
        <f t="shared" si="8"/>
        <v>0.48030263605412454</v>
      </c>
      <c r="AL29" s="89">
        <f t="shared" si="9"/>
        <v>0.51982856036368785</v>
      </c>
      <c r="AM29" s="19">
        <f t="shared" si="10"/>
        <v>0.44196552530336164</v>
      </c>
      <c r="AN29" s="54">
        <f t="shared" si="11"/>
        <v>-0.14978598906887852</v>
      </c>
    </row>
    <row r="30" spans="1:40" ht="20.100000000000001" customHeight="1" x14ac:dyDescent="0.25">
      <c r="A30" s="5" t="s">
        <v>232</v>
      </c>
      <c r="B30" s="97">
        <v>180.18</v>
      </c>
      <c r="C30" s="75">
        <v>307.14</v>
      </c>
      <c r="D30" s="75">
        <v>348.08</v>
      </c>
      <c r="E30" s="75">
        <v>423.21</v>
      </c>
      <c r="F30" s="75">
        <v>502.17</v>
      </c>
      <c r="G30" s="75">
        <v>534.03</v>
      </c>
      <c r="H30" s="75">
        <v>1053.25</v>
      </c>
      <c r="I30" s="75">
        <v>1617.52</v>
      </c>
      <c r="J30" s="75">
        <v>2042.87</v>
      </c>
      <c r="K30" s="98">
        <v>2528.41</v>
      </c>
      <c r="L30" s="54">
        <f t="shared" si="0"/>
        <v>0.23767542721759094</v>
      </c>
      <c r="N30" s="392">
        <f t="shared" si="12"/>
        <v>4.559761164968563E-3</v>
      </c>
      <c r="P30" s="97">
        <v>44.654000000000003</v>
      </c>
      <c r="Q30" s="75">
        <v>76.114999999999995</v>
      </c>
      <c r="R30" s="75">
        <v>86.263999999999996</v>
      </c>
      <c r="S30" s="75">
        <v>102.816</v>
      </c>
      <c r="T30" s="75">
        <v>123.935</v>
      </c>
      <c r="U30" s="75">
        <v>134.792</v>
      </c>
      <c r="V30" s="75">
        <v>274.18599999999998</v>
      </c>
      <c r="W30" s="75">
        <v>422.82100000000003</v>
      </c>
      <c r="X30" s="75">
        <v>539.702</v>
      </c>
      <c r="Y30" s="98">
        <v>712.37400000000002</v>
      </c>
      <c r="Z30" s="54">
        <f t="shared" si="1"/>
        <v>0.31993952218075905</v>
      </c>
      <c r="AB30" s="392">
        <f t="shared" si="13"/>
        <v>7.6383960284037754E-3</v>
      </c>
      <c r="AD30" s="64">
        <f t="shared" si="2"/>
        <v>2.4782994782994781</v>
      </c>
      <c r="AE30" s="89">
        <f t="shared" si="3"/>
        <v>2.4781858435892428</v>
      </c>
      <c r="AF30" s="89">
        <f t="shared" si="4"/>
        <v>2.4782808549758677</v>
      </c>
      <c r="AG30" s="89">
        <f t="shared" si="5"/>
        <v>2.4294321967817396</v>
      </c>
      <c r="AH30" s="89">
        <f t="shared" si="6"/>
        <v>2.4679889280522533</v>
      </c>
      <c r="AI30" s="89">
        <f t="shared" si="7"/>
        <v>2.5240529558264519</v>
      </c>
      <c r="AJ30" s="89">
        <f t="shared" si="8"/>
        <v>2.6032375979112272</v>
      </c>
      <c r="AK30" s="89">
        <f t="shared" si="8"/>
        <v>2.6140078638904001</v>
      </c>
      <c r="AL30" s="89">
        <f t="shared" si="9"/>
        <v>2.6418812748730951</v>
      </c>
      <c r="AM30" s="19">
        <f t="shared" si="10"/>
        <v>2.8174781779853748</v>
      </c>
      <c r="AN30" s="54">
        <f t="shared" si="11"/>
        <v>6.6466614068686578E-2</v>
      </c>
    </row>
    <row r="31" spans="1:40" ht="20.100000000000001" customHeight="1" x14ac:dyDescent="0.25">
      <c r="A31" s="5" t="s">
        <v>109</v>
      </c>
      <c r="B31" s="97">
        <v>2077.0500000000002</v>
      </c>
      <c r="C31" s="75">
        <v>1793.95</v>
      </c>
      <c r="D31" s="75">
        <v>1382.76</v>
      </c>
      <c r="E31" s="75">
        <v>1368.72</v>
      </c>
      <c r="F31" s="75">
        <v>947.61</v>
      </c>
      <c r="G31" s="75">
        <v>1236.58</v>
      </c>
      <c r="H31" s="75">
        <v>969.28</v>
      </c>
      <c r="I31" s="75">
        <v>1594.05</v>
      </c>
      <c r="J31" s="75">
        <v>1766.88</v>
      </c>
      <c r="K31" s="98">
        <v>1469</v>
      </c>
      <c r="L31" s="54">
        <f t="shared" si="0"/>
        <v>-0.16859096260074261</v>
      </c>
      <c r="N31" s="392">
        <f t="shared" si="12"/>
        <v>2.6492100376674745E-3</v>
      </c>
      <c r="P31" s="97">
        <v>452.86099999999999</v>
      </c>
      <c r="Q31" s="75">
        <v>450.54</v>
      </c>
      <c r="R31" s="75">
        <v>261.42700000000002</v>
      </c>
      <c r="S31" s="75">
        <v>222.10599999999999</v>
      </c>
      <c r="T31" s="75">
        <v>250.714</v>
      </c>
      <c r="U31" s="75">
        <v>218.279</v>
      </c>
      <c r="V31" s="75">
        <v>147.886</v>
      </c>
      <c r="W31" s="75">
        <v>265.03199999999998</v>
      </c>
      <c r="X31" s="75">
        <v>249.96799999999999</v>
      </c>
      <c r="Y31" s="98">
        <v>627.67499999999995</v>
      </c>
      <c r="Z31" s="54">
        <f t="shared" si="1"/>
        <v>1.5110214107405748</v>
      </c>
      <c r="AB31" s="392">
        <f t="shared" si="13"/>
        <v>6.7302150655811971E-3</v>
      </c>
      <c r="AD31" s="64">
        <f t="shared" si="2"/>
        <v>2.1803086107700822</v>
      </c>
      <c r="AE31" s="89">
        <f t="shared" si="3"/>
        <v>2.511441233033251</v>
      </c>
      <c r="AF31" s="89">
        <f t="shared" si="4"/>
        <v>1.8906173160924531</v>
      </c>
      <c r="AG31" s="89">
        <f t="shared" si="5"/>
        <v>1.6227278040797242</v>
      </c>
      <c r="AH31" s="89">
        <f t="shared" si="6"/>
        <v>2.6457508890788404</v>
      </c>
      <c r="AI31" s="89">
        <f t="shared" si="7"/>
        <v>1.7651830047388768</v>
      </c>
      <c r="AJ31" s="89">
        <f t="shared" si="8"/>
        <v>1.5257304390888082</v>
      </c>
      <c r="AK31" s="89">
        <f t="shared" si="8"/>
        <v>1.6626329161569586</v>
      </c>
      <c r="AL31" s="89">
        <f t="shared" si="9"/>
        <v>1.4147423707325908</v>
      </c>
      <c r="AM31" s="19">
        <f t="shared" si="10"/>
        <v>4.2728046289993191</v>
      </c>
      <c r="AN31" s="54">
        <f t="shared" si="11"/>
        <v>2.0201998027292762</v>
      </c>
    </row>
    <row r="32" spans="1:40" ht="20.100000000000001" customHeight="1" thickBot="1" x14ac:dyDescent="0.3">
      <c r="A32" s="5" t="s">
        <v>33</v>
      </c>
      <c r="B32" s="148">
        <f>B33-SUM(B7:B31)</f>
        <v>91765.380000000063</v>
      </c>
      <c r="C32" s="81">
        <f>C33-SUM(C7:C31)</f>
        <v>91091.930000000051</v>
      </c>
      <c r="D32" s="81">
        <f>D33-SUM(D7:D31)</f>
        <v>97355.940000000061</v>
      </c>
      <c r="E32" s="81">
        <f t="shared" ref="E32:K32" si="14">E33-SUM(E7:E31)</f>
        <v>67531.199999999779</v>
      </c>
      <c r="F32" s="81">
        <f t="shared" si="14"/>
        <v>72881.440000000061</v>
      </c>
      <c r="G32" s="81">
        <f t="shared" si="14"/>
        <v>58560.519999999844</v>
      </c>
      <c r="H32" s="81">
        <f t="shared" si="14"/>
        <v>48772.939999999944</v>
      </c>
      <c r="I32" s="81">
        <f t="shared" si="14"/>
        <v>46058.569999999949</v>
      </c>
      <c r="J32" s="81">
        <f t="shared" si="14"/>
        <v>40045.649999999849</v>
      </c>
      <c r="K32" s="123">
        <f t="shared" si="14"/>
        <v>49306.820000000065</v>
      </c>
      <c r="L32" s="54">
        <f t="shared" si="0"/>
        <v>0.23126531845531917</v>
      </c>
      <c r="N32" s="392">
        <f t="shared" si="12"/>
        <v>8.8920437351574913E-2</v>
      </c>
      <c r="P32" s="148">
        <f>P33-SUM(P7:P31)</f>
        <v>6910.1320000000123</v>
      </c>
      <c r="Q32" s="81">
        <f>Q33-SUM(Q7:Q31)</f>
        <v>7307.6930000000066</v>
      </c>
      <c r="R32" s="81">
        <f>R33-SUM(R7:R31)</f>
        <v>9546.612999999983</v>
      </c>
      <c r="S32" s="81">
        <f t="shared" ref="S32:Y32" si="15">S33-SUM(S7:S31)</f>
        <v>7934.3579999999929</v>
      </c>
      <c r="T32" s="81">
        <f t="shared" si="15"/>
        <v>8446.394999999975</v>
      </c>
      <c r="U32" s="81">
        <f t="shared" si="15"/>
        <v>7362.8210000000108</v>
      </c>
      <c r="V32" s="81">
        <f t="shared" si="15"/>
        <v>6613.4289999999819</v>
      </c>
      <c r="W32" s="81">
        <f t="shared" si="15"/>
        <v>6888.9780000000028</v>
      </c>
      <c r="X32" s="81">
        <f t="shared" si="15"/>
        <v>6969.2870000000403</v>
      </c>
      <c r="Y32" s="123">
        <f t="shared" si="15"/>
        <v>8619.9279999999853</v>
      </c>
      <c r="Z32" s="54">
        <f t="shared" si="1"/>
        <v>0.23684503163665602</v>
      </c>
      <c r="AB32" s="392">
        <f t="shared" si="13"/>
        <v>9.2426764312462814E-2</v>
      </c>
      <c r="AD32" s="64">
        <f t="shared" si="2"/>
        <v>0.75302167331514425</v>
      </c>
      <c r="AE32" s="91">
        <f t="shared" si="3"/>
        <v>0.80223275541532635</v>
      </c>
      <c r="AF32" s="91">
        <f t="shared" si="4"/>
        <v>0.98058865232054426</v>
      </c>
      <c r="AG32" s="91">
        <f t="shared" si="5"/>
        <v>1.174917371526053</v>
      </c>
      <c r="AH32" s="91">
        <f t="shared" si="6"/>
        <v>1.1589226283124987</v>
      </c>
      <c r="AI32" s="91">
        <f t="shared" si="7"/>
        <v>1.2573011646754555</v>
      </c>
      <c r="AJ32" s="91">
        <f t="shared" si="8"/>
        <v>1.3559627531167875</v>
      </c>
      <c r="AK32" s="91">
        <f t="shared" si="8"/>
        <v>1.4956994974008118</v>
      </c>
      <c r="AL32" s="91">
        <f t="shared" si="9"/>
        <v>1.74033559200564</v>
      </c>
      <c r="AM32" s="19">
        <f t="shared" si="10"/>
        <v>1.7482222540411194</v>
      </c>
      <c r="AN32" s="54">
        <f t="shared" si="11"/>
        <v>4.5316903657589662E-3</v>
      </c>
    </row>
    <row r="33" spans="1:40" s="7" customFormat="1" ht="26.25" customHeight="1" thickBot="1" x14ac:dyDescent="0.3">
      <c r="A33" s="69" t="s">
        <v>34</v>
      </c>
      <c r="B33" s="100">
        <v>442385.37</v>
      </c>
      <c r="C33" s="83">
        <v>506527.59</v>
      </c>
      <c r="D33" s="83">
        <v>563833.54</v>
      </c>
      <c r="E33" s="83">
        <v>531616.31999999995</v>
      </c>
      <c r="F33" s="83">
        <v>588342.12</v>
      </c>
      <c r="G33" s="83">
        <v>536460.34</v>
      </c>
      <c r="H33" s="83">
        <v>435765.31</v>
      </c>
      <c r="I33" s="83">
        <v>478722.14</v>
      </c>
      <c r="J33" s="83">
        <v>479477.4</v>
      </c>
      <c r="K33" s="101">
        <v>554504.92000000004</v>
      </c>
      <c r="L33" s="102">
        <f t="shared" si="0"/>
        <v>0.15647769842749631</v>
      </c>
      <c r="M33"/>
      <c r="N33" s="395">
        <f>SUM(N7:N32)</f>
        <v>1.0000000000000002</v>
      </c>
      <c r="P33" s="115">
        <v>57230.995000000003</v>
      </c>
      <c r="Q33" s="83">
        <v>62635.877</v>
      </c>
      <c r="R33" s="83">
        <v>74109.981</v>
      </c>
      <c r="S33" s="83">
        <v>75516.585999999996</v>
      </c>
      <c r="T33" s="83">
        <v>84325.282999999996</v>
      </c>
      <c r="U33" s="83">
        <v>79511.978000000003</v>
      </c>
      <c r="V33" s="83">
        <v>69084.054999999993</v>
      </c>
      <c r="W33" s="83">
        <v>73858.266000000003</v>
      </c>
      <c r="X33" s="83">
        <v>81145.267000000007</v>
      </c>
      <c r="Y33" s="101">
        <v>93262.25</v>
      </c>
      <c r="Z33" s="425">
        <f t="shared" si="1"/>
        <v>0.14932458106274998</v>
      </c>
      <c r="AA33"/>
      <c r="AB33" s="395">
        <f>SUM(AB7:AB32)</f>
        <v>1</v>
      </c>
      <c r="AD33" s="87">
        <f t="shared" si="2"/>
        <v>1.2936909509462304</v>
      </c>
      <c r="AE33" s="92">
        <f t="shared" si="3"/>
        <v>1.2365738458590183</v>
      </c>
      <c r="AF33" s="92">
        <f t="shared" si="4"/>
        <v>1.3143946881911281</v>
      </c>
      <c r="AG33" s="92">
        <f t="shared" si="5"/>
        <v>1.4205091747371488</v>
      </c>
      <c r="AH33" s="92">
        <f t="shared" si="6"/>
        <v>1.4332695235214503</v>
      </c>
      <c r="AI33" s="92">
        <f t="shared" si="7"/>
        <v>1.4821594826562576</v>
      </c>
      <c r="AJ33" s="92">
        <f t="shared" si="8"/>
        <v>1.5853500362385431</v>
      </c>
      <c r="AK33" s="92">
        <f t="shared" si="8"/>
        <v>1.5428211864193289</v>
      </c>
      <c r="AL33" s="92">
        <f t="shared" si="9"/>
        <v>1.6923689625413001</v>
      </c>
      <c r="AM33" s="103">
        <f t="shared" si="10"/>
        <v>1.681901217395871</v>
      </c>
      <c r="AN33" s="102">
        <f t="shared" si="11"/>
        <v>-6.1852618294952269E-3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422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92</v>
      </c>
      <c r="B39" s="105">
        <v>57163.98</v>
      </c>
      <c r="C39" s="73">
        <v>64922.22</v>
      </c>
      <c r="D39" s="73">
        <v>65620.039999999994</v>
      </c>
      <c r="E39" s="73">
        <v>43669.98</v>
      </c>
      <c r="F39" s="73">
        <v>51750.61</v>
      </c>
      <c r="G39" s="73">
        <v>43496.9</v>
      </c>
      <c r="H39" s="73">
        <v>45717.25</v>
      </c>
      <c r="I39" s="73">
        <v>42591.22</v>
      </c>
      <c r="J39" s="73">
        <v>48389.11</v>
      </c>
      <c r="K39" s="96">
        <v>56878.97</v>
      </c>
      <c r="L39" s="54">
        <f t="shared" ref="L39:L62" si="16">(K39-J39)/J39</f>
        <v>0.17544980678503905</v>
      </c>
      <c r="N39" s="392">
        <f>K39/K62</f>
        <v>0.21444036178493467</v>
      </c>
      <c r="P39" s="105">
        <v>9800.018</v>
      </c>
      <c r="Q39" s="73">
        <v>10100.535</v>
      </c>
      <c r="R39" s="73">
        <v>10557.753000000001</v>
      </c>
      <c r="S39" s="73">
        <v>7621.7039999999997</v>
      </c>
      <c r="T39" s="73">
        <v>9495.652</v>
      </c>
      <c r="U39" s="73">
        <v>8502.8590000000004</v>
      </c>
      <c r="V39" s="73">
        <v>8738.5589999999993</v>
      </c>
      <c r="W39" s="73">
        <v>8163.1710000000003</v>
      </c>
      <c r="X39" s="73">
        <v>8805.7240000000002</v>
      </c>
      <c r="Y39" s="96">
        <v>10709.787</v>
      </c>
      <c r="Z39" s="54">
        <f t="shared" ref="Z39:Z62" si="17">(Y39-X39)/X39</f>
        <v>0.21623014757219283</v>
      </c>
      <c r="AB39" s="392">
        <f>Y39/Y62</f>
        <v>0.20335079020346916</v>
      </c>
      <c r="AD39" s="116">
        <f t="shared" ref="AD39:AD55" si="18">(P39/B39)*10</f>
        <v>1.7143694333389661</v>
      </c>
      <c r="AE39" s="88">
        <f t="shared" ref="AE39:AE55" si="19">(Q39/C39)*10</f>
        <v>1.5557901439599569</v>
      </c>
      <c r="AF39" s="88">
        <f t="shared" ref="AF39:AF55" si="20">(R39/D39)*10</f>
        <v>1.6089220610045349</v>
      </c>
      <c r="AG39" s="88">
        <f t="shared" ref="AG39:AG62" si="21">(S39/E39)*10</f>
        <v>1.7452959676189452</v>
      </c>
      <c r="AH39" s="88">
        <f t="shared" ref="AH39:AH55" si="22">(T39/F39)*10</f>
        <v>1.834886970414455</v>
      </c>
      <c r="AI39" s="88">
        <f t="shared" ref="AI39:AI55" si="23">(U39/G39)*10</f>
        <v>1.9548195388636891</v>
      </c>
      <c r="AJ39" s="88">
        <f t="shared" ref="AJ39:AK55" si="24">(V39/H39)*10</f>
        <v>1.9114358365824715</v>
      </c>
      <c r="AK39" s="88">
        <f t="shared" si="24"/>
        <v>1.9166323481694114</v>
      </c>
      <c r="AL39" s="88">
        <f t="shared" ref="AL39:AL62" si="25">(X39/J39)*10</f>
        <v>1.8197739119401037</v>
      </c>
      <c r="AM39" s="117">
        <f t="shared" ref="AM39:AM62" si="26">(Y39/K39)*10</f>
        <v>1.8829080414079227</v>
      </c>
      <c r="AN39" s="54">
        <f>(AM39-AL39)/AL39</f>
        <v>3.4693391884330377E-2</v>
      </c>
    </row>
    <row r="40" spans="1:40" ht="20.100000000000001" customHeight="1" x14ac:dyDescent="0.25">
      <c r="A40" s="104" t="s">
        <v>91</v>
      </c>
      <c r="B40" s="106">
        <v>7191.25</v>
      </c>
      <c r="C40" s="75">
        <v>9378.11</v>
      </c>
      <c r="D40" s="75">
        <v>10438.32</v>
      </c>
      <c r="E40" s="75">
        <v>14899.64</v>
      </c>
      <c r="F40" s="75">
        <v>17390.099999999999</v>
      </c>
      <c r="G40" s="75">
        <v>17926.939999999999</v>
      </c>
      <c r="H40" s="75">
        <v>23372.54</v>
      </c>
      <c r="I40" s="75">
        <v>31044.66</v>
      </c>
      <c r="J40" s="75">
        <v>46957.1</v>
      </c>
      <c r="K40" s="98">
        <v>54972.32</v>
      </c>
      <c r="L40" s="54">
        <f t="shared" si="16"/>
        <v>0.17069239795472893</v>
      </c>
      <c r="N40" s="392">
        <f>K40/$K$62</f>
        <v>0.20725206854057307</v>
      </c>
      <c r="P40" s="106">
        <v>1498.056</v>
      </c>
      <c r="Q40" s="75">
        <v>1820.126</v>
      </c>
      <c r="R40" s="75">
        <v>2101.6570000000002</v>
      </c>
      <c r="S40" s="75">
        <v>2949.096</v>
      </c>
      <c r="T40" s="75">
        <v>3637.1750000000002</v>
      </c>
      <c r="U40" s="75">
        <v>3510.73</v>
      </c>
      <c r="V40" s="75">
        <v>4490.8029999999999</v>
      </c>
      <c r="W40" s="75">
        <v>4732.7849999999999</v>
      </c>
      <c r="X40" s="75">
        <v>7525.5420000000004</v>
      </c>
      <c r="Y40" s="98">
        <v>8708.0319999999992</v>
      </c>
      <c r="Z40" s="54">
        <f t="shared" si="17"/>
        <v>0.15713021068781474</v>
      </c>
      <c r="AB40" s="392">
        <f>Y40/$Y$62</f>
        <v>0.16534270833930645</v>
      </c>
      <c r="AD40" s="118">
        <f t="shared" si="18"/>
        <v>2.0831649574135231</v>
      </c>
      <c r="AE40" s="89">
        <f t="shared" si="19"/>
        <v>1.9408238973524514</v>
      </c>
      <c r="AF40" s="89">
        <f t="shared" si="20"/>
        <v>2.0134054138980222</v>
      </c>
      <c r="AG40" s="89">
        <f t="shared" si="21"/>
        <v>1.9793068825823981</v>
      </c>
      <c r="AH40" s="89">
        <f t="shared" si="22"/>
        <v>2.0915204627920487</v>
      </c>
      <c r="AI40" s="89">
        <f t="shared" si="23"/>
        <v>1.9583542980564448</v>
      </c>
      <c r="AJ40" s="89">
        <f t="shared" si="24"/>
        <v>1.9214013538964956</v>
      </c>
      <c r="AK40" s="89">
        <f t="shared" si="24"/>
        <v>1.5245085628252975</v>
      </c>
      <c r="AL40" s="89">
        <f t="shared" si="25"/>
        <v>1.6026419859829506</v>
      </c>
      <c r="AM40" s="119">
        <f t="shared" si="26"/>
        <v>1.5840757675863051</v>
      </c>
      <c r="AN40" s="54">
        <f t="shared" ref="AN40:AN62" si="27">(AM40-AL40)/AL40</f>
        <v>-1.1584757268953161E-2</v>
      </c>
    </row>
    <row r="41" spans="1:40" ht="20.100000000000001" customHeight="1" x14ac:dyDescent="0.25">
      <c r="A41" s="104" t="s">
        <v>105</v>
      </c>
      <c r="B41" s="106">
        <v>7017.13</v>
      </c>
      <c r="C41" s="75">
        <v>5840.27</v>
      </c>
      <c r="D41" s="75">
        <v>8621.93</v>
      </c>
      <c r="E41" s="75">
        <v>16250.16</v>
      </c>
      <c r="F41" s="75">
        <v>19697.37</v>
      </c>
      <c r="G41" s="75">
        <v>28027.83</v>
      </c>
      <c r="H41" s="75">
        <v>30826.61</v>
      </c>
      <c r="I41" s="75">
        <v>25037.360000000001</v>
      </c>
      <c r="J41" s="75">
        <v>27903.01</v>
      </c>
      <c r="K41" s="98">
        <v>30273.4</v>
      </c>
      <c r="L41" s="54">
        <f t="shared" si="16"/>
        <v>8.4951050083844112E-2</v>
      </c>
      <c r="N41" s="392">
        <f t="shared" ref="N41:N61" si="28">K41/$K$62</f>
        <v>0.11413425468956349</v>
      </c>
      <c r="P41" s="106">
        <v>1319.135</v>
      </c>
      <c r="Q41" s="75">
        <v>1159.741</v>
      </c>
      <c r="R41" s="75">
        <v>1881.5730000000001</v>
      </c>
      <c r="S41" s="75">
        <v>3559.9</v>
      </c>
      <c r="T41" s="75">
        <v>4235.5200000000004</v>
      </c>
      <c r="U41" s="75">
        <v>5700.8410000000003</v>
      </c>
      <c r="V41" s="75">
        <v>6275.5529999999999</v>
      </c>
      <c r="W41" s="75">
        <v>4917.3429999999998</v>
      </c>
      <c r="X41" s="75">
        <v>5673.6409999999996</v>
      </c>
      <c r="Y41" s="98">
        <v>6051.3069999999998</v>
      </c>
      <c r="Z41" s="54">
        <f t="shared" si="17"/>
        <v>6.6565015304986722E-2</v>
      </c>
      <c r="AB41" s="392">
        <f t="shared" ref="AB41:AB61" si="29">Y41/$Y$62</f>
        <v>0.11489846251972931</v>
      </c>
      <c r="AD41" s="118">
        <f t="shared" si="18"/>
        <v>1.8798782408192523</v>
      </c>
      <c r="AE41" s="89">
        <f t="shared" si="19"/>
        <v>1.9857660690344794</v>
      </c>
      <c r="AF41" s="89">
        <f t="shared" si="20"/>
        <v>2.1823106891380468</v>
      </c>
      <c r="AG41" s="89">
        <f t="shared" si="21"/>
        <v>2.1906861224751015</v>
      </c>
      <c r="AH41" s="89">
        <f t="shared" si="22"/>
        <v>2.1502972224210648</v>
      </c>
      <c r="AI41" s="89">
        <f t="shared" si="23"/>
        <v>2.0339929991012502</v>
      </c>
      <c r="AJ41" s="89">
        <f t="shared" si="24"/>
        <v>2.0357583918569051</v>
      </c>
      <c r="AK41" s="89">
        <f t="shared" si="24"/>
        <v>1.9640021951196132</v>
      </c>
      <c r="AL41" s="89">
        <f t="shared" si="25"/>
        <v>2.0333437145311564</v>
      </c>
      <c r="AM41" s="119">
        <f t="shared" si="26"/>
        <v>1.9988858205553388</v>
      </c>
      <c r="AN41" s="54">
        <f t="shared" si="27"/>
        <v>-1.6946418713947128E-2</v>
      </c>
    </row>
    <row r="42" spans="1:40" ht="20.100000000000001" customHeight="1" x14ac:dyDescent="0.25">
      <c r="A42" s="104" t="s">
        <v>95</v>
      </c>
      <c r="B42" s="106">
        <v>9888.1200000000008</v>
      </c>
      <c r="C42" s="75">
        <v>10284.64</v>
      </c>
      <c r="D42" s="75">
        <v>20214.919999999998</v>
      </c>
      <c r="E42" s="75">
        <v>20179.2</v>
      </c>
      <c r="F42" s="75">
        <v>22793.200000000001</v>
      </c>
      <c r="G42" s="75">
        <v>22090.15</v>
      </c>
      <c r="H42" s="75">
        <v>21268.11</v>
      </c>
      <c r="I42" s="75">
        <v>21611.43</v>
      </c>
      <c r="J42" s="75">
        <v>22877.32</v>
      </c>
      <c r="K42" s="98">
        <v>21415.75</v>
      </c>
      <c r="L42" s="54">
        <f t="shared" si="16"/>
        <v>-6.3887290993875148E-2</v>
      </c>
      <c r="N42" s="392">
        <f t="shared" si="28"/>
        <v>8.0739879394716788E-2</v>
      </c>
      <c r="P42" s="106">
        <v>1982.6759999999999</v>
      </c>
      <c r="Q42" s="75">
        <v>2075.5920000000001</v>
      </c>
      <c r="R42" s="75">
        <v>3766.0749999999998</v>
      </c>
      <c r="S42" s="75">
        <v>3731.799</v>
      </c>
      <c r="T42" s="75">
        <v>4338.6139999999996</v>
      </c>
      <c r="U42" s="75">
        <v>4211.0940000000001</v>
      </c>
      <c r="V42" s="75">
        <v>4032.998</v>
      </c>
      <c r="W42" s="75">
        <v>4153.5460000000003</v>
      </c>
      <c r="X42" s="75">
        <v>4417.1040000000003</v>
      </c>
      <c r="Y42" s="98">
        <v>4555.9759999999997</v>
      </c>
      <c r="Z42" s="54">
        <f t="shared" si="17"/>
        <v>3.1439603867149016E-2</v>
      </c>
      <c r="AB42" s="392">
        <f t="shared" si="29"/>
        <v>8.6506045334798956E-2</v>
      </c>
      <c r="AD42" s="118">
        <f t="shared" si="18"/>
        <v>2.0051091612965859</v>
      </c>
      <c r="AE42" s="89">
        <f t="shared" si="19"/>
        <v>2.0181474509559889</v>
      </c>
      <c r="AF42" s="89">
        <f t="shared" si="20"/>
        <v>1.8630175137967404</v>
      </c>
      <c r="AG42" s="89">
        <f t="shared" si="21"/>
        <v>1.8493295076117984</v>
      </c>
      <c r="AH42" s="89">
        <f t="shared" si="22"/>
        <v>1.9034685783479279</v>
      </c>
      <c r="AI42" s="89">
        <f t="shared" si="23"/>
        <v>1.9063220485148358</v>
      </c>
      <c r="AJ42" s="89">
        <f t="shared" si="24"/>
        <v>1.8962653475085467</v>
      </c>
      <c r="AK42" s="89">
        <f t="shared" si="24"/>
        <v>1.9219209464621267</v>
      </c>
      <c r="AL42" s="89">
        <f t="shared" si="25"/>
        <v>1.9307786051862719</v>
      </c>
      <c r="AM42" s="119">
        <f t="shared" si="26"/>
        <v>2.1273950246897724</v>
      </c>
      <c r="AN42" s="54">
        <f t="shared" si="27"/>
        <v>0.1018327108946455</v>
      </c>
    </row>
    <row r="43" spans="1:40" ht="20.100000000000001" customHeight="1" x14ac:dyDescent="0.25">
      <c r="A43" s="104" t="s">
        <v>148</v>
      </c>
      <c r="B43" s="106">
        <v>583.49</v>
      </c>
      <c r="C43" s="75">
        <v>391.33</v>
      </c>
      <c r="D43" s="75">
        <v>3631.82</v>
      </c>
      <c r="E43" s="75">
        <v>2970.25</v>
      </c>
      <c r="F43" s="75">
        <v>2673.64</v>
      </c>
      <c r="G43" s="75">
        <v>5530.2</v>
      </c>
      <c r="H43" s="75">
        <v>6578.89</v>
      </c>
      <c r="I43" s="75">
        <v>9039.59</v>
      </c>
      <c r="J43" s="75">
        <v>9114.76</v>
      </c>
      <c r="K43" s="98">
        <v>21000.53</v>
      </c>
      <c r="L43" s="54">
        <f t="shared" si="16"/>
        <v>1.3040134902070926</v>
      </c>
      <c r="N43" s="392">
        <f t="shared" si="28"/>
        <v>7.9174451486645647E-2</v>
      </c>
      <c r="P43" s="106">
        <v>114.515</v>
      </c>
      <c r="Q43" s="75">
        <v>74.838999999999999</v>
      </c>
      <c r="R43" s="75">
        <v>630.58900000000006</v>
      </c>
      <c r="S43" s="75">
        <v>497.28699999999998</v>
      </c>
      <c r="T43" s="75">
        <v>500.54</v>
      </c>
      <c r="U43" s="75">
        <v>1238.7070000000001</v>
      </c>
      <c r="V43" s="75">
        <v>1508.472</v>
      </c>
      <c r="W43" s="75">
        <v>1998.7809999999999</v>
      </c>
      <c r="X43" s="75">
        <v>2079.0059999999999</v>
      </c>
      <c r="Y43" s="98">
        <v>4285.7129999999997</v>
      </c>
      <c r="Z43" s="54">
        <f t="shared" si="17"/>
        <v>1.0614240651542131</v>
      </c>
      <c r="AB43" s="392">
        <f t="shared" si="29"/>
        <v>8.1374459187216364E-2</v>
      </c>
      <c r="AD43" s="118">
        <f t="shared" si="18"/>
        <v>1.9625871908687382</v>
      </c>
      <c r="AE43" s="89">
        <f t="shared" si="19"/>
        <v>1.912426852017479</v>
      </c>
      <c r="AF43" s="89">
        <f t="shared" si="20"/>
        <v>1.7362892434096406</v>
      </c>
      <c r="AG43" s="89">
        <f t="shared" si="21"/>
        <v>1.6742260752461913</v>
      </c>
      <c r="AH43" s="89">
        <f t="shared" si="22"/>
        <v>1.8721293816669409</v>
      </c>
      <c r="AI43" s="89">
        <f t="shared" si="23"/>
        <v>2.2398954829843412</v>
      </c>
      <c r="AJ43" s="89">
        <f t="shared" si="24"/>
        <v>2.2928974340656252</v>
      </c>
      <c r="AK43" s="89">
        <f t="shared" si="24"/>
        <v>2.2111412132629908</v>
      </c>
      <c r="AL43" s="89">
        <f t="shared" si="25"/>
        <v>2.280922372064651</v>
      </c>
      <c r="AM43" s="119">
        <f t="shared" si="26"/>
        <v>2.0407642092842417</v>
      </c>
      <c r="AN43" s="54">
        <f t="shared" si="27"/>
        <v>-0.10528993258241502</v>
      </c>
    </row>
    <row r="44" spans="1:40" ht="20.100000000000001" customHeight="1" x14ac:dyDescent="0.25">
      <c r="A44" s="104" t="s">
        <v>110</v>
      </c>
      <c r="B44" s="106">
        <v>7638.65</v>
      </c>
      <c r="C44" s="75">
        <v>7317.94</v>
      </c>
      <c r="D44" s="75">
        <v>7589.39</v>
      </c>
      <c r="E44" s="75">
        <v>6287.75</v>
      </c>
      <c r="F44" s="75">
        <v>6656.92</v>
      </c>
      <c r="G44" s="75">
        <v>6166.02</v>
      </c>
      <c r="H44" s="75">
        <v>7478.27</v>
      </c>
      <c r="I44" s="75">
        <v>6750.81</v>
      </c>
      <c r="J44" s="75">
        <v>11707.43</v>
      </c>
      <c r="K44" s="98">
        <v>11737.45</v>
      </c>
      <c r="L44" s="54">
        <f t="shared" si="16"/>
        <v>2.5641835996457322E-3</v>
      </c>
      <c r="N44" s="392">
        <f t="shared" si="28"/>
        <v>4.4251557727444456E-2</v>
      </c>
      <c r="P44" s="106">
        <v>1792.7139999999999</v>
      </c>
      <c r="Q44" s="75">
        <v>1711.375</v>
      </c>
      <c r="R44" s="75">
        <v>1809.0139999999999</v>
      </c>
      <c r="S44" s="75">
        <v>1486.617</v>
      </c>
      <c r="T44" s="75">
        <v>1704.7619999999999</v>
      </c>
      <c r="U44" s="75">
        <v>1620.5039999999999</v>
      </c>
      <c r="V44" s="75">
        <v>1922.989</v>
      </c>
      <c r="W44" s="75">
        <v>1764.789</v>
      </c>
      <c r="X44" s="75">
        <v>3228.4360000000001</v>
      </c>
      <c r="Y44" s="98">
        <v>3286.4380000000001</v>
      </c>
      <c r="Z44" s="54">
        <f t="shared" si="17"/>
        <v>1.7965974855936418E-2</v>
      </c>
      <c r="AB44" s="392">
        <f t="shared" si="29"/>
        <v>6.2400845530794287E-2</v>
      </c>
      <c r="AD44" s="118">
        <f t="shared" si="18"/>
        <v>2.3468989939321738</v>
      </c>
      <c r="AE44" s="89">
        <f t="shared" si="19"/>
        <v>2.3386021202688188</v>
      </c>
      <c r="AF44" s="89">
        <f t="shared" si="20"/>
        <v>2.3836092228756196</v>
      </c>
      <c r="AG44" s="89">
        <f t="shared" si="21"/>
        <v>2.3643067870064809</v>
      </c>
      <c r="AH44" s="89">
        <f t="shared" si="22"/>
        <v>2.5608870168185889</v>
      </c>
      <c r="AI44" s="89">
        <f t="shared" si="23"/>
        <v>2.6281199217647684</v>
      </c>
      <c r="AJ44" s="89">
        <f t="shared" si="24"/>
        <v>2.5714356395262539</v>
      </c>
      <c r="AK44" s="89">
        <f t="shared" si="24"/>
        <v>2.6141885195998698</v>
      </c>
      <c r="AL44" s="89">
        <f t="shared" si="25"/>
        <v>2.7575958173570121</v>
      </c>
      <c r="AM44" s="119">
        <f t="shared" si="26"/>
        <v>2.7999591052571042</v>
      </c>
      <c r="AN44" s="54">
        <f t="shared" si="27"/>
        <v>1.5362399244097626E-2</v>
      </c>
    </row>
    <row r="45" spans="1:40" ht="20.100000000000001" customHeight="1" x14ac:dyDescent="0.25">
      <c r="A45" s="104" t="s">
        <v>101</v>
      </c>
      <c r="B45" s="106">
        <v>13467.32</v>
      </c>
      <c r="C45" s="75">
        <v>13368.11</v>
      </c>
      <c r="D45" s="75">
        <v>13045.81</v>
      </c>
      <c r="E45" s="75">
        <v>12910.95</v>
      </c>
      <c r="F45" s="75">
        <v>13757.05</v>
      </c>
      <c r="G45" s="75">
        <v>12068.23</v>
      </c>
      <c r="H45" s="75">
        <v>14509.67</v>
      </c>
      <c r="I45" s="75">
        <v>15507.94</v>
      </c>
      <c r="J45" s="75">
        <v>16707.77</v>
      </c>
      <c r="K45" s="98">
        <v>12369.36</v>
      </c>
      <c r="L45" s="54">
        <f t="shared" si="16"/>
        <v>-0.25966421611022894</v>
      </c>
      <c r="N45" s="392">
        <f t="shared" si="28"/>
        <v>4.663393225032203E-2</v>
      </c>
      <c r="P45" s="106">
        <v>3668.806</v>
      </c>
      <c r="Q45" s="75">
        <v>3642.875</v>
      </c>
      <c r="R45" s="75">
        <v>3560.2640000000001</v>
      </c>
      <c r="S45" s="75">
        <v>3645.3829999999998</v>
      </c>
      <c r="T45" s="75">
        <v>3698.748</v>
      </c>
      <c r="U45" s="75">
        <v>3294.4209999999998</v>
      </c>
      <c r="V45" s="75">
        <v>3999.069</v>
      </c>
      <c r="W45" s="75">
        <v>3663.1120000000001</v>
      </c>
      <c r="X45" s="75">
        <v>3769.0120000000002</v>
      </c>
      <c r="Y45" s="98">
        <v>3186.1529999999998</v>
      </c>
      <c r="Z45" s="54">
        <f t="shared" si="17"/>
        <v>-0.15464503694867524</v>
      </c>
      <c r="AB45" s="392">
        <f t="shared" si="29"/>
        <v>6.0496696176978476E-2</v>
      </c>
      <c r="AD45" s="118">
        <f t="shared" si="18"/>
        <v>2.7242287255370776</v>
      </c>
      <c r="AE45" s="89">
        <f t="shared" si="19"/>
        <v>2.725048641879817</v>
      </c>
      <c r="AF45" s="89">
        <f t="shared" si="20"/>
        <v>2.7290478705423427</v>
      </c>
      <c r="AG45" s="89">
        <f t="shared" si="21"/>
        <v>2.8234816183162352</v>
      </c>
      <c r="AH45" s="89">
        <f t="shared" si="22"/>
        <v>2.6886200166460106</v>
      </c>
      <c r="AI45" s="89">
        <f t="shared" si="23"/>
        <v>2.7298294778936101</v>
      </c>
      <c r="AJ45" s="89">
        <f t="shared" si="24"/>
        <v>2.7561405600540878</v>
      </c>
      <c r="AK45" s="89">
        <f t="shared" si="24"/>
        <v>2.3620880658552972</v>
      </c>
      <c r="AL45" s="89">
        <f t="shared" si="25"/>
        <v>2.2558438379269048</v>
      </c>
      <c r="AM45" s="119">
        <f t="shared" si="26"/>
        <v>2.5758430508934977</v>
      </c>
      <c r="AN45" s="54">
        <f t="shared" si="27"/>
        <v>0.14185344197436497</v>
      </c>
    </row>
    <row r="46" spans="1:40" ht="20.100000000000001" customHeight="1" x14ac:dyDescent="0.25">
      <c r="A46" s="104" t="s">
        <v>96</v>
      </c>
      <c r="B46" s="106">
        <v>13086.13</v>
      </c>
      <c r="C46" s="75">
        <v>7218.05</v>
      </c>
      <c r="D46" s="75">
        <v>12690.79</v>
      </c>
      <c r="E46" s="75">
        <v>12090.59</v>
      </c>
      <c r="F46" s="75">
        <v>12857.54</v>
      </c>
      <c r="G46" s="75">
        <v>8522.1</v>
      </c>
      <c r="H46" s="75">
        <v>7342.35</v>
      </c>
      <c r="I46" s="75">
        <v>8811.5</v>
      </c>
      <c r="J46" s="75">
        <v>9654.8799999999992</v>
      </c>
      <c r="K46" s="98">
        <v>10795.55</v>
      </c>
      <c r="L46" s="54">
        <f t="shared" si="16"/>
        <v>0.11814439951609965</v>
      </c>
      <c r="N46" s="392">
        <f t="shared" si="28"/>
        <v>4.070048468998913E-2</v>
      </c>
      <c r="P46" s="106">
        <v>2401.8290000000002</v>
      </c>
      <c r="Q46" s="75">
        <v>1571.174</v>
      </c>
      <c r="R46" s="75">
        <v>2725.46</v>
      </c>
      <c r="S46" s="75">
        <v>2577.0479999999998</v>
      </c>
      <c r="T46" s="75">
        <v>2812.9969999999998</v>
      </c>
      <c r="U46" s="75">
        <v>1709.9680000000001</v>
      </c>
      <c r="V46" s="75">
        <v>1624.0229999999999</v>
      </c>
      <c r="W46" s="75">
        <v>1871.098</v>
      </c>
      <c r="X46" s="75">
        <v>2343.8290000000002</v>
      </c>
      <c r="Y46" s="98">
        <v>2452.2049999999999</v>
      </c>
      <c r="Z46" s="54">
        <f t="shared" si="17"/>
        <v>4.6238868108552177E-2</v>
      </c>
      <c r="AB46" s="392">
        <f t="shared" si="29"/>
        <v>4.6560946962894596E-2</v>
      </c>
      <c r="AD46" s="118">
        <f t="shared" si="18"/>
        <v>1.8354005347646709</v>
      </c>
      <c r="AE46" s="89">
        <f t="shared" si="19"/>
        <v>2.17672917200629</v>
      </c>
      <c r="AF46" s="89">
        <f t="shared" si="20"/>
        <v>2.1475889207842851</v>
      </c>
      <c r="AG46" s="89">
        <f t="shared" si="21"/>
        <v>2.1314493337380553</v>
      </c>
      <c r="AH46" s="89">
        <f t="shared" si="22"/>
        <v>2.1878189762582885</v>
      </c>
      <c r="AI46" s="89">
        <f t="shared" si="23"/>
        <v>2.0065101324790837</v>
      </c>
      <c r="AJ46" s="89">
        <f t="shared" si="24"/>
        <v>2.2118572391672964</v>
      </c>
      <c r="AK46" s="89">
        <f t="shared" si="24"/>
        <v>2.1234727344946944</v>
      </c>
      <c r="AL46" s="89">
        <f t="shared" si="25"/>
        <v>2.4276107004955012</v>
      </c>
      <c r="AM46" s="119">
        <f t="shared" si="26"/>
        <v>2.2714961257184676</v>
      </c>
      <c r="AN46" s="54">
        <f t="shared" si="27"/>
        <v>-6.4307911785513622E-2</v>
      </c>
    </row>
    <row r="47" spans="1:40" ht="20.100000000000001" customHeight="1" x14ac:dyDescent="0.25">
      <c r="A47" s="104" t="s">
        <v>102</v>
      </c>
      <c r="B47" s="106">
        <v>10275.18</v>
      </c>
      <c r="C47" s="75">
        <v>19030.84</v>
      </c>
      <c r="D47" s="75">
        <v>20058.310000000001</v>
      </c>
      <c r="E47" s="75">
        <v>22632.65</v>
      </c>
      <c r="F47" s="75">
        <v>21511.85</v>
      </c>
      <c r="G47" s="75">
        <v>24617.83</v>
      </c>
      <c r="H47" s="75">
        <v>25362.99</v>
      </c>
      <c r="I47" s="75">
        <v>22890.54</v>
      </c>
      <c r="J47" s="75">
        <v>23789.15</v>
      </c>
      <c r="K47" s="98">
        <v>15703.37</v>
      </c>
      <c r="L47" s="54">
        <f t="shared" si="16"/>
        <v>-0.33989360695947524</v>
      </c>
      <c r="N47" s="392">
        <f t="shared" si="28"/>
        <v>5.9203539445997169E-2</v>
      </c>
      <c r="P47" s="106">
        <v>1178.4069999999999</v>
      </c>
      <c r="Q47" s="75">
        <v>2704.5390000000002</v>
      </c>
      <c r="R47" s="75">
        <v>2736.2449999999999</v>
      </c>
      <c r="S47" s="75">
        <v>3352.6689999999999</v>
      </c>
      <c r="T47" s="75">
        <v>3372.529</v>
      </c>
      <c r="U47" s="75">
        <v>3761.355</v>
      </c>
      <c r="V47" s="75">
        <v>3791.2440000000001</v>
      </c>
      <c r="W47" s="75">
        <v>3173.4009999999998</v>
      </c>
      <c r="X47" s="75">
        <v>3351.1750000000002</v>
      </c>
      <c r="Y47" s="98">
        <v>2254.248</v>
      </c>
      <c r="Z47" s="54">
        <f t="shared" si="17"/>
        <v>-0.32732608711869721</v>
      </c>
      <c r="AB47" s="392">
        <f t="shared" si="29"/>
        <v>4.2802262277913644E-2</v>
      </c>
      <c r="AD47" s="118">
        <f t="shared" si="18"/>
        <v>1.1468480357521718</v>
      </c>
      <c r="AE47" s="89">
        <f t="shared" si="19"/>
        <v>1.4211348526917362</v>
      </c>
      <c r="AF47" s="89">
        <f t="shared" si="20"/>
        <v>1.3641453342779126</v>
      </c>
      <c r="AG47" s="89">
        <f t="shared" si="21"/>
        <v>1.4813417783600238</v>
      </c>
      <c r="AH47" s="89">
        <f t="shared" si="22"/>
        <v>1.567754051836546</v>
      </c>
      <c r="AI47" s="89">
        <f t="shared" si="23"/>
        <v>1.527898681565353</v>
      </c>
      <c r="AJ47" s="89">
        <f t="shared" si="24"/>
        <v>1.4947937920568513</v>
      </c>
      <c r="AK47" s="89">
        <f t="shared" si="24"/>
        <v>1.3863373253754607</v>
      </c>
      <c r="AL47" s="89">
        <f t="shared" si="25"/>
        <v>1.4086989236689833</v>
      </c>
      <c r="AM47" s="119">
        <f t="shared" si="26"/>
        <v>1.4355186179781794</v>
      </c>
      <c r="AN47" s="54">
        <f t="shared" si="27"/>
        <v>1.903862767165581E-2</v>
      </c>
    </row>
    <row r="48" spans="1:40" ht="20.100000000000001" customHeight="1" x14ac:dyDescent="0.25">
      <c r="A48" s="104" t="s">
        <v>103</v>
      </c>
      <c r="B48" s="106">
        <v>2700.92</v>
      </c>
      <c r="C48" s="75">
        <v>2377.31</v>
      </c>
      <c r="D48" s="75">
        <v>3678.85</v>
      </c>
      <c r="E48" s="75">
        <v>3558.01</v>
      </c>
      <c r="F48" s="75">
        <v>6489.63</v>
      </c>
      <c r="G48" s="75">
        <v>7035.97</v>
      </c>
      <c r="H48" s="75">
        <v>8821.77</v>
      </c>
      <c r="I48" s="75">
        <v>6075.15</v>
      </c>
      <c r="J48" s="75">
        <v>6898.78</v>
      </c>
      <c r="K48" s="98">
        <v>8219.51</v>
      </c>
      <c r="L48" s="54">
        <f t="shared" si="16"/>
        <v>0.19144399444539476</v>
      </c>
      <c r="N48" s="392">
        <f t="shared" si="28"/>
        <v>3.0988512944149449E-2</v>
      </c>
      <c r="P48" s="106">
        <v>593.678</v>
      </c>
      <c r="Q48" s="75">
        <v>542.24800000000005</v>
      </c>
      <c r="R48" s="75">
        <v>715.01099999999997</v>
      </c>
      <c r="S48" s="75">
        <v>759.36199999999997</v>
      </c>
      <c r="T48" s="75">
        <v>1184.248</v>
      </c>
      <c r="U48" s="75">
        <v>1290.9459999999999</v>
      </c>
      <c r="V48" s="75">
        <v>1702.701</v>
      </c>
      <c r="W48" s="75">
        <v>1265.5630000000001</v>
      </c>
      <c r="X48" s="75">
        <v>1819.7629999999999</v>
      </c>
      <c r="Y48" s="98">
        <v>2174.8490000000002</v>
      </c>
      <c r="Z48" s="54">
        <f t="shared" si="17"/>
        <v>0.19512760727633227</v>
      </c>
      <c r="AB48" s="392">
        <f t="shared" si="29"/>
        <v>4.1294683332471945E-2</v>
      </c>
      <c r="AD48" s="118">
        <f t="shared" si="18"/>
        <v>2.198058439346593</v>
      </c>
      <c r="AE48" s="89">
        <f t="shared" si="19"/>
        <v>2.2809309681951451</v>
      </c>
      <c r="AF48" s="89">
        <f t="shared" si="20"/>
        <v>1.9435720401755983</v>
      </c>
      <c r="AG48" s="89">
        <f t="shared" si="21"/>
        <v>2.1342323377393542</v>
      </c>
      <c r="AH48" s="89">
        <f t="shared" si="22"/>
        <v>1.8248313077941269</v>
      </c>
      <c r="AI48" s="89">
        <f t="shared" si="23"/>
        <v>1.8347804211786007</v>
      </c>
      <c r="AJ48" s="89">
        <f t="shared" si="24"/>
        <v>1.9301126644652944</v>
      </c>
      <c r="AK48" s="89">
        <f t="shared" si="24"/>
        <v>2.083179839180926</v>
      </c>
      <c r="AL48" s="89">
        <f t="shared" si="25"/>
        <v>2.6378040755032051</v>
      </c>
      <c r="AM48" s="119">
        <f t="shared" si="26"/>
        <v>2.6459594306716583</v>
      </c>
      <c r="AN48" s="54">
        <f t="shared" si="27"/>
        <v>3.091721346627102E-3</v>
      </c>
    </row>
    <row r="49" spans="1:40" ht="20.100000000000001" customHeight="1" x14ac:dyDescent="0.25">
      <c r="A49" s="104" t="s">
        <v>106</v>
      </c>
      <c r="B49" s="106">
        <v>9027.17</v>
      </c>
      <c r="C49" s="75">
        <v>3571.39</v>
      </c>
      <c r="D49" s="75">
        <v>3253.67</v>
      </c>
      <c r="E49" s="75">
        <v>3331.75</v>
      </c>
      <c r="F49" s="75">
        <v>3694.31</v>
      </c>
      <c r="G49" s="75">
        <v>4125.33</v>
      </c>
      <c r="H49" s="75">
        <v>2889.23</v>
      </c>
      <c r="I49" s="75">
        <v>3320.69</v>
      </c>
      <c r="J49" s="75">
        <v>6117.44</v>
      </c>
      <c r="K49" s="98">
        <v>5046.76</v>
      </c>
      <c r="L49" s="54">
        <f t="shared" si="16"/>
        <v>-0.17502092378511264</v>
      </c>
      <c r="N49" s="392">
        <f t="shared" si="28"/>
        <v>1.9026874787671733E-2</v>
      </c>
      <c r="P49" s="106">
        <v>1463.2349999999999</v>
      </c>
      <c r="Q49" s="75">
        <v>777.99099999999999</v>
      </c>
      <c r="R49" s="75">
        <v>668.88499999999999</v>
      </c>
      <c r="S49" s="75">
        <v>695.34100000000001</v>
      </c>
      <c r="T49" s="75">
        <v>794.57600000000002</v>
      </c>
      <c r="U49" s="75">
        <v>876.23699999999997</v>
      </c>
      <c r="V49" s="75">
        <v>634.47799999999995</v>
      </c>
      <c r="W49" s="75">
        <v>700.53499999999997</v>
      </c>
      <c r="X49" s="75">
        <v>1323.4269999999999</v>
      </c>
      <c r="Y49" s="98">
        <v>1098.191</v>
      </c>
      <c r="Z49" s="54">
        <f t="shared" si="17"/>
        <v>-0.17019148014964172</v>
      </c>
      <c r="AB49" s="392">
        <f t="shared" si="29"/>
        <v>2.0851769287693396E-2</v>
      </c>
      <c r="AD49" s="118">
        <f t="shared" si="18"/>
        <v>1.6209232793887784</v>
      </c>
      <c r="AE49" s="89">
        <f t="shared" si="19"/>
        <v>2.1783983267019282</v>
      </c>
      <c r="AF49" s="89">
        <f t="shared" si="20"/>
        <v>2.0557862352359026</v>
      </c>
      <c r="AG49" s="89">
        <f t="shared" si="21"/>
        <v>2.0870143318076089</v>
      </c>
      <c r="AH49" s="89">
        <f t="shared" si="22"/>
        <v>2.1508103001643066</v>
      </c>
      <c r="AI49" s="89">
        <f t="shared" si="23"/>
        <v>2.1240409858120439</v>
      </c>
      <c r="AJ49" s="89">
        <f t="shared" si="24"/>
        <v>2.1960107018132859</v>
      </c>
      <c r="AK49" s="89">
        <f t="shared" si="24"/>
        <v>2.1096067383585941</v>
      </c>
      <c r="AL49" s="89">
        <f t="shared" si="25"/>
        <v>2.1633673562797511</v>
      </c>
      <c r="AM49" s="119">
        <f t="shared" si="26"/>
        <v>2.1760317510640488</v>
      </c>
      <c r="AN49" s="54">
        <f t="shared" si="27"/>
        <v>5.8540195439003555E-3</v>
      </c>
    </row>
    <row r="50" spans="1:40" ht="20.100000000000001" customHeight="1" x14ac:dyDescent="0.25">
      <c r="A50" s="104" t="s">
        <v>94</v>
      </c>
      <c r="B50" s="106">
        <v>6014.33</v>
      </c>
      <c r="C50" s="75">
        <v>5507.87</v>
      </c>
      <c r="D50" s="75">
        <v>6579.41</v>
      </c>
      <c r="E50" s="75">
        <v>4961.3100000000004</v>
      </c>
      <c r="F50" s="75">
        <v>4840.2700000000004</v>
      </c>
      <c r="G50" s="75">
        <v>5016.43</v>
      </c>
      <c r="H50" s="75">
        <v>4074.49</v>
      </c>
      <c r="I50" s="75">
        <v>4229.91</v>
      </c>
      <c r="J50" s="75">
        <v>3196.46</v>
      </c>
      <c r="K50" s="98">
        <v>3893.06</v>
      </c>
      <c r="L50" s="54">
        <f t="shared" si="16"/>
        <v>0.21792858349549185</v>
      </c>
      <c r="N50" s="392">
        <f t="shared" si="28"/>
        <v>1.4677291006684152E-2</v>
      </c>
      <c r="P50" s="106">
        <v>1179.1369999999999</v>
      </c>
      <c r="Q50" s="75">
        <v>999.83</v>
      </c>
      <c r="R50" s="75">
        <v>1274.7449999999999</v>
      </c>
      <c r="S50" s="75">
        <v>956.97199999999998</v>
      </c>
      <c r="T50" s="75">
        <v>951.005</v>
      </c>
      <c r="U50" s="75">
        <v>1004.651</v>
      </c>
      <c r="V50" s="75">
        <v>846.64</v>
      </c>
      <c r="W50" s="75">
        <v>862.5</v>
      </c>
      <c r="X50" s="75">
        <v>631.94200000000001</v>
      </c>
      <c r="Y50" s="98">
        <v>829.57299999999998</v>
      </c>
      <c r="Z50" s="54">
        <f t="shared" si="17"/>
        <v>0.31273597893477562</v>
      </c>
      <c r="AB50" s="392">
        <f t="shared" si="29"/>
        <v>1.5751417379399096E-2</v>
      </c>
      <c r="AD50" s="118">
        <f t="shared" si="18"/>
        <v>1.9605458962178663</v>
      </c>
      <c r="AE50" s="89">
        <f t="shared" si="19"/>
        <v>1.8152752334386979</v>
      </c>
      <c r="AF50" s="89">
        <f t="shared" si="20"/>
        <v>1.9374761566766625</v>
      </c>
      <c r="AG50" s="89">
        <f t="shared" si="21"/>
        <v>1.9288695929099369</v>
      </c>
      <c r="AH50" s="89">
        <f t="shared" si="22"/>
        <v>1.9647767583213334</v>
      </c>
      <c r="AI50" s="89">
        <f t="shared" si="23"/>
        <v>2.0027210586014355</v>
      </c>
      <c r="AJ50" s="89">
        <f t="shared" si="24"/>
        <v>2.0779042285046718</v>
      </c>
      <c r="AK50" s="89">
        <f t="shared" si="24"/>
        <v>2.0390504762512678</v>
      </c>
      <c r="AL50" s="89">
        <f t="shared" si="25"/>
        <v>1.9770058126802774</v>
      </c>
      <c r="AM50" s="119">
        <f t="shared" si="26"/>
        <v>2.1309021695016259</v>
      </c>
      <c r="AN50" s="54">
        <f t="shared" si="27"/>
        <v>7.784314837835872E-2</v>
      </c>
    </row>
    <row r="51" spans="1:40" ht="20.100000000000001" customHeight="1" x14ac:dyDescent="0.25">
      <c r="A51" s="104" t="s">
        <v>232</v>
      </c>
      <c r="B51" s="106">
        <v>180.18</v>
      </c>
      <c r="C51" s="75">
        <v>307.14</v>
      </c>
      <c r="D51" s="75">
        <v>348.08</v>
      </c>
      <c r="E51" s="75">
        <v>423.21</v>
      </c>
      <c r="F51" s="75">
        <v>502.17</v>
      </c>
      <c r="G51" s="75">
        <v>534.03</v>
      </c>
      <c r="H51" s="75">
        <v>1053.25</v>
      </c>
      <c r="I51" s="75">
        <v>1617.52</v>
      </c>
      <c r="J51" s="75">
        <v>2042.87</v>
      </c>
      <c r="K51" s="98">
        <v>2528.41</v>
      </c>
      <c r="L51" s="54">
        <f t="shared" si="16"/>
        <v>0.23767542721759094</v>
      </c>
      <c r="N51" s="392">
        <f t="shared" si="28"/>
        <v>9.5324010814655507E-3</v>
      </c>
      <c r="P51" s="106">
        <v>44.654000000000003</v>
      </c>
      <c r="Q51" s="75">
        <v>76.114999999999995</v>
      </c>
      <c r="R51" s="75">
        <v>86.263999999999996</v>
      </c>
      <c r="S51" s="75">
        <v>102.816</v>
      </c>
      <c r="T51" s="75">
        <v>123.935</v>
      </c>
      <c r="U51" s="75">
        <v>134.792</v>
      </c>
      <c r="V51" s="75">
        <v>274.18599999999998</v>
      </c>
      <c r="W51" s="75">
        <v>422.82100000000003</v>
      </c>
      <c r="X51" s="75">
        <v>539.702</v>
      </c>
      <c r="Y51" s="98">
        <v>712.37400000000002</v>
      </c>
      <c r="Z51" s="54">
        <f t="shared" si="17"/>
        <v>0.31993952218075905</v>
      </c>
      <c r="AB51" s="392">
        <f t="shared" si="29"/>
        <v>1.3526115488609262E-2</v>
      </c>
      <c r="AD51" s="118">
        <f t="shared" si="18"/>
        <v>2.4782994782994781</v>
      </c>
      <c r="AE51" s="89">
        <f t="shared" si="19"/>
        <v>2.4781858435892428</v>
      </c>
      <c r="AF51" s="89">
        <f t="shared" si="20"/>
        <v>2.4782808549758677</v>
      </c>
      <c r="AG51" s="89">
        <f t="shared" si="21"/>
        <v>2.4294321967817396</v>
      </c>
      <c r="AH51" s="89">
        <f t="shared" si="22"/>
        <v>2.4679889280522533</v>
      </c>
      <c r="AI51" s="89">
        <f t="shared" si="23"/>
        <v>2.5240529558264519</v>
      </c>
      <c r="AJ51" s="89">
        <f t="shared" si="24"/>
        <v>2.6032375979112272</v>
      </c>
      <c r="AK51" s="89">
        <f t="shared" si="24"/>
        <v>2.6140078638904001</v>
      </c>
      <c r="AL51" s="89">
        <f t="shared" si="25"/>
        <v>2.6418812748730951</v>
      </c>
      <c r="AM51" s="119">
        <f t="shared" si="26"/>
        <v>2.8174781779853748</v>
      </c>
      <c r="AN51" s="54">
        <f t="shared" si="27"/>
        <v>6.6466614068686578E-2</v>
      </c>
    </row>
    <row r="52" spans="1:40" ht="20.100000000000001" customHeight="1" x14ac:dyDescent="0.25">
      <c r="A52" s="104" t="s">
        <v>233</v>
      </c>
      <c r="B52" s="106">
        <v>1568.47</v>
      </c>
      <c r="C52" s="75">
        <v>2044.44</v>
      </c>
      <c r="D52" s="75">
        <v>1709.55</v>
      </c>
      <c r="E52" s="75">
        <v>1309.2</v>
      </c>
      <c r="F52" s="75">
        <v>1851.84</v>
      </c>
      <c r="G52" s="75">
        <v>1997.72</v>
      </c>
      <c r="H52" s="75">
        <v>1492.67</v>
      </c>
      <c r="I52" s="75">
        <v>1830.14</v>
      </c>
      <c r="J52" s="75">
        <v>1149.17</v>
      </c>
      <c r="K52" s="98">
        <v>1777.04</v>
      </c>
      <c r="L52" s="54">
        <f t="shared" si="16"/>
        <v>0.54636824838796683</v>
      </c>
      <c r="N52" s="392">
        <f t="shared" si="28"/>
        <v>6.6996484026750182E-3</v>
      </c>
      <c r="P52" s="106">
        <v>372.072</v>
      </c>
      <c r="Q52" s="75">
        <v>472.31299999999999</v>
      </c>
      <c r="R52" s="75">
        <v>407.65800000000002</v>
      </c>
      <c r="S52" s="75">
        <v>313.49599999999998</v>
      </c>
      <c r="T52" s="75">
        <v>441.63099999999997</v>
      </c>
      <c r="U52" s="75">
        <v>475.23899999999998</v>
      </c>
      <c r="V52" s="75">
        <v>358.03100000000001</v>
      </c>
      <c r="W52" s="75">
        <v>434.678</v>
      </c>
      <c r="X52" s="75">
        <v>274.68299999999999</v>
      </c>
      <c r="Y52" s="98">
        <v>435.60300000000001</v>
      </c>
      <c r="Z52" s="54">
        <f t="shared" si="17"/>
        <v>0.58583894889745647</v>
      </c>
      <c r="AB52" s="392">
        <f t="shared" si="29"/>
        <v>8.2709594751979448E-3</v>
      </c>
      <c r="AD52" s="118">
        <f t="shared" si="18"/>
        <v>2.3721971092848446</v>
      </c>
      <c r="AE52" s="89">
        <f t="shared" si="19"/>
        <v>2.3102316526775057</v>
      </c>
      <c r="AF52" s="89">
        <f t="shared" si="20"/>
        <v>2.3845924366061246</v>
      </c>
      <c r="AG52" s="89">
        <f t="shared" si="21"/>
        <v>2.3945615643140847</v>
      </c>
      <c r="AH52" s="89">
        <f t="shared" si="22"/>
        <v>2.3848226628650422</v>
      </c>
      <c r="AI52" s="89">
        <f t="shared" si="23"/>
        <v>2.3789069539274772</v>
      </c>
      <c r="AJ52" s="89">
        <f t="shared" si="24"/>
        <v>2.3985944649520659</v>
      </c>
      <c r="AK52" s="89">
        <f t="shared" si="24"/>
        <v>2.3751079152414567</v>
      </c>
      <c r="AL52" s="89">
        <f t="shared" si="25"/>
        <v>2.3902729796287754</v>
      </c>
      <c r="AM52" s="119">
        <f t="shared" si="26"/>
        <v>2.4512841579255391</v>
      </c>
      <c r="AN52" s="54">
        <f t="shared" si="27"/>
        <v>2.552477429010604E-2</v>
      </c>
    </row>
    <row r="53" spans="1:40" ht="20.100000000000001" customHeight="1" x14ac:dyDescent="0.25">
      <c r="A53" s="104" t="s">
        <v>230</v>
      </c>
      <c r="B53" s="106">
        <v>69.63</v>
      </c>
      <c r="C53" s="75">
        <v>12.37</v>
      </c>
      <c r="D53" s="75">
        <v>146.77000000000001</v>
      </c>
      <c r="E53" s="75">
        <v>186.62</v>
      </c>
      <c r="F53" s="75">
        <v>114.93</v>
      </c>
      <c r="G53" s="75">
        <v>170.18</v>
      </c>
      <c r="H53" s="75">
        <v>70.58</v>
      </c>
      <c r="I53" s="75">
        <v>497.33</v>
      </c>
      <c r="J53" s="75">
        <v>1118.8800000000001</v>
      </c>
      <c r="K53" s="98">
        <v>1726.31</v>
      </c>
      <c r="L53" s="54">
        <f t="shared" si="16"/>
        <v>0.54289110539110519</v>
      </c>
      <c r="N53" s="392">
        <f t="shared" si="28"/>
        <v>6.5083903761434239E-3</v>
      </c>
      <c r="P53" s="106">
        <v>20.422000000000001</v>
      </c>
      <c r="Q53" s="75">
        <v>2.4350000000000001</v>
      </c>
      <c r="R53" s="75">
        <v>28.384</v>
      </c>
      <c r="S53" s="75">
        <v>46.094999999999999</v>
      </c>
      <c r="T53" s="75">
        <v>26.481999999999999</v>
      </c>
      <c r="U53" s="75">
        <v>41.767000000000003</v>
      </c>
      <c r="V53" s="75">
        <v>13.173</v>
      </c>
      <c r="W53" s="75">
        <v>103.07299999999999</v>
      </c>
      <c r="X53" s="75">
        <v>249.429</v>
      </c>
      <c r="Y53" s="98">
        <v>394.82299999999998</v>
      </c>
      <c r="Z53" s="54">
        <f t="shared" si="17"/>
        <v>0.58290736041117908</v>
      </c>
      <c r="AB53" s="392">
        <f t="shared" si="29"/>
        <v>7.4966541389202505E-3</v>
      </c>
      <c r="AD53" s="118">
        <f t="shared" si="18"/>
        <v>2.9329312078127243</v>
      </c>
      <c r="AE53" s="89">
        <f t="shared" si="19"/>
        <v>1.9684721099434115</v>
      </c>
      <c r="AF53" s="89">
        <f t="shared" si="20"/>
        <v>1.9339101996320773</v>
      </c>
      <c r="AG53" s="89">
        <f t="shared" si="21"/>
        <v>2.4699924981245309</v>
      </c>
      <c r="AH53" s="89">
        <f t="shared" si="22"/>
        <v>2.3041851561820237</v>
      </c>
      <c r="AI53" s="89">
        <f t="shared" si="23"/>
        <v>2.4542836996121755</v>
      </c>
      <c r="AJ53" s="89">
        <f t="shared" si="24"/>
        <v>1.8663927458203458</v>
      </c>
      <c r="AK53" s="89">
        <f t="shared" si="24"/>
        <v>2.0725272957593548</v>
      </c>
      <c r="AL53" s="89">
        <f t="shared" si="25"/>
        <v>2.2292739167739164</v>
      </c>
      <c r="AM53" s="119">
        <f t="shared" si="26"/>
        <v>2.2870921213455291</v>
      </c>
      <c r="AN53" s="54">
        <f t="shared" si="27"/>
        <v>2.5935890666717188E-2</v>
      </c>
    </row>
    <row r="54" spans="1:40" ht="20.100000000000001" customHeight="1" x14ac:dyDescent="0.25">
      <c r="A54" s="104" t="s">
        <v>227</v>
      </c>
      <c r="B54" s="106">
        <v>640.05999999999995</v>
      </c>
      <c r="C54" s="75">
        <v>1158.03</v>
      </c>
      <c r="D54" s="75">
        <v>1538.61</v>
      </c>
      <c r="E54" s="75">
        <v>1183.6199999999999</v>
      </c>
      <c r="F54" s="75">
        <v>1716.75</v>
      </c>
      <c r="G54" s="75">
        <v>2209.9299999999998</v>
      </c>
      <c r="H54" s="75">
        <v>1191.3699999999999</v>
      </c>
      <c r="I54" s="75">
        <v>173.21</v>
      </c>
      <c r="J54" s="75">
        <v>916.83</v>
      </c>
      <c r="K54" s="98">
        <v>1757.51</v>
      </c>
      <c r="L54" s="54">
        <f t="shared" si="16"/>
        <v>0.91694207213987311</v>
      </c>
      <c r="N54" s="392">
        <f t="shared" si="28"/>
        <v>6.6260180210830208E-3</v>
      </c>
      <c r="P54" s="106">
        <v>105.89</v>
      </c>
      <c r="Q54" s="75">
        <v>194.27099999999999</v>
      </c>
      <c r="R54" s="75">
        <v>267.87799999999999</v>
      </c>
      <c r="S54" s="75">
        <v>210.62</v>
      </c>
      <c r="T54" s="75">
        <v>311.35300000000001</v>
      </c>
      <c r="U54" s="75">
        <v>384.62799999999999</v>
      </c>
      <c r="V54" s="75">
        <v>214.43299999999999</v>
      </c>
      <c r="W54" s="75">
        <v>40.401000000000003</v>
      </c>
      <c r="X54" s="75">
        <v>240.79300000000001</v>
      </c>
      <c r="Y54" s="98">
        <v>386.90899999999999</v>
      </c>
      <c r="Z54" s="54">
        <f t="shared" si="17"/>
        <v>0.60681165980738638</v>
      </c>
      <c r="AB54" s="392">
        <f t="shared" si="29"/>
        <v>7.3463880175053007E-3</v>
      </c>
      <c r="AD54" s="118">
        <f t="shared" si="18"/>
        <v>1.6543761522357281</v>
      </c>
      <c r="AE54" s="89">
        <f t="shared" si="19"/>
        <v>1.6775990259319706</v>
      </c>
      <c r="AF54" s="89">
        <f t="shared" si="20"/>
        <v>1.7410389897374903</v>
      </c>
      <c r="AG54" s="89">
        <f t="shared" si="21"/>
        <v>1.7794562444027644</v>
      </c>
      <c r="AH54" s="89">
        <f t="shared" si="22"/>
        <v>1.8136187563710502</v>
      </c>
      <c r="AI54" s="89">
        <f t="shared" si="23"/>
        <v>1.7404533175258945</v>
      </c>
      <c r="AJ54" s="89">
        <f t="shared" si="24"/>
        <v>1.7998858457070432</v>
      </c>
      <c r="AK54" s="89">
        <f t="shared" si="24"/>
        <v>2.3324865769874719</v>
      </c>
      <c r="AL54" s="89">
        <f t="shared" si="25"/>
        <v>2.6263647568251476</v>
      </c>
      <c r="AM54" s="119">
        <f t="shared" si="26"/>
        <v>2.2014611581157433</v>
      </c>
      <c r="AN54" s="54">
        <f t="shared" si="27"/>
        <v>-0.16178392494995417</v>
      </c>
    </row>
    <row r="55" spans="1:40" ht="20.100000000000001" customHeight="1" x14ac:dyDescent="0.25">
      <c r="A55" s="104" t="s">
        <v>226</v>
      </c>
      <c r="B55" s="106">
        <v>795.92</v>
      </c>
      <c r="C55" s="75">
        <v>1253.8900000000001</v>
      </c>
      <c r="D55" s="75">
        <v>1216.05</v>
      </c>
      <c r="E55" s="75">
        <v>568.85</v>
      </c>
      <c r="F55" s="75">
        <v>788.54</v>
      </c>
      <c r="G55" s="75">
        <v>1206.01</v>
      </c>
      <c r="H55" s="75">
        <v>1018.57</v>
      </c>
      <c r="I55" s="75">
        <v>1550.59</v>
      </c>
      <c r="J55" s="75">
        <v>1859.12</v>
      </c>
      <c r="K55" s="98">
        <v>1424.85</v>
      </c>
      <c r="L55" s="54">
        <f t="shared" si="16"/>
        <v>-0.23358900985412454</v>
      </c>
      <c r="N55" s="392">
        <f t="shared" si="28"/>
        <v>5.3718509580828223E-3</v>
      </c>
      <c r="P55" s="106">
        <v>203.578</v>
      </c>
      <c r="Q55" s="75">
        <v>348.15</v>
      </c>
      <c r="R55" s="75">
        <v>330.26499999999999</v>
      </c>
      <c r="S55" s="75">
        <v>162.767</v>
      </c>
      <c r="T55" s="75">
        <v>222.363</v>
      </c>
      <c r="U55" s="75">
        <v>300.92500000000001</v>
      </c>
      <c r="V55" s="75">
        <v>253.99</v>
      </c>
      <c r="W55" s="75">
        <v>373.83</v>
      </c>
      <c r="X55" s="75">
        <v>436.59300000000002</v>
      </c>
      <c r="Y55" s="98">
        <v>355.38499999999999</v>
      </c>
      <c r="Z55" s="54">
        <f t="shared" si="17"/>
        <v>-0.18600389836758727</v>
      </c>
      <c r="AB55" s="392">
        <f t="shared" si="29"/>
        <v>6.7478298659403666E-3</v>
      </c>
      <c r="AD55" s="118">
        <f t="shared" si="18"/>
        <v>2.5577696250879489</v>
      </c>
      <c r="AE55" s="89">
        <f t="shared" si="19"/>
        <v>2.7765593473111672</v>
      </c>
      <c r="AF55" s="89">
        <f t="shared" si="20"/>
        <v>2.7158833929525921</v>
      </c>
      <c r="AG55" s="89">
        <f t="shared" si="21"/>
        <v>2.8613342708974243</v>
      </c>
      <c r="AH55" s="89">
        <f t="shared" si="22"/>
        <v>2.8199330408095973</v>
      </c>
      <c r="AI55" s="89">
        <f t="shared" si="23"/>
        <v>2.4952114824918534</v>
      </c>
      <c r="AJ55" s="89">
        <f t="shared" si="24"/>
        <v>2.4935939601598318</v>
      </c>
      <c r="AK55" s="89">
        <f t="shared" si="24"/>
        <v>2.4108887584725816</v>
      </c>
      <c r="AL55" s="89">
        <f t="shared" si="25"/>
        <v>2.3483852575412025</v>
      </c>
      <c r="AM55" s="119">
        <f t="shared" si="26"/>
        <v>2.4941923711267853</v>
      </c>
      <c r="AN55" s="54">
        <f t="shared" si="27"/>
        <v>6.2088242598765567E-2</v>
      </c>
    </row>
    <row r="56" spans="1:40" ht="20.100000000000001" customHeight="1" x14ac:dyDescent="0.25">
      <c r="A56" s="104" t="s">
        <v>231</v>
      </c>
      <c r="B56" s="106">
        <v>7.32</v>
      </c>
      <c r="C56" s="75">
        <v>21.63</v>
      </c>
      <c r="D56" s="75">
        <v>246.12</v>
      </c>
      <c r="E56" s="75">
        <v>67.38</v>
      </c>
      <c r="F56" s="75">
        <v>135.25</v>
      </c>
      <c r="G56" s="75">
        <v>114.46</v>
      </c>
      <c r="H56" s="75">
        <v>489.57</v>
      </c>
      <c r="I56" s="75">
        <v>1138.79</v>
      </c>
      <c r="J56" s="75">
        <v>682.88</v>
      </c>
      <c r="K56" s="98">
        <v>1608.5</v>
      </c>
      <c r="L56" s="54">
        <f t="shared" si="16"/>
        <v>1.3554650890346767</v>
      </c>
      <c r="N56" s="392">
        <f t="shared" si="28"/>
        <v>6.064232912991698E-3</v>
      </c>
      <c r="P56" s="106">
        <v>2.0179999999999998</v>
      </c>
      <c r="Q56" s="75">
        <v>8.3320000000000007</v>
      </c>
      <c r="R56" s="75">
        <v>58.584000000000003</v>
      </c>
      <c r="S56" s="75">
        <v>18.78</v>
      </c>
      <c r="T56" s="75">
        <v>30.114000000000001</v>
      </c>
      <c r="U56" s="75">
        <v>25.013999999999999</v>
      </c>
      <c r="V56" s="75">
        <v>93.914000000000001</v>
      </c>
      <c r="W56" s="75">
        <v>185.12799999999999</v>
      </c>
      <c r="X56" s="75">
        <v>139.75700000000001</v>
      </c>
      <c r="Y56" s="98">
        <v>279.971</v>
      </c>
      <c r="Z56" s="54">
        <f t="shared" si="17"/>
        <v>1.0032699614330587</v>
      </c>
      <c r="AB56" s="392">
        <f t="shared" si="29"/>
        <v>5.3159156278323235E-3</v>
      </c>
      <c r="AD56" s="118">
        <f t="shared" ref="AD56" si="30">(P56/B56)*10</f>
        <v>2.7568306010928953</v>
      </c>
      <c r="AE56" s="89">
        <f t="shared" ref="AE56" si="31">(Q56/C56)*10</f>
        <v>3.8520573277854835</v>
      </c>
      <c r="AF56" s="89">
        <f t="shared" ref="AF56" si="32">(R56/D56)*10</f>
        <v>2.3803022915650902</v>
      </c>
      <c r="AG56" s="89">
        <f t="shared" ref="AG56" si="33">(S56/E56)*10</f>
        <v>2.7871772039180769</v>
      </c>
      <c r="AH56" s="89">
        <f t="shared" ref="AH56" si="34">(T56/F56)*10</f>
        <v>2.2265434380776341</v>
      </c>
      <c r="AI56" s="89">
        <f t="shared" ref="AI56" si="35">(U56/G56)*10</f>
        <v>2.1853922767779137</v>
      </c>
      <c r="AJ56" s="89">
        <f t="shared" ref="AJ56:AK62" si="36">(V56/H56)*10</f>
        <v>1.9182956472006047</v>
      </c>
      <c r="AK56" s="89">
        <f t="shared" si="36"/>
        <v>1.625655300801728</v>
      </c>
      <c r="AL56" s="89">
        <f t="shared" si="25"/>
        <v>2.046582122774133</v>
      </c>
      <c r="AM56" s="119">
        <f t="shared" si="26"/>
        <v>1.7405719614547714</v>
      </c>
      <c r="AN56" s="54">
        <f t="shared" si="27"/>
        <v>-0.14952254195622805</v>
      </c>
    </row>
    <row r="57" spans="1:40" ht="20.100000000000001" customHeight="1" x14ac:dyDescent="0.25">
      <c r="A57" s="104" t="s">
        <v>229</v>
      </c>
      <c r="B57" s="106">
        <v>320.37</v>
      </c>
      <c r="C57" s="75">
        <v>417.33</v>
      </c>
      <c r="D57" s="75">
        <v>318.38</v>
      </c>
      <c r="E57" s="75">
        <v>353.75</v>
      </c>
      <c r="F57" s="75">
        <v>305.05</v>
      </c>
      <c r="G57" s="75">
        <v>325.39</v>
      </c>
      <c r="H57" s="75">
        <v>438.12</v>
      </c>
      <c r="I57" s="75">
        <v>450.86</v>
      </c>
      <c r="J57" s="75">
        <v>464.66</v>
      </c>
      <c r="K57" s="98">
        <v>585.22</v>
      </c>
      <c r="L57" s="54">
        <f t="shared" si="16"/>
        <v>0.25945852881676923</v>
      </c>
      <c r="N57" s="392">
        <f t="shared" si="28"/>
        <v>2.2063477683189315E-3</v>
      </c>
      <c r="P57" s="106">
        <v>71.551000000000002</v>
      </c>
      <c r="Q57" s="75">
        <v>91.394999999999996</v>
      </c>
      <c r="R57" s="75">
        <v>70.682000000000002</v>
      </c>
      <c r="S57" s="75">
        <v>81.247</v>
      </c>
      <c r="T57" s="75">
        <v>74.260999999999996</v>
      </c>
      <c r="U57" s="75">
        <v>78.858000000000004</v>
      </c>
      <c r="V57" s="75">
        <v>103.813</v>
      </c>
      <c r="W57" s="75">
        <v>107.492</v>
      </c>
      <c r="X57" s="75">
        <v>115.11799999999999</v>
      </c>
      <c r="Y57" s="98">
        <v>146.21799999999999</v>
      </c>
      <c r="Z57" s="54">
        <f t="shared" si="17"/>
        <v>0.27015757744227659</v>
      </c>
      <c r="AB57" s="392">
        <f t="shared" si="29"/>
        <v>2.7762966566908238E-3</v>
      </c>
      <c r="AD57" s="118">
        <f t="shared" ref="AD57:AD62" si="37">(P57/B57)*10</f>
        <v>2.2333863969784935</v>
      </c>
      <c r="AE57" s="89">
        <f t="shared" ref="AE57:AF62" si="38">(Q57/C57)*10</f>
        <v>2.1899935302997626</v>
      </c>
      <c r="AF57" s="89">
        <f t="shared" si="38"/>
        <v>2.2200515107732901</v>
      </c>
      <c r="AG57" s="89">
        <f t="shared" si="21"/>
        <v>2.2967349823321555</v>
      </c>
      <c r="AH57" s="89">
        <f t="shared" ref="AH57:AI62" si="39">(T57/F57)*10</f>
        <v>2.4343878052778232</v>
      </c>
      <c r="AI57" s="89">
        <f t="shared" si="39"/>
        <v>2.4234918098282061</v>
      </c>
      <c r="AJ57" s="89">
        <f t="shared" si="36"/>
        <v>2.3695106363553364</v>
      </c>
      <c r="AK57" s="89">
        <f t="shared" si="36"/>
        <v>2.3841547265226457</v>
      </c>
      <c r="AL57" s="89">
        <f t="shared" si="25"/>
        <v>2.4774673955150002</v>
      </c>
      <c r="AM57" s="119">
        <f t="shared" si="26"/>
        <v>2.4985133795837462</v>
      </c>
      <c r="AN57" s="54">
        <f t="shared" si="27"/>
        <v>8.494959048440321E-3</v>
      </c>
    </row>
    <row r="58" spans="1:40" ht="20.100000000000001" customHeight="1" x14ac:dyDescent="0.25">
      <c r="A58" s="104" t="s">
        <v>228</v>
      </c>
      <c r="B58" s="106">
        <v>109.74</v>
      </c>
      <c r="C58" s="75">
        <v>203.8</v>
      </c>
      <c r="D58" s="75">
        <v>87.23</v>
      </c>
      <c r="E58" s="75">
        <v>348.19</v>
      </c>
      <c r="F58" s="75">
        <v>2349.39</v>
      </c>
      <c r="G58" s="75">
        <v>770.14</v>
      </c>
      <c r="H58" s="75">
        <v>1157.1400000000001</v>
      </c>
      <c r="I58" s="75">
        <v>694.02</v>
      </c>
      <c r="J58" s="75">
        <v>416.41</v>
      </c>
      <c r="K58" s="98">
        <v>449.08</v>
      </c>
      <c r="L58" s="54">
        <f t="shared" si="16"/>
        <v>7.8456329098724714E-2</v>
      </c>
      <c r="N58" s="392">
        <f t="shared" si="28"/>
        <v>1.6930840637651922E-3</v>
      </c>
      <c r="P58" s="106">
        <v>20.399999999999999</v>
      </c>
      <c r="Q58" s="75">
        <v>33.103999999999999</v>
      </c>
      <c r="R58" s="75">
        <v>14.006</v>
      </c>
      <c r="S58" s="75">
        <v>55.542000000000002</v>
      </c>
      <c r="T58" s="75">
        <v>295.86799999999999</v>
      </c>
      <c r="U58" s="75">
        <v>132.04400000000001</v>
      </c>
      <c r="V58" s="75">
        <v>230.46799999999999</v>
      </c>
      <c r="W58" s="75">
        <v>122.679</v>
      </c>
      <c r="X58" s="75">
        <v>86.715000000000003</v>
      </c>
      <c r="Y58" s="98">
        <v>95.247</v>
      </c>
      <c r="Z58" s="54">
        <f t="shared" si="17"/>
        <v>9.8391281785158227E-2</v>
      </c>
      <c r="AB58" s="392">
        <f t="shared" si="29"/>
        <v>1.8084909358617334E-3</v>
      </c>
      <c r="AD58" s="118">
        <f t="shared" si="37"/>
        <v>1.8589393110989612</v>
      </c>
      <c r="AE58" s="89">
        <f t="shared" si="38"/>
        <v>1.6243375858684983</v>
      </c>
      <c r="AF58" s="89">
        <f t="shared" si="38"/>
        <v>1.6056402613779663</v>
      </c>
      <c r="AG58" s="89">
        <f t="shared" si="21"/>
        <v>1.595163560125219</v>
      </c>
      <c r="AH58" s="89">
        <f t="shared" si="39"/>
        <v>1.2593396583794092</v>
      </c>
      <c r="AI58" s="89">
        <f t="shared" si="39"/>
        <v>1.714545407328538</v>
      </c>
      <c r="AJ58" s="89">
        <f t="shared" si="36"/>
        <v>1.9917036832189705</v>
      </c>
      <c r="AK58" s="89">
        <f t="shared" si="36"/>
        <v>1.767657992565056</v>
      </c>
      <c r="AL58" s="89">
        <f t="shared" si="25"/>
        <v>2.082442784755409</v>
      </c>
      <c r="AM58" s="119">
        <f t="shared" si="26"/>
        <v>2.1209361361004722</v>
      </c>
      <c r="AN58" s="54">
        <f t="shared" si="27"/>
        <v>1.8484710181165601E-2</v>
      </c>
    </row>
    <row r="59" spans="1:40" ht="20.100000000000001" customHeight="1" x14ac:dyDescent="0.25">
      <c r="A59" s="104" t="s">
        <v>237</v>
      </c>
      <c r="B59" s="106"/>
      <c r="C59" s="75">
        <v>24.21</v>
      </c>
      <c r="D59" s="75">
        <v>4.5</v>
      </c>
      <c r="E59" s="75">
        <v>5.62</v>
      </c>
      <c r="F59" s="75"/>
      <c r="G59" s="75"/>
      <c r="H59" s="75">
        <v>571.80999999999995</v>
      </c>
      <c r="I59" s="75">
        <v>99.09</v>
      </c>
      <c r="J59" s="75">
        <v>1406.05</v>
      </c>
      <c r="K59" s="98">
        <v>436.03</v>
      </c>
      <c r="L59" s="54">
        <f t="shared" si="16"/>
        <v>-0.68989011770562925</v>
      </c>
      <c r="N59" s="392">
        <f t="shared" si="28"/>
        <v>1.6438840391991109E-3</v>
      </c>
      <c r="P59" s="106"/>
      <c r="Q59" s="75">
        <v>4.9340000000000002</v>
      </c>
      <c r="R59" s="75">
        <v>0.84699999999999998</v>
      </c>
      <c r="S59" s="75">
        <v>1.0589999999999999</v>
      </c>
      <c r="T59" s="75"/>
      <c r="U59" s="75"/>
      <c r="V59" s="75">
        <v>50.073999999999998</v>
      </c>
      <c r="W59" s="75">
        <v>13.842000000000001</v>
      </c>
      <c r="X59" s="75">
        <v>213.90799999999999</v>
      </c>
      <c r="Y59" s="98">
        <v>83.421000000000006</v>
      </c>
      <c r="Z59" s="54">
        <f t="shared" si="17"/>
        <v>-0.61001458570974421</v>
      </c>
      <c r="AB59" s="392">
        <f t="shared" si="29"/>
        <v>1.5839461858171036E-3</v>
      </c>
      <c r="AD59" s="118"/>
      <c r="AE59" s="89">
        <f t="shared" si="38"/>
        <v>2.0380008261049154</v>
      </c>
      <c r="AF59" s="89">
        <f t="shared" si="38"/>
        <v>1.882222222222222</v>
      </c>
      <c r="AG59" s="89">
        <f t="shared" si="21"/>
        <v>1.884341637010676</v>
      </c>
      <c r="AH59" s="89"/>
      <c r="AI59" s="89"/>
      <c r="AJ59" s="89">
        <f t="shared" si="36"/>
        <v>0.87571046326577018</v>
      </c>
      <c r="AK59" s="89">
        <f t="shared" si="36"/>
        <v>1.3969118982742961</v>
      </c>
      <c r="AL59" s="89">
        <f t="shared" si="25"/>
        <v>1.521339923900288</v>
      </c>
      <c r="AM59" s="119">
        <f t="shared" si="26"/>
        <v>1.9131940462812194</v>
      </c>
      <c r="AN59" s="54">
        <f t="shared" si="27"/>
        <v>0.257571707824723</v>
      </c>
    </row>
    <row r="60" spans="1:40" ht="20.100000000000001" customHeight="1" x14ac:dyDescent="0.25">
      <c r="A60" s="104" t="s">
        <v>234</v>
      </c>
      <c r="B60" s="106">
        <v>349.74</v>
      </c>
      <c r="C60" s="75">
        <v>361.41</v>
      </c>
      <c r="D60" s="75">
        <v>249.44</v>
      </c>
      <c r="E60" s="75">
        <v>217.49</v>
      </c>
      <c r="F60" s="75">
        <v>269.33</v>
      </c>
      <c r="G60" s="75">
        <v>210.84</v>
      </c>
      <c r="H60" s="75">
        <v>154.72</v>
      </c>
      <c r="I60" s="75">
        <v>202.51</v>
      </c>
      <c r="J60" s="75">
        <v>103.05</v>
      </c>
      <c r="K60" s="98">
        <v>215.44</v>
      </c>
      <c r="L60" s="54">
        <f t="shared" si="16"/>
        <v>1.0906356137797186</v>
      </c>
      <c r="N60" s="392">
        <f t="shared" si="28"/>
        <v>8.1223396877521379E-4</v>
      </c>
      <c r="P60" s="106">
        <v>81.028000000000006</v>
      </c>
      <c r="Q60" s="75">
        <v>87.561999999999998</v>
      </c>
      <c r="R60" s="75">
        <v>66.322999999999993</v>
      </c>
      <c r="S60" s="75">
        <v>57.621000000000002</v>
      </c>
      <c r="T60" s="75">
        <v>73.239000000000004</v>
      </c>
      <c r="U60" s="75">
        <v>59.057000000000002</v>
      </c>
      <c r="V60" s="75">
        <v>41.973999999999997</v>
      </c>
      <c r="W60" s="75">
        <v>53.67</v>
      </c>
      <c r="X60" s="75">
        <v>25.007999999999999</v>
      </c>
      <c r="Y60" s="98">
        <v>61.276000000000003</v>
      </c>
      <c r="Z60" s="54">
        <f t="shared" si="17"/>
        <v>1.450255918106206</v>
      </c>
      <c r="AB60" s="392">
        <f t="shared" si="29"/>
        <v>1.1634706666442363E-3</v>
      </c>
      <c r="AD60" s="118">
        <f t="shared" si="37"/>
        <v>2.3168067707439812</v>
      </c>
      <c r="AE60" s="89">
        <f t="shared" si="38"/>
        <v>2.4227885227304164</v>
      </c>
      <c r="AF60" s="89">
        <f t="shared" si="38"/>
        <v>2.6588758819756251</v>
      </c>
      <c r="AG60" s="89">
        <f t="shared" si="21"/>
        <v>2.6493631891121434</v>
      </c>
      <c r="AH60" s="89">
        <f t="shared" si="39"/>
        <v>2.71930345672595</v>
      </c>
      <c r="AI60" s="89">
        <f t="shared" si="39"/>
        <v>2.8010339594004936</v>
      </c>
      <c r="AJ60" s="89">
        <f t="shared" si="36"/>
        <v>2.712900723888314</v>
      </c>
      <c r="AK60" s="89">
        <f t="shared" si="36"/>
        <v>2.6502394943459584</v>
      </c>
      <c r="AL60" s="89">
        <f t="shared" si="25"/>
        <v>2.4267831149927219</v>
      </c>
      <c r="AM60" s="119">
        <f t="shared" si="26"/>
        <v>2.8442257705161533</v>
      </c>
      <c r="AN60" s="54">
        <f t="shared" si="27"/>
        <v>0.17201481786504161</v>
      </c>
    </row>
    <row r="61" spans="1:40" ht="20.100000000000001" customHeight="1" thickBot="1" x14ac:dyDescent="0.3">
      <c r="A61" s="59" t="s">
        <v>33</v>
      </c>
      <c r="B61" s="149">
        <f t="shared" ref="B61:K61" si="40">B62-SUM(B39:B60)</f>
        <v>1726.6600000000326</v>
      </c>
      <c r="C61" s="150">
        <f t="shared" si="40"/>
        <v>47.71999999997206</v>
      </c>
      <c r="D61" s="150">
        <f t="shared" si="40"/>
        <v>179.42000000004191</v>
      </c>
      <c r="E61" s="150">
        <f t="shared" si="40"/>
        <v>285.56000000002678</v>
      </c>
      <c r="F61" s="150">
        <f t="shared" si="40"/>
        <v>280.23000000001048</v>
      </c>
      <c r="G61" s="150">
        <f t="shared" si="40"/>
        <v>313.35000000000582</v>
      </c>
      <c r="H61" s="150">
        <f t="shared" si="40"/>
        <v>178.19999999998254</v>
      </c>
      <c r="I61" s="150">
        <f t="shared" si="40"/>
        <v>279.35000000000582</v>
      </c>
      <c r="J61" s="150">
        <f t="shared" si="40"/>
        <v>464.94000000006054</v>
      </c>
      <c r="K61" s="151">
        <f t="shared" si="40"/>
        <v>429.34999999997672</v>
      </c>
      <c r="L61" s="54">
        <f t="shared" si="16"/>
        <v>-7.6547511507031415E-2</v>
      </c>
      <c r="N61" s="392">
        <f t="shared" si="28"/>
        <v>1.6186996588081095E-3</v>
      </c>
      <c r="P61" s="153">
        <f t="shared" ref="P61:Y61" si="41">P62-SUM(P39:P60)</f>
        <v>213.00300000000061</v>
      </c>
      <c r="Q61" s="150">
        <f t="shared" si="41"/>
        <v>13.282999999995809</v>
      </c>
      <c r="R61" s="150">
        <f t="shared" si="41"/>
        <v>41.120000000009895</v>
      </c>
      <c r="S61" s="150">
        <f t="shared" si="41"/>
        <v>62.995000000002619</v>
      </c>
      <c r="T61" s="150">
        <f t="shared" si="41"/>
        <v>64.311999999990803</v>
      </c>
      <c r="U61" s="150">
        <f t="shared" si="41"/>
        <v>71.940999999991618</v>
      </c>
      <c r="V61" s="150">
        <f t="shared" si="41"/>
        <v>42.187999999987369</v>
      </c>
      <c r="W61" s="150">
        <f t="shared" si="41"/>
        <v>67.766000000010536</v>
      </c>
      <c r="X61" s="150">
        <f t="shared" si="41"/>
        <v>109.8859999999986</v>
      </c>
      <c r="Y61" s="151">
        <f t="shared" si="41"/>
        <v>122.86299999999028</v>
      </c>
      <c r="Z61" s="54">
        <f t="shared" si="17"/>
        <v>0.11809511675729248</v>
      </c>
      <c r="AB61" s="392">
        <f t="shared" si="29"/>
        <v>2.3328464083148294E-3</v>
      </c>
      <c r="AD61" s="118">
        <f t="shared" si="37"/>
        <v>1.2336128710921466</v>
      </c>
      <c r="AE61" s="89">
        <f t="shared" si="38"/>
        <v>2.7835289186931238</v>
      </c>
      <c r="AF61" s="89">
        <f t="shared" si="38"/>
        <v>2.2918292275108847</v>
      </c>
      <c r="AG61" s="89">
        <f t="shared" si="21"/>
        <v>2.206016248774223</v>
      </c>
      <c r="AH61" s="89">
        <f t="shared" si="39"/>
        <v>2.2949719872957357</v>
      </c>
      <c r="AI61" s="89">
        <f t="shared" si="39"/>
        <v>2.2958672411038865</v>
      </c>
      <c r="AJ61" s="89">
        <f t="shared" si="36"/>
        <v>2.3674523007851573</v>
      </c>
      <c r="AK61" s="89">
        <f t="shared" si="36"/>
        <v>2.4258457132632585</v>
      </c>
      <c r="AL61" s="89">
        <f t="shared" si="25"/>
        <v>2.3634447455582288</v>
      </c>
      <c r="AM61" s="119">
        <f t="shared" si="26"/>
        <v>2.8616047513682763</v>
      </c>
      <c r="AN61" s="54">
        <f t="shared" si="27"/>
        <v>0.21077708998539996</v>
      </c>
    </row>
    <row r="62" spans="1:40" s="7" customFormat="1" ht="26.25" customHeight="1" thickBot="1" x14ac:dyDescent="0.3">
      <c r="A62" s="69" t="s">
        <v>34</v>
      </c>
      <c r="B62" s="100">
        <v>149821.76000000001</v>
      </c>
      <c r="C62" s="83">
        <v>155060.04999999999</v>
      </c>
      <c r="D62" s="83">
        <v>181467.41</v>
      </c>
      <c r="E62" s="83">
        <v>168691.73</v>
      </c>
      <c r="F62" s="83">
        <v>192425.97</v>
      </c>
      <c r="G62" s="83">
        <v>192475.98</v>
      </c>
      <c r="H62" s="83">
        <v>206058.17</v>
      </c>
      <c r="I62" s="83">
        <v>205444.21</v>
      </c>
      <c r="J62" s="83">
        <v>243938.07</v>
      </c>
      <c r="K62" s="101">
        <v>265243.77</v>
      </c>
      <c r="L62" s="102">
        <f t="shared" si="16"/>
        <v>8.7340610672208774E-2</v>
      </c>
      <c r="M62"/>
      <c r="N62" s="395">
        <f>SUM(N39:N61)</f>
        <v>0.99999999999999978</v>
      </c>
      <c r="P62" s="152">
        <v>28126.822</v>
      </c>
      <c r="Q62" s="111">
        <v>28512.758999999998</v>
      </c>
      <c r="R62" s="111">
        <v>33799.281999999999</v>
      </c>
      <c r="S62" s="111">
        <v>32946.216</v>
      </c>
      <c r="T62" s="111">
        <v>38389.923999999999</v>
      </c>
      <c r="U62" s="111">
        <v>38426.578000000001</v>
      </c>
      <c r="V62" s="111">
        <v>41243.773000000001</v>
      </c>
      <c r="W62" s="111">
        <v>39192.004000000001</v>
      </c>
      <c r="X62" s="111">
        <v>47400.192999999999</v>
      </c>
      <c r="Y62" s="112">
        <v>52666.561999999998</v>
      </c>
      <c r="Z62" s="425">
        <f t="shared" si="17"/>
        <v>0.11110437883660092</v>
      </c>
      <c r="AA62"/>
      <c r="AB62" s="395">
        <f>SUM(AB39:AB61)</f>
        <v>1</v>
      </c>
      <c r="AD62" s="87">
        <f t="shared" si="37"/>
        <v>1.8773522617809322</v>
      </c>
      <c r="AE62" s="92">
        <f t="shared" si="38"/>
        <v>1.8388204440795679</v>
      </c>
      <c r="AF62" s="92">
        <f t="shared" si="38"/>
        <v>1.8625538326689073</v>
      </c>
      <c r="AG62" s="92">
        <f t="shared" si="21"/>
        <v>1.953042748450087</v>
      </c>
      <c r="AH62" s="92">
        <f t="shared" si="39"/>
        <v>1.9950490050797196</v>
      </c>
      <c r="AI62" s="92">
        <f t="shared" si="39"/>
        <v>1.9964349837314765</v>
      </c>
      <c r="AJ62" s="92">
        <f t="shared" si="36"/>
        <v>2.0015597052036322</v>
      </c>
      <c r="AK62" s="92">
        <f t="shared" si="36"/>
        <v>1.9076713819289433</v>
      </c>
      <c r="AL62" s="92">
        <f t="shared" si="25"/>
        <v>1.9431240478372236</v>
      </c>
      <c r="AM62" s="103">
        <f t="shared" si="26"/>
        <v>1.9855909151042452</v>
      </c>
      <c r="AN62" s="102">
        <f t="shared" si="27"/>
        <v>2.1854944008484173E-2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422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98</v>
      </c>
      <c r="B68" s="105">
        <v>136862.41</v>
      </c>
      <c r="C68" s="73">
        <v>147369.59</v>
      </c>
      <c r="D68" s="73">
        <v>156405.41</v>
      </c>
      <c r="E68" s="73">
        <v>168723.93</v>
      </c>
      <c r="F68" s="73">
        <v>202121.96</v>
      </c>
      <c r="G68" s="73">
        <v>149795.34</v>
      </c>
      <c r="H68" s="73">
        <v>37544.32</v>
      </c>
      <c r="I68" s="73">
        <v>64022.71</v>
      </c>
      <c r="J68" s="73">
        <v>51236.68</v>
      </c>
      <c r="K68" s="96">
        <v>71378.259999999995</v>
      </c>
      <c r="L68" s="159">
        <f t="shared" ref="L68:L96" si="42">(K68-J68)/J68</f>
        <v>0.39310860891064747</v>
      </c>
      <c r="N68" s="391">
        <f>K68/K96</f>
        <v>0.24676061752502881</v>
      </c>
      <c r="P68" s="105">
        <v>12136.95</v>
      </c>
      <c r="Q68" s="73">
        <v>14255.281000000001</v>
      </c>
      <c r="R68" s="73">
        <v>16191.282999999999</v>
      </c>
      <c r="S68" s="73">
        <v>18928.006000000001</v>
      </c>
      <c r="T68" s="73">
        <v>23322.368999999999</v>
      </c>
      <c r="U68" s="73">
        <v>18346.521000000001</v>
      </c>
      <c r="V68" s="73">
        <v>5348.6909999999998</v>
      </c>
      <c r="W68" s="73">
        <v>9500.1290000000008</v>
      </c>
      <c r="X68" s="73">
        <v>8710.0650000000005</v>
      </c>
      <c r="Y68" s="96">
        <v>10835.705</v>
      </c>
      <c r="Z68" s="159">
        <f t="shared" ref="Z68:Z96" si="43">(Y68-X68)/X68</f>
        <v>0.24404410300037938</v>
      </c>
      <c r="AB68" s="391">
        <f>Y68/Y96</f>
        <v>0.26691763420784986</v>
      </c>
      <c r="AD68" s="118">
        <f t="shared" ref="AD68:AD92" si="44">(P68/B68)*10</f>
        <v>0.8867993775646652</v>
      </c>
      <c r="AE68" s="89">
        <f t="shared" ref="AE68:AE92" si="45">(Q68/C68)*10</f>
        <v>0.96731496640521297</v>
      </c>
      <c r="AF68" s="89">
        <f t="shared" ref="AF68:AF92" si="46">(R68/D68)*10</f>
        <v>1.0352124648373735</v>
      </c>
      <c r="AG68" s="89">
        <f t="shared" ref="AG68:AG92" si="47">(S68/E68)*10</f>
        <v>1.1218329255370001</v>
      </c>
      <c r="AH68" s="89">
        <f t="shared" ref="AH68:AH92" si="48">(T68/F68)*10</f>
        <v>1.1538760558229297</v>
      </c>
      <c r="AI68" s="89">
        <f t="shared" ref="AI68:AI92" si="49">(U68/G68)*10</f>
        <v>1.224772479571127</v>
      </c>
      <c r="AJ68" s="89">
        <f t="shared" ref="AJ68:AK92" si="50">(V68/H68)*10</f>
        <v>1.4246338727136354</v>
      </c>
      <c r="AK68" s="89">
        <f t="shared" si="50"/>
        <v>1.4838686147462363</v>
      </c>
      <c r="AL68" s="89">
        <f t="shared" ref="AL68:AL96" si="51">(X68/J68)*10</f>
        <v>1.6999667035412913</v>
      </c>
      <c r="AM68" s="119">
        <f t="shared" ref="AM68:AM96" si="52">(Y68/K68)*10</f>
        <v>1.5180679663527805</v>
      </c>
      <c r="AN68" s="159">
        <f>(AM68-AL68)/AL68</f>
        <v>-0.10700135291449404</v>
      </c>
    </row>
    <row r="69" spans="1:40" ht="20.100000000000001" customHeight="1" x14ac:dyDescent="0.25">
      <c r="A69" s="104" t="s">
        <v>99</v>
      </c>
      <c r="B69" s="106">
        <v>10464.99</v>
      </c>
      <c r="C69" s="75">
        <v>8346.11</v>
      </c>
      <c r="D69" s="75">
        <v>9700.2800000000007</v>
      </c>
      <c r="E69" s="75">
        <v>14127.41</v>
      </c>
      <c r="F69" s="75">
        <v>10470.11</v>
      </c>
      <c r="G69" s="75">
        <v>11236.63</v>
      </c>
      <c r="H69" s="75">
        <v>17903.23</v>
      </c>
      <c r="I69" s="75">
        <v>25241.040000000001</v>
      </c>
      <c r="J69" s="75">
        <v>23972.35</v>
      </c>
      <c r="K69" s="158">
        <v>31440.87</v>
      </c>
      <c r="L69" s="54">
        <f t="shared" si="42"/>
        <v>0.31154726174113095</v>
      </c>
      <c r="N69" s="392">
        <f>K69/$K$96</f>
        <v>0.10869371846167381</v>
      </c>
      <c r="P69" s="106">
        <v>1789.191</v>
      </c>
      <c r="Q69" s="75">
        <v>1317.4649999999999</v>
      </c>
      <c r="R69" s="75">
        <v>1596.268</v>
      </c>
      <c r="S69" s="75">
        <v>2345.4870000000001</v>
      </c>
      <c r="T69" s="75">
        <v>1760.5340000000001</v>
      </c>
      <c r="U69" s="75">
        <v>1788.201</v>
      </c>
      <c r="V69" s="75">
        <v>2633.1689999999999</v>
      </c>
      <c r="W69" s="75">
        <v>4116.5969999999998</v>
      </c>
      <c r="X69" s="75">
        <v>3963.1350000000002</v>
      </c>
      <c r="Y69" s="98">
        <v>5256.0140000000001</v>
      </c>
      <c r="Z69" s="54">
        <f t="shared" si="43"/>
        <v>0.32622633344561813</v>
      </c>
      <c r="AB69" s="392">
        <f>Y69/$Y$96</f>
        <v>0.12947222374947803</v>
      </c>
      <c r="AD69" s="118">
        <f t="shared" si="44"/>
        <v>1.7096920302838323</v>
      </c>
      <c r="AE69" s="89">
        <f t="shared" si="45"/>
        <v>1.5785377858667091</v>
      </c>
      <c r="AF69" s="89">
        <f t="shared" si="46"/>
        <v>1.6455896118462561</v>
      </c>
      <c r="AG69" s="89">
        <f t="shared" si="47"/>
        <v>1.6602385009000233</v>
      </c>
      <c r="AH69" s="89">
        <f t="shared" si="48"/>
        <v>1.681485676845802</v>
      </c>
      <c r="AI69" s="89">
        <f t="shared" si="49"/>
        <v>1.5914032944041054</v>
      </c>
      <c r="AJ69" s="89">
        <f t="shared" si="50"/>
        <v>1.4707787365743499</v>
      </c>
      <c r="AK69" s="89">
        <f t="shared" si="50"/>
        <v>1.6309141778627188</v>
      </c>
      <c r="AL69" s="89">
        <f t="shared" si="51"/>
        <v>1.6532108867090627</v>
      </c>
      <c r="AM69" s="119">
        <f t="shared" si="52"/>
        <v>1.6717139188578434</v>
      </c>
      <c r="AN69" s="54">
        <f t="shared" ref="AN69:AN96" si="53">(AM69-AL69)/AL69</f>
        <v>1.1192178987892733E-2</v>
      </c>
    </row>
    <row r="70" spans="1:40" ht="20.100000000000001" customHeight="1" x14ac:dyDescent="0.25">
      <c r="A70" s="104" t="s">
        <v>93</v>
      </c>
      <c r="B70" s="106">
        <v>8234.24</v>
      </c>
      <c r="C70" s="75">
        <v>8376.3700000000008</v>
      </c>
      <c r="D70" s="75">
        <v>10302.4</v>
      </c>
      <c r="E70" s="75">
        <v>9925.33</v>
      </c>
      <c r="F70" s="75">
        <v>10729.28</v>
      </c>
      <c r="G70" s="75">
        <v>10774.55</v>
      </c>
      <c r="H70" s="75">
        <v>12369.09</v>
      </c>
      <c r="I70" s="75">
        <v>13481.18</v>
      </c>
      <c r="J70" s="75">
        <v>13745.78</v>
      </c>
      <c r="K70" s="158">
        <v>14434.53</v>
      </c>
      <c r="L70" s="54">
        <f t="shared" si="42"/>
        <v>5.0106287165952022E-2</v>
      </c>
      <c r="N70" s="392">
        <f t="shared" ref="N70:N95" si="54">K70/$K$96</f>
        <v>4.9901378045409832E-2</v>
      </c>
      <c r="P70" s="106">
        <v>1632.9559999999999</v>
      </c>
      <c r="Q70" s="75">
        <v>1367.925</v>
      </c>
      <c r="R70" s="75">
        <v>1837.4549999999999</v>
      </c>
      <c r="S70" s="75">
        <v>1723.7850000000001</v>
      </c>
      <c r="T70" s="75">
        <v>1913.414</v>
      </c>
      <c r="U70" s="75">
        <v>2177.0239999999999</v>
      </c>
      <c r="V70" s="75">
        <v>2534.7139999999999</v>
      </c>
      <c r="W70" s="75">
        <v>3077.14</v>
      </c>
      <c r="X70" s="75">
        <v>3226.136</v>
      </c>
      <c r="Y70" s="98">
        <v>3862.9749999999999</v>
      </c>
      <c r="Z70" s="54">
        <f t="shared" si="43"/>
        <v>0.19739992362380257</v>
      </c>
      <c r="AB70" s="392">
        <f t="shared" ref="AB70:AB95" si="55">Y70/$Y$96</f>
        <v>9.5157273846424278E-2</v>
      </c>
      <c r="AD70" s="118">
        <f t="shared" si="44"/>
        <v>1.9831289833670138</v>
      </c>
      <c r="AE70" s="89">
        <f t="shared" si="45"/>
        <v>1.6330761415744526</v>
      </c>
      <c r="AF70" s="89">
        <f t="shared" si="46"/>
        <v>1.7835213154216492</v>
      </c>
      <c r="AG70" s="89">
        <f t="shared" si="47"/>
        <v>1.7367533371686383</v>
      </c>
      <c r="AH70" s="89">
        <f t="shared" si="48"/>
        <v>1.7833573175460049</v>
      </c>
      <c r="AI70" s="89">
        <f t="shared" si="49"/>
        <v>2.0205242910376766</v>
      </c>
      <c r="AJ70" s="89">
        <f t="shared" si="50"/>
        <v>2.0492324010901366</v>
      </c>
      <c r="AK70" s="89">
        <f t="shared" si="50"/>
        <v>2.2825449997700495</v>
      </c>
      <c r="AL70" s="89">
        <f t="shared" si="51"/>
        <v>2.3470010432292674</v>
      </c>
      <c r="AM70" s="119">
        <f t="shared" si="52"/>
        <v>2.6762042130918013</v>
      </c>
      <c r="AN70" s="54">
        <f t="shared" si="53"/>
        <v>0.14026545527631265</v>
      </c>
    </row>
    <row r="71" spans="1:40" ht="20.100000000000001" customHeight="1" x14ac:dyDescent="0.25">
      <c r="A71" s="104" t="s">
        <v>104</v>
      </c>
      <c r="B71" s="106">
        <v>6189.64</v>
      </c>
      <c r="C71" s="75">
        <v>14357.77</v>
      </c>
      <c r="D71" s="75">
        <v>17391.330000000002</v>
      </c>
      <c r="E71" s="75">
        <v>16269.53</v>
      </c>
      <c r="F71" s="75">
        <v>13820.58</v>
      </c>
      <c r="G71" s="75">
        <v>20980.43</v>
      </c>
      <c r="H71" s="75">
        <v>23996.91</v>
      </c>
      <c r="I71" s="75">
        <v>30161.34</v>
      </c>
      <c r="J71" s="75">
        <v>24136</v>
      </c>
      <c r="K71" s="158">
        <v>21143.03</v>
      </c>
      <c r="L71" s="54">
        <f t="shared" si="42"/>
        <v>-0.12400439177991388</v>
      </c>
      <c r="N71" s="392">
        <f t="shared" si="54"/>
        <v>7.3093223891283005E-2</v>
      </c>
      <c r="P71" s="106">
        <v>887.11199999999997</v>
      </c>
      <c r="Q71" s="75">
        <v>1791.6320000000001</v>
      </c>
      <c r="R71" s="75">
        <v>2410.2660000000001</v>
      </c>
      <c r="S71" s="75">
        <v>2381.096</v>
      </c>
      <c r="T71" s="75">
        <v>1864.654</v>
      </c>
      <c r="U71" s="75">
        <v>2799.6210000000001</v>
      </c>
      <c r="V71" s="75">
        <v>3758.605</v>
      </c>
      <c r="W71" s="75">
        <v>4301.6750000000002</v>
      </c>
      <c r="X71" s="75">
        <v>3853.91</v>
      </c>
      <c r="Y71" s="98">
        <v>3424.1689999999999</v>
      </c>
      <c r="Z71" s="54">
        <f t="shared" si="43"/>
        <v>-0.1115077933838621</v>
      </c>
      <c r="AB71" s="392">
        <f t="shared" si="55"/>
        <v>8.4348096280570481E-2</v>
      </c>
      <c r="AD71" s="118">
        <f t="shared" si="44"/>
        <v>1.4332206719615357</v>
      </c>
      <c r="AE71" s="89">
        <f t="shared" si="45"/>
        <v>1.2478483775683828</v>
      </c>
      <c r="AF71" s="89">
        <f t="shared" si="46"/>
        <v>1.3859009057961638</v>
      </c>
      <c r="AG71" s="89">
        <f t="shared" si="47"/>
        <v>1.4635309071620384</v>
      </c>
      <c r="AH71" s="89">
        <f t="shared" si="48"/>
        <v>1.3491865030266459</v>
      </c>
      <c r="AI71" s="89">
        <f t="shared" si="49"/>
        <v>1.3343963874906282</v>
      </c>
      <c r="AJ71" s="89">
        <f t="shared" si="50"/>
        <v>1.5662870761277181</v>
      </c>
      <c r="AK71" s="89">
        <f t="shared" si="50"/>
        <v>1.4262214477208239</v>
      </c>
      <c r="AL71" s="89">
        <f t="shared" si="51"/>
        <v>1.5967475969506131</v>
      </c>
      <c r="AM71" s="119">
        <f t="shared" si="52"/>
        <v>1.6195261511713315</v>
      </c>
      <c r="AN71" s="54">
        <f t="shared" si="53"/>
        <v>1.4265594802973064E-2</v>
      </c>
    </row>
    <row r="72" spans="1:40" ht="20.100000000000001" customHeight="1" x14ac:dyDescent="0.25">
      <c r="A72" s="104" t="s">
        <v>113</v>
      </c>
      <c r="B72" s="106">
        <v>5543.37</v>
      </c>
      <c r="C72" s="75">
        <v>46022.79</v>
      </c>
      <c r="D72" s="75">
        <v>58986.74</v>
      </c>
      <c r="E72" s="75">
        <v>55473.33</v>
      </c>
      <c r="F72" s="75">
        <v>56763.33</v>
      </c>
      <c r="G72" s="75">
        <v>57576.2</v>
      </c>
      <c r="H72" s="75">
        <v>55402.01</v>
      </c>
      <c r="I72" s="75">
        <v>61538.16</v>
      </c>
      <c r="J72" s="75">
        <v>47359.519999999997</v>
      </c>
      <c r="K72" s="158">
        <v>60087.29</v>
      </c>
      <c r="L72" s="54">
        <f t="shared" si="42"/>
        <v>0.26874786737703432</v>
      </c>
      <c r="N72" s="392">
        <f t="shared" si="54"/>
        <v>0.20772678944268871</v>
      </c>
      <c r="P72" s="106">
        <v>397.59199999999998</v>
      </c>
      <c r="Q72" s="75">
        <v>2703.386</v>
      </c>
      <c r="R72" s="75">
        <v>3243.5590000000002</v>
      </c>
      <c r="S72" s="75">
        <v>3412.8649999999998</v>
      </c>
      <c r="T72" s="75">
        <v>3617.8319999999999</v>
      </c>
      <c r="U72" s="75">
        <v>3014.3290000000002</v>
      </c>
      <c r="V72" s="75">
        <v>2832.4650000000001</v>
      </c>
      <c r="W72" s="75">
        <v>2737.596</v>
      </c>
      <c r="X72" s="75">
        <v>2405.268</v>
      </c>
      <c r="Y72" s="98">
        <v>2836.78</v>
      </c>
      <c r="Z72" s="54">
        <f t="shared" si="43"/>
        <v>0.17940287735088156</v>
      </c>
      <c r="AB72" s="392">
        <f t="shared" si="55"/>
        <v>6.9878850187241562E-2</v>
      </c>
      <c r="AD72" s="118">
        <f t="shared" si="44"/>
        <v>0.7172387915654197</v>
      </c>
      <c r="AE72" s="89">
        <f t="shared" si="45"/>
        <v>0.58740158951684585</v>
      </c>
      <c r="AF72" s="89">
        <f t="shared" si="46"/>
        <v>0.54987934576482789</v>
      </c>
      <c r="AG72" s="89">
        <f t="shared" si="47"/>
        <v>0.61522627179583411</v>
      </c>
      <c r="AH72" s="89">
        <f t="shared" si="48"/>
        <v>0.63735372819036518</v>
      </c>
      <c r="AI72" s="89">
        <f t="shared" si="49"/>
        <v>0.52353732966051958</v>
      </c>
      <c r="AJ72" s="89">
        <f t="shared" si="50"/>
        <v>0.51125672155216029</v>
      </c>
      <c r="AK72" s="89">
        <f t="shared" si="50"/>
        <v>0.44486152982149613</v>
      </c>
      <c r="AL72" s="89">
        <f t="shared" si="51"/>
        <v>0.50787423521184338</v>
      </c>
      <c r="AM72" s="119">
        <f t="shared" si="52"/>
        <v>0.47210982555545444</v>
      </c>
      <c r="AN72" s="54">
        <f t="shared" si="53"/>
        <v>-7.0419814939954514E-2</v>
      </c>
    </row>
    <row r="73" spans="1:40" ht="20.100000000000001" customHeight="1" x14ac:dyDescent="0.25">
      <c r="A73" s="104" t="s">
        <v>97</v>
      </c>
      <c r="B73" s="106">
        <v>6605.63</v>
      </c>
      <c r="C73" s="75">
        <v>5691.35</v>
      </c>
      <c r="D73" s="75">
        <v>5825.87</v>
      </c>
      <c r="E73" s="75">
        <v>5902.75</v>
      </c>
      <c r="F73" s="75">
        <v>6344.73</v>
      </c>
      <c r="G73" s="75">
        <v>5659.27</v>
      </c>
      <c r="H73" s="75">
        <v>5256.22</v>
      </c>
      <c r="I73" s="75">
        <v>5330.26</v>
      </c>
      <c r="J73" s="75">
        <v>8204.84</v>
      </c>
      <c r="K73" s="158">
        <v>8175.04</v>
      </c>
      <c r="L73" s="54">
        <f t="shared" si="42"/>
        <v>-3.6320025740904371E-3</v>
      </c>
      <c r="N73" s="392">
        <f t="shared" si="54"/>
        <v>2.8261797341260653E-2</v>
      </c>
      <c r="P73" s="106">
        <v>1548.838</v>
      </c>
      <c r="Q73" s="75">
        <v>1274.607</v>
      </c>
      <c r="R73" s="75">
        <v>1373.223</v>
      </c>
      <c r="S73" s="75">
        <v>1340.347</v>
      </c>
      <c r="T73" s="75">
        <v>1375.5319999999999</v>
      </c>
      <c r="U73" s="75">
        <v>1265.0150000000001</v>
      </c>
      <c r="V73" s="75">
        <v>1084.1410000000001</v>
      </c>
      <c r="W73" s="75">
        <v>1210.1210000000001</v>
      </c>
      <c r="X73" s="75">
        <v>1945.9469999999999</v>
      </c>
      <c r="Y73" s="98">
        <v>2059.681</v>
      </c>
      <c r="Z73" s="54">
        <f t="shared" si="43"/>
        <v>5.8446607230310053E-2</v>
      </c>
      <c r="AB73" s="392">
        <f t="shared" si="55"/>
        <v>5.0736447673949997E-2</v>
      </c>
      <c r="AD73" s="118">
        <f t="shared" si="44"/>
        <v>2.3447241216961894</v>
      </c>
      <c r="AE73" s="89">
        <f t="shared" si="45"/>
        <v>2.2395512488249709</v>
      </c>
      <c r="AF73" s="89">
        <f t="shared" si="46"/>
        <v>2.3571123282874491</v>
      </c>
      <c r="AG73" s="89">
        <f t="shared" si="47"/>
        <v>2.2707161916056076</v>
      </c>
      <c r="AH73" s="89">
        <f t="shared" si="48"/>
        <v>2.1679913881284154</v>
      </c>
      <c r="AI73" s="89">
        <f t="shared" si="49"/>
        <v>2.2352971319622492</v>
      </c>
      <c r="AJ73" s="89">
        <f t="shared" si="50"/>
        <v>2.0625868019222939</v>
      </c>
      <c r="AK73" s="89">
        <f t="shared" si="50"/>
        <v>2.2702851268043212</v>
      </c>
      <c r="AL73" s="89">
        <f t="shared" si="51"/>
        <v>2.3717062124307113</v>
      </c>
      <c r="AM73" s="119">
        <f t="shared" si="52"/>
        <v>2.5194751340666222</v>
      </c>
      <c r="AN73" s="54">
        <f t="shared" si="53"/>
        <v>6.2304901366542188E-2</v>
      </c>
    </row>
    <row r="74" spans="1:40" ht="20.100000000000001" customHeight="1" x14ac:dyDescent="0.25">
      <c r="A74" s="104" t="s">
        <v>159</v>
      </c>
      <c r="B74" s="106">
        <v>8.1</v>
      </c>
      <c r="C74" s="75">
        <v>11.25</v>
      </c>
      <c r="D74" s="75">
        <v>45.35</v>
      </c>
      <c r="E74" s="75">
        <v>16.28</v>
      </c>
      <c r="F74" s="75">
        <v>15.75</v>
      </c>
      <c r="G74" s="75">
        <v>126.15</v>
      </c>
      <c r="H74" s="75">
        <v>190.64</v>
      </c>
      <c r="I74" s="75">
        <v>439.68</v>
      </c>
      <c r="J74" s="75">
        <v>2987.14</v>
      </c>
      <c r="K74" s="158">
        <v>9582.5</v>
      </c>
      <c r="L74" s="54">
        <f t="shared" si="42"/>
        <v>2.2079179415762238</v>
      </c>
      <c r="N74" s="392">
        <f t="shared" si="54"/>
        <v>3.3127504333022251E-2</v>
      </c>
      <c r="P74" s="106">
        <v>1.694</v>
      </c>
      <c r="Q74" s="75">
        <v>2.282</v>
      </c>
      <c r="R74" s="75">
        <v>3.7170000000000001</v>
      </c>
      <c r="S74" s="75">
        <v>1.536</v>
      </c>
      <c r="T74" s="75">
        <v>3.556</v>
      </c>
      <c r="U74" s="75">
        <v>19.326000000000001</v>
      </c>
      <c r="V74" s="75">
        <v>21.645</v>
      </c>
      <c r="W74" s="75">
        <v>56.481000000000002</v>
      </c>
      <c r="X74" s="75">
        <v>356.53399999999999</v>
      </c>
      <c r="Y74" s="98">
        <v>1259.635</v>
      </c>
      <c r="Z74" s="54">
        <f t="shared" si="43"/>
        <v>2.5330010602074418</v>
      </c>
      <c r="AB74" s="392">
        <f t="shared" si="55"/>
        <v>3.10287880821234E-2</v>
      </c>
      <c r="AD74" s="118">
        <f t="shared" si="44"/>
        <v>2.0913580246913579</v>
      </c>
      <c r="AE74" s="89">
        <f t="shared" si="45"/>
        <v>2.0284444444444443</v>
      </c>
      <c r="AF74" s="89">
        <f t="shared" si="46"/>
        <v>0.81962513781697899</v>
      </c>
      <c r="AG74" s="89">
        <f t="shared" si="47"/>
        <v>0.94348894348894352</v>
      </c>
      <c r="AH74" s="89">
        <f t="shared" si="48"/>
        <v>2.2577777777777777</v>
      </c>
      <c r="AI74" s="89">
        <f t="shared" si="49"/>
        <v>1.5319857312722949</v>
      </c>
      <c r="AJ74" s="89">
        <f t="shared" si="50"/>
        <v>1.135386067981536</v>
      </c>
      <c r="AK74" s="89">
        <f t="shared" si="50"/>
        <v>1.2845933406113539</v>
      </c>
      <c r="AL74" s="89">
        <f t="shared" si="51"/>
        <v>1.1935630737093006</v>
      </c>
      <c r="AM74" s="119">
        <f t="shared" si="52"/>
        <v>1.3145160448734672</v>
      </c>
      <c r="AN74" s="54">
        <f t="shared" si="53"/>
        <v>0.10133772887952582</v>
      </c>
    </row>
    <row r="75" spans="1:40" ht="20.100000000000001" customHeight="1" x14ac:dyDescent="0.25">
      <c r="A75" s="104" t="s">
        <v>117</v>
      </c>
      <c r="B75" s="106">
        <v>2931.14</v>
      </c>
      <c r="C75" s="75">
        <v>2990.44</v>
      </c>
      <c r="D75" s="75">
        <v>2734.44</v>
      </c>
      <c r="E75" s="75">
        <v>3494.83</v>
      </c>
      <c r="F75" s="75">
        <v>3151.29</v>
      </c>
      <c r="G75" s="75">
        <v>3735.06</v>
      </c>
      <c r="H75" s="75">
        <v>4483.17</v>
      </c>
      <c r="I75" s="75">
        <v>5239.07</v>
      </c>
      <c r="J75" s="75">
        <v>5324.01</v>
      </c>
      <c r="K75" s="158">
        <v>5439.9</v>
      </c>
      <c r="L75" s="54">
        <f t="shared" si="42"/>
        <v>2.1767427183645299E-2</v>
      </c>
      <c r="N75" s="392">
        <f t="shared" si="54"/>
        <v>1.8806189493473284E-2</v>
      </c>
      <c r="P75" s="106">
        <v>708.221</v>
      </c>
      <c r="Q75" s="75">
        <v>750.52300000000002</v>
      </c>
      <c r="R75" s="75">
        <v>750.19299999999998</v>
      </c>
      <c r="S75" s="75">
        <v>848.61800000000005</v>
      </c>
      <c r="T75" s="75">
        <v>878.04600000000005</v>
      </c>
      <c r="U75" s="75">
        <v>859.04399999999998</v>
      </c>
      <c r="V75" s="75">
        <v>1065.1849999999999</v>
      </c>
      <c r="W75" s="75">
        <v>1275.94</v>
      </c>
      <c r="X75" s="75">
        <v>1244.271</v>
      </c>
      <c r="Y75" s="98">
        <v>1258.316</v>
      </c>
      <c r="Z75" s="54">
        <f t="shared" si="43"/>
        <v>1.1287733942203967E-2</v>
      </c>
      <c r="AB75" s="392">
        <f t="shared" si="55"/>
        <v>3.0996296946611671E-2</v>
      </c>
      <c r="AD75" s="118">
        <f t="shared" si="44"/>
        <v>2.4161964286932731</v>
      </c>
      <c r="AE75" s="89">
        <f t="shared" si="45"/>
        <v>2.5097410414520942</v>
      </c>
      <c r="AF75" s="89">
        <f t="shared" si="46"/>
        <v>2.7434977545676626</v>
      </c>
      <c r="AG75" s="89">
        <f t="shared" si="47"/>
        <v>2.4282096697121176</v>
      </c>
      <c r="AH75" s="89">
        <f t="shared" si="48"/>
        <v>2.7863065601705972</v>
      </c>
      <c r="AI75" s="89">
        <f t="shared" si="49"/>
        <v>2.2999469888033928</v>
      </c>
      <c r="AJ75" s="89">
        <f t="shared" si="50"/>
        <v>2.3759638826990721</v>
      </c>
      <c r="AK75" s="89">
        <f t="shared" si="50"/>
        <v>2.4354322427453732</v>
      </c>
      <c r="AL75" s="89">
        <f t="shared" si="51"/>
        <v>2.3370936568488787</v>
      </c>
      <c r="AM75" s="119">
        <f t="shared" si="52"/>
        <v>2.3131234030037318</v>
      </c>
      <c r="AN75" s="54">
        <f t="shared" si="53"/>
        <v>-1.0256436995967986E-2</v>
      </c>
    </row>
    <row r="76" spans="1:40" ht="20.100000000000001" customHeight="1" x14ac:dyDescent="0.25">
      <c r="A76" s="104" t="s">
        <v>100</v>
      </c>
      <c r="B76" s="106">
        <v>8995.7099999999991</v>
      </c>
      <c r="C76" s="75">
        <v>9688.36</v>
      </c>
      <c r="D76" s="75">
        <v>9846.3799999999992</v>
      </c>
      <c r="E76" s="75">
        <v>9703.25</v>
      </c>
      <c r="F76" s="75">
        <v>10831.85</v>
      </c>
      <c r="G76" s="75">
        <v>10577.7</v>
      </c>
      <c r="H76" s="75">
        <v>7791.42</v>
      </c>
      <c r="I76" s="75">
        <v>5257.78</v>
      </c>
      <c r="J76" s="75">
        <v>5576.01</v>
      </c>
      <c r="K76" s="158">
        <v>4924.75</v>
      </c>
      <c r="L76" s="54">
        <f t="shared" si="42"/>
        <v>-0.11679677762414346</v>
      </c>
      <c r="N76" s="392">
        <f t="shared" si="54"/>
        <v>1.7025272837365126E-2</v>
      </c>
      <c r="P76" s="106">
        <v>2269.2939999999999</v>
      </c>
      <c r="Q76" s="75">
        <v>2655.3939999999998</v>
      </c>
      <c r="R76" s="75">
        <v>2821.4639999999999</v>
      </c>
      <c r="S76" s="75">
        <v>2821.9920000000002</v>
      </c>
      <c r="T76" s="75">
        <v>2782.154</v>
      </c>
      <c r="U76" s="75">
        <v>2767.5830000000001</v>
      </c>
      <c r="V76" s="75">
        <v>1960.039</v>
      </c>
      <c r="W76" s="75">
        <v>1450.9349999999999</v>
      </c>
      <c r="X76" s="75">
        <v>1315.567</v>
      </c>
      <c r="Y76" s="98">
        <v>1215.3340000000001</v>
      </c>
      <c r="Z76" s="54">
        <f t="shared" si="43"/>
        <v>-7.6189962198808539E-2</v>
      </c>
      <c r="AB76" s="392">
        <f t="shared" si="55"/>
        <v>2.9937514545879847E-2</v>
      </c>
      <c r="AD76" s="118">
        <f t="shared" si="44"/>
        <v>2.5226402362904099</v>
      </c>
      <c r="AE76" s="89">
        <f t="shared" si="45"/>
        <v>2.7408085578983439</v>
      </c>
      <c r="AF76" s="89">
        <f t="shared" si="46"/>
        <v>2.8654835584245175</v>
      </c>
      <c r="AG76" s="89">
        <f t="shared" si="47"/>
        <v>2.9082956741298021</v>
      </c>
      <c r="AH76" s="89">
        <f t="shared" si="48"/>
        <v>2.5684938399257744</v>
      </c>
      <c r="AI76" s="89">
        <f t="shared" si="49"/>
        <v>2.6164317384686653</v>
      </c>
      <c r="AJ76" s="89">
        <f t="shared" si="50"/>
        <v>2.5156377143062496</v>
      </c>
      <c r="AK76" s="89">
        <f t="shared" si="50"/>
        <v>2.7595962554538227</v>
      </c>
      <c r="AL76" s="89">
        <f t="shared" si="51"/>
        <v>2.3593340040638378</v>
      </c>
      <c r="AM76" s="119">
        <f t="shared" si="52"/>
        <v>2.4678085181988934</v>
      </c>
      <c r="AN76" s="54">
        <f t="shared" si="53"/>
        <v>4.597675189193795E-2</v>
      </c>
    </row>
    <row r="77" spans="1:40" ht="20.100000000000001" customHeight="1" x14ac:dyDescent="0.25">
      <c r="A77" s="104" t="s">
        <v>131</v>
      </c>
      <c r="B77" s="106">
        <v>1270.76</v>
      </c>
      <c r="C77" s="75">
        <v>1168.19</v>
      </c>
      <c r="D77" s="75">
        <v>1872.04</v>
      </c>
      <c r="E77" s="75">
        <v>3723</v>
      </c>
      <c r="F77" s="75">
        <v>2675.28</v>
      </c>
      <c r="G77" s="75">
        <v>5099.92</v>
      </c>
      <c r="H77" s="75">
        <v>1353.45</v>
      </c>
      <c r="I77" s="75">
        <v>1807.25</v>
      </c>
      <c r="J77" s="75">
        <v>2465.91</v>
      </c>
      <c r="K77" s="158">
        <v>3597.1</v>
      </c>
      <c r="L77" s="54">
        <f t="shared" si="42"/>
        <v>0.45873125945391363</v>
      </c>
      <c r="N77" s="392">
        <f t="shared" si="54"/>
        <v>1.2435475693849656E-2</v>
      </c>
      <c r="P77" s="106">
        <v>257.774</v>
      </c>
      <c r="Q77" s="75">
        <v>209.15100000000001</v>
      </c>
      <c r="R77" s="75">
        <v>377.09500000000003</v>
      </c>
      <c r="S77" s="75">
        <v>845.529</v>
      </c>
      <c r="T77" s="75">
        <v>552.11199999999997</v>
      </c>
      <c r="U77" s="75">
        <v>1194.3579999999999</v>
      </c>
      <c r="V77" s="75">
        <v>251.047</v>
      </c>
      <c r="W77" s="75">
        <v>326.5</v>
      </c>
      <c r="X77" s="75">
        <v>497.54399999999998</v>
      </c>
      <c r="Y77" s="98">
        <v>875.09699999999998</v>
      </c>
      <c r="Z77" s="54">
        <f t="shared" si="43"/>
        <v>0.75883338960976321</v>
      </c>
      <c r="AB77" s="392">
        <f t="shared" si="55"/>
        <v>2.1556402739128351E-2</v>
      </c>
      <c r="AD77" s="118">
        <f t="shared" si="44"/>
        <v>2.0285026283483902</v>
      </c>
      <c r="AE77" s="89">
        <f t="shared" si="45"/>
        <v>1.7903851257072909</v>
      </c>
      <c r="AF77" s="89">
        <f t="shared" si="46"/>
        <v>2.0143533257836372</v>
      </c>
      <c r="AG77" s="89">
        <f t="shared" si="47"/>
        <v>2.2710958904109586</v>
      </c>
      <c r="AH77" s="89">
        <f t="shared" si="48"/>
        <v>2.0637540743398821</v>
      </c>
      <c r="AI77" s="89">
        <f t="shared" si="49"/>
        <v>2.3419151672967415</v>
      </c>
      <c r="AJ77" s="89">
        <f t="shared" si="50"/>
        <v>1.8548671912519856</v>
      </c>
      <c r="AK77" s="89">
        <f t="shared" si="50"/>
        <v>1.8066122561903444</v>
      </c>
      <c r="AL77" s="89">
        <f t="shared" si="51"/>
        <v>2.017689210068494</v>
      </c>
      <c r="AM77" s="119">
        <f t="shared" si="52"/>
        <v>2.4327847432654082</v>
      </c>
      <c r="AN77" s="54">
        <f t="shared" si="53"/>
        <v>0.20572818208351473</v>
      </c>
    </row>
    <row r="78" spans="1:40" ht="20.100000000000001" customHeight="1" x14ac:dyDescent="0.25">
      <c r="A78" s="104" t="s">
        <v>116</v>
      </c>
      <c r="B78" s="106">
        <v>17203.099999999999</v>
      </c>
      <c r="C78" s="75">
        <v>20104.27</v>
      </c>
      <c r="D78" s="75">
        <v>16213.26</v>
      </c>
      <c r="E78" s="75">
        <v>11191.31</v>
      </c>
      <c r="F78" s="75">
        <v>12974.25</v>
      </c>
      <c r="G78" s="75">
        <v>15944.03</v>
      </c>
      <c r="H78" s="75">
        <v>20437.21</v>
      </c>
      <c r="I78" s="75">
        <v>20022.73</v>
      </c>
      <c r="J78" s="75">
        <v>17300.55</v>
      </c>
      <c r="K78" s="158">
        <v>18691.39</v>
      </c>
      <c r="L78" s="54">
        <f t="shared" si="42"/>
        <v>8.0392819881448863E-2</v>
      </c>
      <c r="N78" s="392">
        <f t="shared" si="54"/>
        <v>6.4617699265870993E-2</v>
      </c>
      <c r="P78" s="106">
        <v>1201.52</v>
      </c>
      <c r="Q78" s="75">
        <v>1293.018</v>
      </c>
      <c r="R78" s="75">
        <v>1183.883</v>
      </c>
      <c r="S78" s="75">
        <v>774.86699999999996</v>
      </c>
      <c r="T78" s="75">
        <v>707.67</v>
      </c>
      <c r="U78" s="75">
        <v>842.75099999999998</v>
      </c>
      <c r="V78" s="75">
        <v>991.32399999999996</v>
      </c>
      <c r="W78" s="75">
        <v>961.697</v>
      </c>
      <c r="X78" s="75">
        <v>899.33199999999999</v>
      </c>
      <c r="Y78" s="98">
        <v>826.09500000000003</v>
      </c>
      <c r="Z78" s="54">
        <f t="shared" si="43"/>
        <v>-8.1434887227408756E-2</v>
      </c>
      <c r="AB78" s="392">
        <f t="shared" si="55"/>
        <v>2.0349328726735706E-2</v>
      </c>
      <c r="AD78" s="118">
        <f t="shared" si="44"/>
        <v>0.69843225930210251</v>
      </c>
      <c r="AE78" s="89">
        <f t="shared" si="45"/>
        <v>0.64315590668052103</v>
      </c>
      <c r="AF78" s="89">
        <f t="shared" si="46"/>
        <v>0.73019429775381384</v>
      </c>
      <c r="AG78" s="89">
        <f t="shared" si="47"/>
        <v>0.69238275054484233</v>
      </c>
      <c r="AH78" s="89">
        <f t="shared" si="48"/>
        <v>0.54544193305971445</v>
      </c>
      <c r="AI78" s="89">
        <f t="shared" si="49"/>
        <v>0.52856837324064232</v>
      </c>
      <c r="AJ78" s="89">
        <f t="shared" si="50"/>
        <v>0.48505838125654133</v>
      </c>
      <c r="AK78" s="89">
        <f t="shared" si="50"/>
        <v>0.48030263605412454</v>
      </c>
      <c r="AL78" s="89">
        <f t="shared" si="51"/>
        <v>0.51982856036368785</v>
      </c>
      <c r="AM78" s="119">
        <f t="shared" si="52"/>
        <v>0.44196552530336164</v>
      </c>
      <c r="AN78" s="54">
        <f t="shared" si="53"/>
        <v>-0.14978598906887852</v>
      </c>
    </row>
    <row r="79" spans="1:40" ht="20.100000000000001" customHeight="1" x14ac:dyDescent="0.25">
      <c r="A79" s="104" t="s">
        <v>109</v>
      </c>
      <c r="B79" s="106">
        <v>2077.0500000000002</v>
      </c>
      <c r="C79" s="75">
        <v>1793.95</v>
      </c>
      <c r="D79" s="75">
        <v>1382.76</v>
      </c>
      <c r="E79" s="75">
        <v>1368.72</v>
      </c>
      <c r="F79" s="75">
        <v>947.61</v>
      </c>
      <c r="G79" s="75">
        <v>1236.58</v>
      </c>
      <c r="H79" s="75">
        <v>969.28</v>
      </c>
      <c r="I79" s="75">
        <v>1594.05</v>
      </c>
      <c r="J79" s="75">
        <v>1766.88</v>
      </c>
      <c r="K79" s="158">
        <v>1469</v>
      </c>
      <c r="L79" s="54">
        <f t="shared" si="42"/>
        <v>-0.16859096260074261</v>
      </c>
      <c r="N79" s="392">
        <f t="shared" si="54"/>
        <v>5.0784559212324219E-3</v>
      </c>
      <c r="P79" s="106">
        <v>452.86099999999999</v>
      </c>
      <c r="Q79" s="75">
        <v>450.54</v>
      </c>
      <c r="R79" s="75">
        <v>261.42700000000002</v>
      </c>
      <c r="S79" s="75">
        <v>222.10599999999999</v>
      </c>
      <c r="T79" s="75">
        <v>250.714</v>
      </c>
      <c r="U79" s="75">
        <v>218.279</v>
      </c>
      <c r="V79" s="75">
        <v>147.886</v>
      </c>
      <c r="W79" s="75">
        <v>265.03199999999998</v>
      </c>
      <c r="X79" s="75">
        <v>249.96799999999999</v>
      </c>
      <c r="Y79" s="98">
        <v>627.67499999999995</v>
      </c>
      <c r="Z79" s="54">
        <f t="shared" si="43"/>
        <v>1.5110214107405748</v>
      </c>
      <c r="AB79" s="392">
        <f t="shared" si="55"/>
        <v>1.5461617499868458E-2</v>
      </c>
      <c r="AD79" s="118">
        <f t="shared" si="44"/>
        <v>2.1803086107700822</v>
      </c>
      <c r="AE79" s="89">
        <f t="shared" si="45"/>
        <v>2.511441233033251</v>
      </c>
      <c r="AF79" s="89">
        <f t="shared" si="46"/>
        <v>1.8906173160924531</v>
      </c>
      <c r="AG79" s="89">
        <f t="shared" si="47"/>
        <v>1.6227278040797242</v>
      </c>
      <c r="AH79" s="89">
        <f t="shared" si="48"/>
        <v>2.6457508890788404</v>
      </c>
      <c r="AI79" s="89">
        <f t="shared" si="49"/>
        <v>1.7651830047388768</v>
      </c>
      <c r="AJ79" s="89">
        <f t="shared" si="50"/>
        <v>1.5257304390888082</v>
      </c>
      <c r="AK79" s="89">
        <f t="shared" si="50"/>
        <v>1.6626329161569586</v>
      </c>
      <c r="AL79" s="89">
        <f t="shared" si="51"/>
        <v>1.4147423707325908</v>
      </c>
      <c r="AM79" s="119">
        <f t="shared" si="52"/>
        <v>4.2728046289993191</v>
      </c>
      <c r="AN79" s="54">
        <f t="shared" si="53"/>
        <v>2.0201998027292762</v>
      </c>
    </row>
    <row r="80" spans="1:40" ht="20.100000000000001" customHeight="1" x14ac:dyDescent="0.25">
      <c r="A80" s="104" t="s">
        <v>108</v>
      </c>
      <c r="B80" s="106">
        <v>1504.88</v>
      </c>
      <c r="C80" s="75">
        <v>1941.1</v>
      </c>
      <c r="D80" s="75">
        <v>1863.04</v>
      </c>
      <c r="E80" s="75">
        <v>2632.05</v>
      </c>
      <c r="F80" s="75">
        <v>2581.91</v>
      </c>
      <c r="G80" s="75">
        <v>2456.4</v>
      </c>
      <c r="H80" s="75">
        <v>2079.2399999999998</v>
      </c>
      <c r="I80" s="75">
        <v>1810.39</v>
      </c>
      <c r="J80" s="75">
        <v>1653.3</v>
      </c>
      <c r="K80" s="158">
        <v>2280.56</v>
      </c>
      <c r="L80" s="54">
        <f t="shared" si="42"/>
        <v>0.3793987782011734</v>
      </c>
      <c r="N80" s="392">
        <f t="shared" si="54"/>
        <v>7.8840867499835356E-3</v>
      </c>
      <c r="P80" s="106">
        <v>254.75399999999999</v>
      </c>
      <c r="Q80" s="75">
        <v>307.69499999999999</v>
      </c>
      <c r="R80" s="75">
        <v>324.81400000000002</v>
      </c>
      <c r="S80" s="75">
        <v>470.51900000000001</v>
      </c>
      <c r="T80" s="75">
        <v>490.56200000000001</v>
      </c>
      <c r="U80" s="75">
        <v>521.70299999999997</v>
      </c>
      <c r="V80" s="75">
        <v>450.35399999999998</v>
      </c>
      <c r="W80" s="75">
        <v>382.37099999999998</v>
      </c>
      <c r="X80" s="75">
        <v>387.971</v>
      </c>
      <c r="Y80" s="98">
        <v>570.72</v>
      </c>
      <c r="Z80" s="54">
        <f t="shared" si="43"/>
        <v>0.47103778375187844</v>
      </c>
      <c r="AB80" s="392">
        <f t="shared" si="55"/>
        <v>1.4058635981240176E-2</v>
      </c>
      <c r="AD80" s="118">
        <f t="shared" si="44"/>
        <v>1.6928525862527244</v>
      </c>
      <c r="AE80" s="89">
        <f t="shared" si="45"/>
        <v>1.5851579001597034</v>
      </c>
      <c r="AF80" s="89">
        <f t="shared" si="46"/>
        <v>1.74346229817932</v>
      </c>
      <c r="AG80" s="89">
        <f t="shared" si="47"/>
        <v>1.7876522102543644</v>
      </c>
      <c r="AH80" s="89">
        <f t="shared" si="48"/>
        <v>1.8999965142084738</v>
      </c>
      <c r="AI80" s="89">
        <f t="shared" si="49"/>
        <v>2.1238519785051295</v>
      </c>
      <c r="AJ80" s="89">
        <f t="shared" si="50"/>
        <v>2.1659548681248921</v>
      </c>
      <c r="AK80" s="89">
        <f t="shared" si="50"/>
        <v>2.1120918697076316</v>
      </c>
      <c r="AL80" s="89">
        <f t="shared" si="51"/>
        <v>2.3466461017359221</v>
      </c>
      <c r="AM80" s="119">
        <f t="shared" si="52"/>
        <v>2.5025432349949139</v>
      </c>
      <c r="AN80" s="54">
        <f t="shared" si="53"/>
        <v>6.6434019660513571E-2</v>
      </c>
    </row>
    <row r="81" spans="1:40" ht="20.100000000000001" customHeight="1" x14ac:dyDescent="0.25">
      <c r="A81" s="104" t="s">
        <v>112</v>
      </c>
      <c r="B81" s="106">
        <v>55418.73</v>
      </c>
      <c r="C81" s="75">
        <v>56423.68</v>
      </c>
      <c r="D81" s="75">
        <v>62708.56</v>
      </c>
      <c r="E81" s="75">
        <v>39074.39</v>
      </c>
      <c r="F81" s="75">
        <v>40517.1</v>
      </c>
      <c r="G81" s="75">
        <v>27986.19</v>
      </c>
      <c r="H81" s="75">
        <v>18536.84</v>
      </c>
      <c r="I81" s="75">
        <v>6302.45</v>
      </c>
      <c r="J81" s="75">
        <v>2891.54</v>
      </c>
      <c r="K81" s="158">
        <v>2891.39</v>
      </c>
      <c r="L81" s="54">
        <f t="shared" si="42"/>
        <v>-5.187547120222821E-5</v>
      </c>
      <c r="N81" s="392">
        <f t="shared" si="54"/>
        <v>9.9957771722887761E-3</v>
      </c>
      <c r="P81" s="106">
        <v>2228.9720000000002</v>
      </c>
      <c r="Q81" s="75">
        <v>2533.067</v>
      </c>
      <c r="R81" s="75">
        <v>4242.098</v>
      </c>
      <c r="S81" s="75">
        <v>3151.1089999999999</v>
      </c>
      <c r="T81" s="75">
        <v>3059.3890000000001</v>
      </c>
      <c r="U81" s="75">
        <v>2122.3580000000002</v>
      </c>
      <c r="V81" s="75">
        <v>1537.2190000000001</v>
      </c>
      <c r="W81" s="75">
        <v>561.67600000000004</v>
      </c>
      <c r="X81" s="75">
        <v>496.39600000000002</v>
      </c>
      <c r="Y81" s="98">
        <v>495.73500000000001</v>
      </c>
      <c r="Z81" s="54">
        <f t="shared" si="43"/>
        <v>-1.3315981595339232E-3</v>
      </c>
      <c r="AB81" s="392">
        <f t="shared" si="55"/>
        <v>1.2211518622371912E-2</v>
      </c>
      <c r="AD81" s="118">
        <f t="shared" si="44"/>
        <v>0.40220553592621122</v>
      </c>
      <c r="AE81" s="89">
        <f t="shared" si="45"/>
        <v>0.44893686480569855</v>
      </c>
      <c r="AF81" s="89">
        <f t="shared" si="46"/>
        <v>0.67647829897545086</v>
      </c>
      <c r="AG81" s="89">
        <f t="shared" si="47"/>
        <v>0.80643843704277918</v>
      </c>
      <c r="AH81" s="89">
        <f t="shared" si="48"/>
        <v>0.75508587732093368</v>
      </c>
      <c r="AI81" s="89">
        <f t="shared" si="49"/>
        <v>0.75835903350902722</v>
      </c>
      <c r="AJ81" s="89">
        <f t="shared" si="50"/>
        <v>0.82927780571014265</v>
      </c>
      <c r="AK81" s="89">
        <f t="shared" si="50"/>
        <v>0.89120262754960378</v>
      </c>
      <c r="AL81" s="89">
        <f t="shared" si="51"/>
        <v>1.7167184268590441</v>
      </c>
      <c r="AM81" s="119">
        <f t="shared" si="52"/>
        <v>1.7145213893663602</v>
      </c>
      <c r="AN81" s="54">
        <f t="shared" si="53"/>
        <v>-1.2797890779931874E-3</v>
      </c>
    </row>
    <row r="82" spans="1:40" ht="20.100000000000001" customHeight="1" x14ac:dyDescent="0.25">
      <c r="A82" s="104" t="s">
        <v>114</v>
      </c>
      <c r="B82" s="106">
        <v>54</v>
      </c>
      <c r="C82" s="75">
        <v>0.16</v>
      </c>
      <c r="D82" s="75">
        <v>51.84</v>
      </c>
      <c r="E82" s="75">
        <v>106.01</v>
      </c>
      <c r="F82" s="75">
        <v>203.85</v>
      </c>
      <c r="G82" s="75">
        <v>115.88</v>
      </c>
      <c r="H82" s="75">
        <v>1766.01</v>
      </c>
      <c r="I82" s="75">
        <v>3969.46</v>
      </c>
      <c r="J82" s="75">
        <v>4613.4799999999996</v>
      </c>
      <c r="K82" s="158">
        <v>4796.67</v>
      </c>
      <c r="L82" s="54">
        <f t="shared" si="42"/>
        <v>3.9707552650060374E-2</v>
      </c>
      <c r="N82" s="392">
        <f t="shared" si="54"/>
        <v>1.658248956003943E-2</v>
      </c>
      <c r="P82" s="106">
        <v>4.7519999999999998</v>
      </c>
      <c r="Q82" s="75">
        <v>1.0999999999999999E-2</v>
      </c>
      <c r="R82" s="75">
        <v>18.472000000000001</v>
      </c>
      <c r="S82" s="75">
        <v>16.007000000000001</v>
      </c>
      <c r="T82" s="75">
        <v>32.49</v>
      </c>
      <c r="U82" s="75">
        <v>8.4350000000000005</v>
      </c>
      <c r="V82" s="75">
        <v>131.48400000000001</v>
      </c>
      <c r="W82" s="75">
        <v>362.04500000000002</v>
      </c>
      <c r="X82" s="75">
        <v>461.19600000000003</v>
      </c>
      <c r="Y82" s="98">
        <v>474.22300000000001</v>
      </c>
      <c r="Z82" s="54">
        <f t="shared" si="43"/>
        <v>2.8246125291633027E-2</v>
      </c>
      <c r="AB82" s="392">
        <f t="shared" si="55"/>
        <v>1.1681610125686255E-2</v>
      </c>
      <c r="AD82" s="118">
        <f t="shared" si="44"/>
        <v>0.87999999999999989</v>
      </c>
      <c r="AE82" s="89">
        <f t="shared" si="45"/>
        <v>0.68749999999999989</v>
      </c>
      <c r="AF82" s="89">
        <f t="shared" si="46"/>
        <v>3.5632716049382718</v>
      </c>
      <c r="AG82" s="89">
        <f t="shared" si="47"/>
        <v>1.5099518913310064</v>
      </c>
      <c r="AH82" s="89">
        <f t="shared" si="48"/>
        <v>1.5938189845474615</v>
      </c>
      <c r="AI82" s="89">
        <f t="shared" si="49"/>
        <v>0.72790818087676912</v>
      </c>
      <c r="AJ82" s="89">
        <f t="shared" si="50"/>
        <v>0.74452579543717201</v>
      </c>
      <c r="AK82" s="89">
        <f t="shared" si="50"/>
        <v>0.91207620180074878</v>
      </c>
      <c r="AL82" s="89">
        <f t="shared" si="51"/>
        <v>0.99967053070567136</v>
      </c>
      <c r="AM82" s="119">
        <f t="shared" si="52"/>
        <v>0.98865045958967368</v>
      </c>
      <c r="AN82" s="54">
        <f t="shared" si="53"/>
        <v>-1.1023703087674861E-2</v>
      </c>
    </row>
    <row r="83" spans="1:40" ht="20.100000000000001" customHeight="1" x14ac:dyDescent="0.25">
      <c r="A83" s="104" t="s">
        <v>115</v>
      </c>
      <c r="B83" s="106">
        <v>17851.03</v>
      </c>
      <c r="C83" s="75">
        <v>16134.68</v>
      </c>
      <c r="D83" s="75">
        <v>13192.27</v>
      </c>
      <c r="E83" s="75">
        <v>9597.2800000000007</v>
      </c>
      <c r="F83" s="75">
        <v>9707.35</v>
      </c>
      <c r="G83" s="75">
        <v>6655.54</v>
      </c>
      <c r="H83" s="75">
        <v>6402.6</v>
      </c>
      <c r="I83" s="75">
        <v>5604.66</v>
      </c>
      <c r="J83" s="75">
        <v>5407.93</v>
      </c>
      <c r="K83" s="158">
        <v>4323.55</v>
      </c>
      <c r="L83" s="54">
        <f t="shared" si="42"/>
        <v>-0.20051664869922503</v>
      </c>
      <c r="N83" s="392">
        <f t="shared" si="54"/>
        <v>1.4946874130867557E-2</v>
      </c>
      <c r="P83" s="106">
        <v>1155.3399999999999</v>
      </c>
      <c r="Q83" s="75">
        <v>1149.81</v>
      </c>
      <c r="R83" s="75">
        <v>1025.635</v>
      </c>
      <c r="S83" s="75">
        <v>926.93399999999997</v>
      </c>
      <c r="T83" s="75">
        <v>965.154</v>
      </c>
      <c r="U83" s="75">
        <v>636.173</v>
      </c>
      <c r="V83" s="75">
        <v>619.995</v>
      </c>
      <c r="W83" s="75">
        <v>548.64499999999998</v>
      </c>
      <c r="X83" s="75">
        <v>561.43499999999995</v>
      </c>
      <c r="Y83" s="98">
        <v>450.31</v>
      </c>
      <c r="Z83" s="54">
        <f t="shared" si="43"/>
        <v>-0.19793030359703251</v>
      </c>
      <c r="AB83" s="392">
        <f t="shared" si="55"/>
        <v>1.109255741644285E-2</v>
      </c>
      <c r="AD83" s="118">
        <f t="shared" si="44"/>
        <v>0.64721195359595507</v>
      </c>
      <c r="AE83" s="89">
        <f t="shared" si="45"/>
        <v>0.71263266454618246</v>
      </c>
      <c r="AF83" s="89">
        <f t="shared" si="46"/>
        <v>0.77745149242700462</v>
      </c>
      <c r="AG83" s="89">
        <f t="shared" si="47"/>
        <v>0.96582990180551154</v>
      </c>
      <c r="AH83" s="89">
        <f t="shared" si="48"/>
        <v>0.99425074814444725</v>
      </c>
      <c r="AI83" s="89">
        <f t="shared" si="49"/>
        <v>0.95585482169741298</v>
      </c>
      <c r="AJ83" s="89">
        <f t="shared" si="50"/>
        <v>0.96834879580170552</v>
      </c>
      <c r="AK83" s="89">
        <f t="shared" si="50"/>
        <v>0.97890862246773225</v>
      </c>
      <c r="AL83" s="89">
        <f t="shared" si="51"/>
        <v>1.038169872760927</v>
      </c>
      <c r="AM83" s="119">
        <f t="shared" si="52"/>
        <v>1.041528373674411</v>
      </c>
      <c r="AN83" s="54">
        <f t="shared" si="53"/>
        <v>3.2350205892146934E-3</v>
      </c>
    </row>
    <row r="84" spans="1:40" ht="20.100000000000001" customHeight="1" x14ac:dyDescent="0.25">
      <c r="A84" s="104" t="s">
        <v>139</v>
      </c>
      <c r="B84" s="106">
        <v>301.23</v>
      </c>
      <c r="C84" s="75">
        <v>332.67</v>
      </c>
      <c r="D84" s="75">
        <v>1136.31</v>
      </c>
      <c r="E84" s="75">
        <v>570.05999999999995</v>
      </c>
      <c r="F84" s="75">
        <v>429.7</v>
      </c>
      <c r="G84" s="75">
        <v>960.75</v>
      </c>
      <c r="H84" s="75">
        <v>989.98</v>
      </c>
      <c r="I84" s="75">
        <v>1482.67</v>
      </c>
      <c r="J84" s="75">
        <v>1461.1</v>
      </c>
      <c r="K84" s="158">
        <v>1960.35</v>
      </c>
      <c r="L84" s="54">
        <f t="shared" si="42"/>
        <v>0.34169461364725207</v>
      </c>
      <c r="N84" s="392">
        <f t="shared" si="54"/>
        <v>6.7770939858325246E-3</v>
      </c>
      <c r="P84" s="106">
        <v>31.757000000000001</v>
      </c>
      <c r="Q84" s="75">
        <v>32.968000000000004</v>
      </c>
      <c r="R84" s="75">
        <v>121.80200000000001</v>
      </c>
      <c r="S84" s="75">
        <v>112.30500000000001</v>
      </c>
      <c r="T84" s="75">
        <v>97.069000000000003</v>
      </c>
      <c r="U84" s="75">
        <v>201.036</v>
      </c>
      <c r="V84" s="75">
        <v>214.21899999999999</v>
      </c>
      <c r="W84" s="75">
        <v>319.14699999999999</v>
      </c>
      <c r="X84" s="75">
        <v>314.928</v>
      </c>
      <c r="Y84" s="98">
        <v>443.221</v>
      </c>
      <c r="Z84" s="54">
        <f t="shared" si="43"/>
        <v>0.40737247878880256</v>
      </c>
      <c r="AB84" s="392">
        <f t="shared" si="55"/>
        <v>1.0917932958791092E-2</v>
      </c>
      <c r="AD84" s="118">
        <f t="shared" si="44"/>
        <v>1.054244265179431</v>
      </c>
      <c r="AE84" s="89">
        <f t="shared" si="45"/>
        <v>0.99101211410707313</v>
      </c>
      <c r="AF84" s="89">
        <f t="shared" si="46"/>
        <v>1.0719081940667601</v>
      </c>
      <c r="AG84" s="89">
        <f t="shared" si="47"/>
        <v>1.9700557836017265</v>
      </c>
      <c r="AH84" s="89">
        <f t="shared" si="48"/>
        <v>2.2589946474284388</v>
      </c>
      <c r="AI84" s="89">
        <f t="shared" si="49"/>
        <v>2.0924902419984388</v>
      </c>
      <c r="AJ84" s="89">
        <f t="shared" si="50"/>
        <v>2.163871997414089</v>
      </c>
      <c r="AK84" s="89">
        <f t="shared" si="50"/>
        <v>2.1525153945247424</v>
      </c>
      <c r="AL84" s="89">
        <f t="shared" si="51"/>
        <v>2.1554171514612279</v>
      </c>
      <c r="AM84" s="119">
        <f t="shared" si="52"/>
        <v>2.2609278955288596</v>
      </c>
      <c r="AN84" s="54">
        <f t="shared" si="53"/>
        <v>4.8951426407692143E-2</v>
      </c>
    </row>
    <row r="85" spans="1:40" ht="20.100000000000001" customHeight="1" x14ac:dyDescent="0.25">
      <c r="A85" s="104" t="s">
        <v>240</v>
      </c>
      <c r="B85" s="106">
        <v>36.18</v>
      </c>
      <c r="C85" s="75">
        <v>289.5</v>
      </c>
      <c r="D85" s="75">
        <v>468.6</v>
      </c>
      <c r="E85" s="75">
        <v>244.56</v>
      </c>
      <c r="F85" s="75">
        <v>742.41</v>
      </c>
      <c r="G85" s="75">
        <v>1281.1199999999999</v>
      </c>
      <c r="H85" s="75">
        <v>2103.52</v>
      </c>
      <c r="I85" s="75">
        <v>5685.15</v>
      </c>
      <c r="J85" s="75">
        <v>695.76</v>
      </c>
      <c r="K85" s="158">
        <v>3884.35</v>
      </c>
      <c r="L85" s="54">
        <f t="shared" si="42"/>
        <v>4.5828877773945038</v>
      </c>
      <c r="N85" s="392">
        <f t="shared" si="54"/>
        <v>1.3428522980013043E-2</v>
      </c>
      <c r="P85" s="106">
        <v>7.32</v>
      </c>
      <c r="Q85" s="75">
        <v>37.508000000000003</v>
      </c>
      <c r="R85" s="75">
        <v>55.841000000000001</v>
      </c>
      <c r="S85" s="75">
        <v>29.911999999999999</v>
      </c>
      <c r="T85" s="75">
        <v>91.501999999999995</v>
      </c>
      <c r="U85" s="75">
        <v>135.83500000000001</v>
      </c>
      <c r="V85" s="75">
        <v>220.33699999999999</v>
      </c>
      <c r="W85" s="75">
        <v>620.28300000000002</v>
      </c>
      <c r="X85" s="75">
        <v>86.519000000000005</v>
      </c>
      <c r="Y85" s="98">
        <v>439.64400000000001</v>
      </c>
      <c r="Z85" s="54">
        <f t="shared" si="43"/>
        <v>4.0814734335810625</v>
      </c>
      <c r="AB85" s="392">
        <f t="shared" si="55"/>
        <v>1.0829820152327509E-2</v>
      </c>
      <c r="AD85" s="118">
        <f t="shared" si="44"/>
        <v>2.0232172470978442</v>
      </c>
      <c r="AE85" s="89">
        <f t="shared" si="45"/>
        <v>1.2956131260794472</v>
      </c>
      <c r="AF85" s="89">
        <f t="shared" si="46"/>
        <v>1.191655996585574</v>
      </c>
      <c r="AG85" s="89">
        <f t="shared" si="47"/>
        <v>1.2230945371279032</v>
      </c>
      <c r="AH85" s="89">
        <f t="shared" si="48"/>
        <v>1.2324995622365</v>
      </c>
      <c r="AI85" s="89">
        <f t="shared" si="49"/>
        <v>1.0602831897090048</v>
      </c>
      <c r="AJ85" s="89">
        <f t="shared" si="50"/>
        <v>1.0474680535483381</v>
      </c>
      <c r="AK85" s="89">
        <f t="shared" si="50"/>
        <v>1.091058283422601</v>
      </c>
      <c r="AL85" s="89">
        <f t="shared" si="51"/>
        <v>1.2435178797286421</v>
      </c>
      <c r="AM85" s="119">
        <f t="shared" si="52"/>
        <v>1.1318341550066293</v>
      </c>
      <c r="AN85" s="54">
        <f t="shared" si="53"/>
        <v>-8.9812721266528325E-2</v>
      </c>
    </row>
    <row r="86" spans="1:40" ht="20.100000000000001" customHeight="1" x14ac:dyDescent="0.25">
      <c r="A86" s="104" t="s">
        <v>130</v>
      </c>
      <c r="B86" s="106">
        <v>9</v>
      </c>
      <c r="C86" s="75"/>
      <c r="D86" s="75"/>
      <c r="E86" s="75">
        <v>12.83</v>
      </c>
      <c r="F86" s="75">
        <v>35.4</v>
      </c>
      <c r="G86" s="75">
        <v>310.95999999999998</v>
      </c>
      <c r="H86" s="75">
        <v>360.96</v>
      </c>
      <c r="I86" s="75">
        <v>1153.54</v>
      </c>
      <c r="J86" s="75">
        <v>769.57</v>
      </c>
      <c r="K86" s="158">
        <v>2170.38</v>
      </c>
      <c r="L86" s="54">
        <f t="shared" si="42"/>
        <v>1.8202502696310925</v>
      </c>
      <c r="N86" s="392">
        <f t="shared" si="54"/>
        <v>7.5031852704727196E-3</v>
      </c>
      <c r="P86" s="106">
        <v>2.0499999999999998</v>
      </c>
      <c r="Q86" s="75"/>
      <c r="R86" s="75"/>
      <c r="S86" s="75">
        <v>3.1219999999999999</v>
      </c>
      <c r="T86" s="75">
        <v>5.3019999999999996</v>
      </c>
      <c r="U86" s="75">
        <v>46.939</v>
      </c>
      <c r="V86" s="75">
        <v>54.661999999999999</v>
      </c>
      <c r="W86" s="75">
        <v>166.49600000000001</v>
      </c>
      <c r="X86" s="75">
        <v>104.873</v>
      </c>
      <c r="Y86" s="98">
        <v>296.51299999999998</v>
      </c>
      <c r="Z86" s="54">
        <f t="shared" si="43"/>
        <v>1.8273530842066117</v>
      </c>
      <c r="AB86" s="392">
        <f t="shared" si="55"/>
        <v>7.3040516027219433E-3</v>
      </c>
      <c r="AD86" s="118">
        <f t="shared" si="44"/>
        <v>2.2777777777777777</v>
      </c>
      <c r="AE86" s="89"/>
      <c r="AF86" s="89"/>
      <c r="AG86" s="89">
        <f t="shared" si="47"/>
        <v>2.4333593141075602</v>
      </c>
      <c r="AH86" s="89">
        <f t="shared" si="48"/>
        <v>1.4977401129943502</v>
      </c>
      <c r="AI86" s="89">
        <f t="shared" si="49"/>
        <v>1.5094867507074867</v>
      </c>
      <c r="AJ86" s="89">
        <f t="shared" si="50"/>
        <v>1.514350620567376</v>
      </c>
      <c r="AK86" s="89">
        <f t="shared" si="50"/>
        <v>1.4433483017493975</v>
      </c>
      <c r="AL86" s="89">
        <f t="shared" si="51"/>
        <v>1.3627480281195992</v>
      </c>
      <c r="AM86" s="119">
        <f t="shared" si="52"/>
        <v>1.3661801159244003</v>
      </c>
      <c r="AN86" s="54">
        <f t="shared" si="53"/>
        <v>2.5185050603499211E-3</v>
      </c>
    </row>
    <row r="87" spans="1:40" ht="20.100000000000001" customHeight="1" x14ac:dyDescent="0.25">
      <c r="A87" s="104" t="s">
        <v>119</v>
      </c>
      <c r="B87" s="106">
        <v>326.25</v>
      </c>
      <c r="C87" s="75">
        <v>254.62</v>
      </c>
      <c r="D87" s="75">
        <v>916.44</v>
      </c>
      <c r="E87" s="75">
        <v>1293.2</v>
      </c>
      <c r="F87" s="75">
        <v>1052.33</v>
      </c>
      <c r="G87" s="75">
        <v>1057.6099999999999</v>
      </c>
      <c r="H87" s="75">
        <v>1043.8800000000001</v>
      </c>
      <c r="I87" s="75">
        <v>904.26</v>
      </c>
      <c r="J87" s="75">
        <v>554.97</v>
      </c>
      <c r="K87" s="158">
        <v>1374.14</v>
      </c>
      <c r="L87" s="54">
        <f t="shared" si="42"/>
        <v>1.4760617691046363</v>
      </c>
      <c r="N87" s="392">
        <f t="shared" si="54"/>
        <v>4.7505169636503208E-3</v>
      </c>
      <c r="P87" s="106">
        <v>39.362000000000002</v>
      </c>
      <c r="Q87" s="75">
        <v>45.887999999999998</v>
      </c>
      <c r="R87" s="75">
        <v>100.633</v>
      </c>
      <c r="S87" s="75">
        <v>212.35499999999999</v>
      </c>
      <c r="T87" s="75">
        <v>205.99199999999999</v>
      </c>
      <c r="U87" s="75">
        <v>160.38999999999999</v>
      </c>
      <c r="V87" s="75">
        <v>177.27600000000001</v>
      </c>
      <c r="W87" s="75">
        <v>156.15100000000001</v>
      </c>
      <c r="X87" s="75">
        <v>101.185</v>
      </c>
      <c r="Y87" s="98">
        <v>216.46600000000001</v>
      </c>
      <c r="Z87" s="54">
        <f t="shared" si="43"/>
        <v>1.1393091861441913</v>
      </c>
      <c r="AB87" s="392">
        <f t="shared" si="55"/>
        <v>5.332241197636557E-3</v>
      </c>
      <c r="AD87" s="118">
        <f t="shared" si="44"/>
        <v>1.2064980842911879</v>
      </c>
      <c r="AE87" s="89">
        <f t="shared" si="45"/>
        <v>1.802215065587935</v>
      </c>
      <c r="AF87" s="89">
        <f t="shared" si="46"/>
        <v>1.0980860721923966</v>
      </c>
      <c r="AG87" s="89">
        <f t="shared" si="47"/>
        <v>1.6420893906588307</v>
      </c>
      <c r="AH87" s="89">
        <f t="shared" si="48"/>
        <v>1.9574848194007584</v>
      </c>
      <c r="AI87" s="89">
        <f t="shared" si="49"/>
        <v>1.5165325592609751</v>
      </c>
      <c r="AJ87" s="89">
        <f t="shared" si="50"/>
        <v>1.6982411771467985</v>
      </c>
      <c r="AK87" s="89">
        <f t="shared" si="50"/>
        <v>1.7268374140180922</v>
      </c>
      <c r="AL87" s="89">
        <f t="shared" si="51"/>
        <v>1.8232517072994936</v>
      </c>
      <c r="AM87" s="119">
        <f t="shared" si="52"/>
        <v>1.5752834500123714</v>
      </c>
      <c r="AN87" s="54">
        <f t="shared" si="53"/>
        <v>-0.13600330458727503</v>
      </c>
    </row>
    <row r="88" spans="1:40" ht="20.100000000000001" customHeight="1" x14ac:dyDescent="0.25">
      <c r="A88" s="104" t="s">
        <v>120</v>
      </c>
      <c r="B88" s="106">
        <v>728.76</v>
      </c>
      <c r="C88" s="75">
        <v>682.88</v>
      </c>
      <c r="D88" s="75">
        <v>604.1</v>
      </c>
      <c r="E88" s="75">
        <v>688.4</v>
      </c>
      <c r="F88" s="75">
        <v>658.2</v>
      </c>
      <c r="G88" s="75">
        <v>545.66999999999996</v>
      </c>
      <c r="H88" s="75">
        <v>655.39</v>
      </c>
      <c r="I88" s="75">
        <v>917.28</v>
      </c>
      <c r="J88" s="75">
        <v>1037</v>
      </c>
      <c r="K88" s="158">
        <v>673.51</v>
      </c>
      <c r="L88" s="54">
        <f t="shared" si="42"/>
        <v>-0.35052073288331725</v>
      </c>
      <c r="N88" s="392">
        <f t="shared" si="54"/>
        <v>2.3283804271676299E-3</v>
      </c>
      <c r="P88" s="106">
        <v>166.93299999999999</v>
      </c>
      <c r="Q88" s="75">
        <v>155.81899999999999</v>
      </c>
      <c r="R88" s="75">
        <v>149.09700000000001</v>
      </c>
      <c r="S88" s="75">
        <v>163.48500000000001</v>
      </c>
      <c r="T88" s="75">
        <v>149.22900000000001</v>
      </c>
      <c r="U88" s="75">
        <v>152.32900000000001</v>
      </c>
      <c r="V88" s="75">
        <v>184.90600000000001</v>
      </c>
      <c r="W88" s="75">
        <v>233.74</v>
      </c>
      <c r="X88" s="75">
        <v>203.268</v>
      </c>
      <c r="Y88" s="98">
        <v>196.73400000000001</v>
      </c>
      <c r="Z88" s="54">
        <f t="shared" si="43"/>
        <v>-3.2144754708070093E-2</v>
      </c>
      <c r="AB88" s="392">
        <f t="shared" si="55"/>
        <v>4.8461797223389837E-3</v>
      </c>
      <c r="AD88" s="118">
        <f t="shared" si="44"/>
        <v>2.2906443822383227</v>
      </c>
      <c r="AE88" s="89">
        <f t="shared" si="45"/>
        <v>2.2817918228678535</v>
      </c>
      <c r="AF88" s="89">
        <f t="shared" si="46"/>
        <v>2.4680847541797717</v>
      </c>
      <c r="AG88" s="89">
        <f t="shared" si="47"/>
        <v>2.3748547356188263</v>
      </c>
      <c r="AH88" s="89">
        <f t="shared" si="48"/>
        <v>2.267228805834093</v>
      </c>
      <c r="AI88" s="89">
        <f t="shared" si="49"/>
        <v>2.7915956530503787</v>
      </c>
      <c r="AJ88" s="89">
        <f t="shared" si="50"/>
        <v>2.8213125009536313</v>
      </c>
      <c r="AK88" s="89">
        <f t="shared" si="50"/>
        <v>2.548185941043084</v>
      </c>
      <c r="AL88" s="89">
        <f t="shared" si="51"/>
        <v>1.9601542912246868</v>
      </c>
      <c r="AM88" s="119">
        <f t="shared" si="52"/>
        <v>2.9210256714822354</v>
      </c>
      <c r="AN88" s="54">
        <f t="shared" si="53"/>
        <v>0.49020191143076031</v>
      </c>
    </row>
    <row r="89" spans="1:40" ht="20.100000000000001" customHeight="1" x14ac:dyDescent="0.25">
      <c r="A89" s="104" t="s">
        <v>126</v>
      </c>
      <c r="B89" s="106">
        <v>106.49</v>
      </c>
      <c r="C89" s="75">
        <v>374.1</v>
      </c>
      <c r="D89" s="75">
        <v>275.82</v>
      </c>
      <c r="E89" s="75">
        <v>543.72</v>
      </c>
      <c r="F89" s="75">
        <v>403.38</v>
      </c>
      <c r="G89" s="75">
        <v>126.43</v>
      </c>
      <c r="H89" s="75">
        <v>378.64</v>
      </c>
      <c r="I89" s="75">
        <v>361.69</v>
      </c>
      <c r="J89" s="75">
        <v>338.66</v>
      </c>
      <c r="K89" s="158">
        <v>1008.73</v>
      </c>
      <c r="L89" s="54">
        <f t="shared" si="42"/>
        <v>1.9785920982696505</v>
      </c>
      <c r="N89" s="392">
        <f t="shared" si="54"/>
        <v>3.4872640173075433E-3</v>
      </c>
      <c r="P89" s="106">
        <v>25.949000000000002</v>
      </c>
      <c r="Q89" s="75">
        <v>63.427999999999997</v>
      </c>
      <c r="R89" s="75">
        <v>47.835000000000001</v>
      </c>
      <c r="S89" s="75">
        <v>97.619</v>
      </c>
      <c r="T89" s="75">
        <v>75.566999999999993</v>
      </c>
      <c r="U89" s="75">
        <v>26.766999999999999</v>
      </c>
      <c r="V89" s="75">
        <v>71.180000000000007</v>
      </c>
      <c r="W89" s="75">
        <v>74.756</v>
      </c>
      <c r="X89" s="75">
        <v>73.069999999999993</v>
      </c>
      <c r="Y89" s="98">
        <v>194.73699999999999</v>
      </c>
      <c r="Z89" s="54">
        <f t="shared" si="43"/>
        <v>1.665074586013412</v>
      </c>
      <c r="AB89" s="392">
        <f t="shared" si="55"/>
        <v>4.7969873056468455E-3</v>
      </c>
      <c r="AD89" s="118">
        <f t="shared" si="44"/>
        <v>2.4367546248474037</v>
      </c>
      <c r="AE89" s="89">
        <f t="shared" si="45"/>
        <v>1.6954824913124831</v>
      </c>
      <c r="AF89" s="89">
        <f t="shared" si="46"/>
        <v>1.7342832281922993</v>
      </c>
      <c r="AG89" s="89">
        <f t="shared" si="47"/>
        <v>1.7953910100787169</v>
      </c>
      <c r="AH89" s="89">
        <f t="shared" si="48"/>
        <v>1.8733452327829836</v>
      </c>
      <c r="AI89" s="89">
        <f t="shared" si="49"/>
        <v>2.1171399193229452</v>
      </c>
      <c r="AJ89" s="89">
        <f t="shared" si="50"/>
        <v>1.8798859074582719</v>
      </c>
      <c r="AK89" s="89">
        <f t="shared" si="50"/>
        <v>2.0668528297713511</v>
      </c>
      <c r="AL89" s="89">
        <f t="shared" si="51"/>
        <v>2.1576212130160037</v>
      </c>
      <c r="AM89" s="119">
        <f t="shared" si="52"/>
        <v>1.9305165901678347</v>
      </c>
      <c r="AN89" s="54">
        <f t="shared" si="53"/>
        <v>-0.10525694754859852</v>
      </c>
    </row>
    <row r="90" spans="1:40" ht="20.100000000000001" customHeight="1" x14ac:dyDescent="0.25">
      <c r="A90" s="104" t="s">
        <v>243</v>
      </c>
      <c r="B90" s="106">
        <v>418.56</v>
      </c>
      <c r="C90" s="75">
        <v>271.56</v>
      </c>
      <c r="D90" s="75">
        <v>89.7</v>
      </c>
      <c r="E90" s="75">
        <v>931.45</v>
      </c>
      <c r="F90" s="75">
        <v>282.98</v>
      </c>
      <c r="G90" s="75">
        <v>218.33</v>
      </c>
      <c r="H90" s="75">
        <v>134.38</v>
      </c>
      <c r="I90" s="75">
        <v>132.94999999999999</v>
      </c>
      <c r="J90" s="75">
        <v>966.65</v>
      </c>
      <c r="K90" s="158">
        <v>1231.97</v>
      </c>
      <c r="L90" s="54">
        <f t="shared" si="42"/>
        <v>0.27447369782237629</v>
      </c>
      <c r="N90" s="392">
        <f t="shared" si="54"/>
        <v>4.2590233773183847E-3</v>
      </c>
      <c r="P90" s="106">
        <v>100.158</v>
      </c>
      <c r="Q90" s="75">
        <v>66.183999999999997</v>
      </c>
      <c r="R90" s="75">
        <v>22.254000000000001</v>
      </c>
      <c r="S90" s="75">
        <v>138.178</v>
      </c>
      <c r="T90" s="75">
        <v>53.357999999999997</v>
      </c>
      <c r="U90" s="75">
        <v>43.177</v>
      </c>
      <c r="V90" s="75">
        <v>24.934999999999999</v>
      </c>
      <c r="W90" s="75">
        <v>16.852</v>
      </c>
      <c r="X90" s="75">
        <v>117.589</v>
      </c>
      <c r="Y90" s="98">
        <v>177.745</v>
      </c>
      <c r="Z90" s="54">
        <f t="shared" si="43"/>
        <v>0.51157846397197027</v>
      </c>
      <c r="AB90" s="392">
        <f t="shared" si="55"/>
        <v>4.3784206834972224E-3</v>
      </c>
      <c r="AD90" s="118">
        <f t="shared" si="44"/>
        <v>2.3929185779816513</v>
      </c>
      <c r="AE90" s="89">
        <f t="shared" si="45"/>
        <v>2.4371777875975842</v>
      </c>
      <c r="AF90" s="89">
        <f t="shared" si="46"/>
        <v>2.4809364548494983</v>
      </c>
      <c r="AG90" s="89">
        <f t="shared" si="47"/>
        <v>1.4834720060121316</v>
      </c>
      <c r="AH90" s="89">
        <f t="shared" si="48"/>
        <v>1.8855749522934482</v>
      </c>
      <c r="AI90" s="89">
        <f t="shared" si="49"/>
        <v>1.9776027114917782</v>
      </c>
      <c r="AJ90" s="89">
        <f t="shared" si="50"/>
        <v>1.8555588629260305</v>
      </c>
      <c r="AK90" s="89">
        <f t="shared" si="50"/>
        <v>1.267544189544942</v>
      </c>
      <c r="AL90" s="89">
        <f t="shared" si="51"/>
        <v>1.2164589044638701</v>
      </c>
      <c r="AM90" s="119">
        <f t="shared" si="52"/>
        <v>1.4427705220094644</v>
      </c>
      <c r="AN90" s="54">
        <f t="shared" si="53"/>
        <v>0.18604131772567911</v>
      </c>
    </row>
    <row r="91" spans="1:40" ht="20.100000000000001" customHeight="1" x14ac:dyDescent="0.25">
      <c r="A91" s="104" t="s">
        <v>122</v>
      </c>
      <c r="B91" s="106">
        <v>346.59</v>
      </c>
      <c r="C91" s="75">
        <v>360.6</v>
      </c>
      <c r="D91" s="75">
        <v>321.49</v>
      </c>
      <c r="E91" s="75">
        <v>112.01</v>
      </c>
      <c r="F91" s="75">
        <v>600.79</v>
      </c>
      <c r="G91" s="75">
        <v>495.06</v>
      </c>
      <c r="H91" s="75">
        <v>894.98</v>
      </c>
      <c r="I91" s="75">
        <v>818.48</v>
      </c>
      <c r="J91" s="75">
        <v>776.68</v>
      </c>
      <c r="K91" s="158">
        <v>733.65</v>
      </c>
      <c r="L91" s="54">
        <f t="shared" si="42"/>
        <v>-5.5402482360817809E-2</v>
      </c>
      <c r="N91" s="392">
        <f t="shared" si="54"/>
        <v>2.5362894394909234E-3</v>
      </c>
      <c r="P91" s="106">
        <v>75.606999999999999</v>
      </c>
      <c r="Q91" s="75">
        <v>70.349999999999994</v>
      </c>
      <c r="R91" s="75">
        <v>56.253999999999998</v>
      </c>
      <c r="S91" s="75">
        <v>20.338000000000001</v>
      </c>
      <c r="T91" s="75">
        <v>99.116</v>
      </c>
      <c r="U91" s="75">
        <v>103.42400000000001</v>
      </c>
      <c r="V91" s="75">
        <v>182.547</v>
      </c>
      <c r="W91" s="75">
        <v>173.44399999999999</v>
      </c>
      <c r="X91" s="75">
        <v>154.899</v>
      </c>
      <c r="Y91" s="98">
        <v>169.209</v>
      </c>
      <c r="Z91" s="54">
        <f t="shared" si="43"/>
        <v>9.2382778455638845E-2</v>
      </c>
      <c r="AB91" s="392">
        <f t="shared" si="55"/>
        <v>4.1681520460990834E-3</v>
      </c>
      <c r="AD91" s="118">
        <f t="shared" si="44"/>
        <v>2.1814535906979429</v>
      </c>
      <c r="AE91" s="89">
        <f t="shared" si="45"/>
        <v>1.950915141430948</v>
      </c>
      <c r="AF91" s="89">
        <f t="shared" si="46"/>
        <v>1.7497900401256647</v>
      </c>
      <c r="AG91" s="89">
        <f t="shared" si="47"/>
        <v>1.815730738326935</v>
      </c>
      <c r="AH91" s="89">
        <f t="shared" si="48"/>
        <v>1.6497611478220344</v>
      </c>
      <c r="AI91" s="89">
        <f t="shared" si="49"/>
        <v>2.0891205106451745</v>
      </c>
      <c r="AJ91" s="89">
        <f t="shared" si="50"/>
        <v>2.0396768642874701</v>
      </c>
      <c r="AK91" s="89">
        <f t="shared" si="50"/>
        <v>2.1190988173199097</v>
      </c>
      <c r="AL91" s="89">
        <f t="shared" si="51"/>
        <v>1.9943734871504355</v>
      </c>
      <c r="AM91" s="119">
        <f t="shared" si="52"/>
        <v>2.3063995093028011</v>
      </c>
      <c r="AN91" s="54">
        <f t="shared" si="53"/>
        <v>0.15645315391661618</v>
      </c>
    </row>
    <row r="92" spans="1:40" ht="20.100000000000001" customHeight="1" x14ac:dyDescent="0.25">
      <c r="A92" s="104" t="s">
        <v>107</v>
      </c>
      <c r="B92" s="106">
        <v>1485.66</v>
      </c>
      <c r="C92" s="75">
        <v>917.6</v>
      </c>
      <c r="D92" s="75">
        <v>692.76</v>
      </c>
      <c r="E92" s="75">
        <v>709.01</v>
      </c>
      <c r="F92" s="75">
        <v>630.77</v>
      </c>
      <c r="G92" s="75">
        <v>458.45</v>
      </c>
      <c r="H92" s="75">
        <v>578.27</v>
      </c>
      <c r="I92" s="75">
        <v>539.15</v>
      </c>
      <c r="J92" s="75">
        <v>500.13</v>
      </c>
      <c r="K92" s="158">
        <v>481.38</v>
      </c>
      <c r="L92" s="54">
        <f t="shared" si="42"/>
        <v>-3.7490252534341073E-2</v>
      </c>
      <c r="N92" s="392">
        <f t="shared" si="54"/>
        <v>1.6641709403423168E-3</v>
      </c>
      <c r="P92" s="106">
        <v>339.13</v>
      </c>
      <c r="Q92" s="75">
        <v>210.49100000000001</v>
      </c>
      <c r="R92" s="75">
        <v>189.99199999999999</v>
      </c>
      <c r="S92" s="75">
        <v>189.58099999999999</v>
      </c>
      <c r="T92" s="75">
        <v>183.875</v>
      </c>
      <c r="U92" s="75">
        <v>121.52</v>
      </c>
      <c r="V92" s="75">
        <v>139.785</v>
      </c>
      <c r="W92" s="75">
        <v>143.46700000000001</v>
      </c>
      <c r="X92" s="75">
        <v>137.63999999999999</v>
      </c>
      <c r="Y92" s="98">
        <v>158.74299999999999</v>
      </c>
      <c r="Z92" s="54">
        <f t="shared" si="43"/>
        <v>0.15332025573961067</v>
      </c>
      <c r="AB92" s="392">
        <f t="shared" si="55"/>
        <v>3.91034141360038E-3</v>
      </c>
      <c r="AD92" s="118">
        <f t="shared" si="44"/>
        <v>2.2826891751814009</v>
      </c>
      <c r="AE92" s="89">
        <f t="shared" si="45"/>
        <v>2.2939298169136881</v>
      </c>
      <c r="AF92" s="89">
        <f t="shared" si="46"/>
        <v>2.7425370979848718</v>
      </c>
      <c r="AG92" s="89">
        <f t="shared" si="47"/>
        <v>2.6738833020690822</v>
      </c>
      <c r="AH92" s="89">
        <f t="shared" si="48"/>
        <v>2.9150879084293804</v>
      </c>
      <c r="AI92" s="89">
        <f t="shared" si="49"/>
        <v>2.6506707383575092</v>
      </c>
      <c r="AJ92" s="89">
        <f t="shared" si="50"/>
        <v>2.4172964186279766</v>
      </c>
      <c r="AK92" s="89">
        <f t="shared" si="50"/>
        <v>2.6609848836130952</v>
      </c>
      <c r="AL92" s="89">
        <f t="shared" si="51"/>
        <v>2.7520844580409092</v>
      </c>
      <c r="AM92" s="119">
        <f t="shared" si="52"/>
        <v>3.2976650463251485</v>
      </c>
      <c r="AN92" s="54">
        <f t="shared" si="53"/>
        <v>0.19824267627041312</v>
      </c>
    </row>
    <row r="93" spans="1:40" ht="20.100000000000001" customHeight="1" x14ac:dyDescent="0.25">
      <c r="A93" s="104" t="s">
        <v>247</v>
      </c>
      <c r="B93" s="106">
        <v>138</v>
      </c>
      <c r="C93" s="75">
        <v>120.75</v>
      </c>
      <c r="D93" s="75">
        <v>240</v>
      </c>
      <c r="E93" s="75">
        <v>298.5</v>
      </c>
      <c r="F93" s="75">
        <v>425.1</v>
      </c>
      <c r="G93" s="75">
        <v>615</v>
      </c>
      <c r="H93" s="75">
        <v>480.02</v>
      </c>
      <c r="I93" s="75">
        <v>240</v>
      </c>
      <c r="J93" s="75">
        <v>720.01</v>
      </c>
      <c r="K93" s="158">
        <v>555.09</v>
      </c>
      <c r="L93" s="54">
        <f t="shared" si="42"/>
        <v>-0.22905237427257949</v>
      </c>
      <c r="N93" s="392">
        <f t="shared" si="54"/>
        <v>1.9189925781599084E-3</v>
      </c>
      <c r="P93" s="106">
        <v>36.68</v>
      </c>
      <c r="Q93" s="75">
        <v>30.257999999999999</v>
      </c>
      <c r="R93" s="75">
        <v>59.6</v>
      </c>
      <c r="S93" s="75">
        <v>74.522999999999996</v>
      </c>
      <c r="T93" s="75">
        <v>68.436999999999998</v>
      </c>
      <c r="U93" s="75">
        <v>118.084</v>
      </c>
      <c r="V93" s="75">
        <v>121.62</v>
      </c>
      <c r="W93" s="75">
        <v>60.8</v>
      </c>
      <c r="X93" s="75">
        <v>185.76</v>
      </c>
      <c r="Y93" s="98">
        <v>151.08099999999999</v>
      </c>
      <c r="Z93" s="54">
        <f t="shared" si="43"/>
        <v>-0.18668712316968133</v>
      </c>
      <c r="AB93" s="392">
        <f t="shared" si="55"/>
        <v>3.7216021563669516E-3</v>
      </c>
      <c r="AD93" s="118">
        <f t="shared" ref="AD93:AD94" si="56">(P93/B93)*10</f>
        <v>2.6579710144927535</v>
      </c>
      <c r="AE93" s="89">
        <f t="shared" ref="AE93:AE94" si="57">(Q93/C93)*10</f>
        <v>2.5058385093167699</v>
      </c>
      <c r="AF93" s="89">
        <f t="shared" ref="AF93:AF94" si="58">(R93/D93)*10</f>
        <v>2.4833333333333334</v>
      </c>
      <c r="AG93" s="89">
        <f t="shared" ref="AG93:AG94" si="59">(S93/E93)*10</f>
        <v>2.4965829145728642</v>
      </c>
      <c r="AH93" s="89">
        <f t="shared" ref="AH93:AH94" si="60">(T93/F93)*10</f>
        <v>1.6099035521053868</v>
      </c>
      <c r="AI93" s="89">
        <f t="shared" ref="AI93:AI94" si="61">(U93/G93)*10</f>
        <v>1.9200650406504067</v>
      </c>
      <c r="AJ93" s="89">
        <f t="shared" ref="AG93:AK96" si="62">(V93/H93)*10</f>
        <v>2.5336444314820215</v>
      </c>
      <c r="AK93" s="89">
        <f t="shared" si="62"/>
        <v>2.5333333333333332</v>
      </c>
      <c r="AL93" s="89">
        <f t="shared" si="51"/>
        <v>2.579964167164345</v>
      </c>
      <c r="AM93" s="119">
        <f t="shared" si="52"/>
        <v>2.7217388171287538</v>
      </c>
      <c r="AN93" s="54">
        <f t="shared" si="53"/>
        <v>5.4952177928980397E-2</v>
      </c>
    </row>
    <row r="94" spans="1:40" ht="20.100000000000001" customHeight="1" x14ac:dyDescent="0.25">
      <c r="A94" s="104" t="s">
        <v>124</v>
      </c>
      <c r="B94" s="106">
        <v>465.5</v>
      </c>
      <c r="C94" s="75">
        <v>787.42</v>
      </c>
      <c r="D94" s="75">
        <v>963.71</v>
      </c>
      <c r="E94" s="75">
        <v>594.53</v>
      </c>
      <c r="F94" s="75">
        <v>1023.39</v>
      </c>
      <c r="G94" s="75">
        <v>1394.96</v>
      </c>
      <c r="H94" s="75">
        <v>988.38</v>
      </c>
      <c r="I94" s="75">
        <v>1343.89</v>
      </c>
      <c r="J94" s="75">
        <v>1068.06</v>
      </c>
      <c r="K94" s="158">
        <v>1185</v>
      </c>
      <c r="L94" s="54">
        <f t="shared" si="42"/>
        <v>0.10948823099825858</v>
      </c>
      <c r="N94" s="392">
        <f t="shared" si="54"/>
        <v>4.0966441570186663E-3</v>
      </c>
      <c r="P94" s="106">
        <v>37.231000000000002</v>
      </c>
      <c r="Q94" s="75">
        <v>66.923000000000002</v>
      </c>
      <c r="R94" s="75">
        <v>88.653000000000006</v>
      </c>
      <c r="S94" s="75">
        <v>88.671000000000006</v>
      </c>
      <c r="T94" s="75">
        <v>101.22199999999999</v>
      </c>
      <c r="U94" s="75">
        <v>124.432</v>
      </c>
      <c r="V94" s="75">
        <v>72.433999999999997</v>
      </c>
      <c r="W94" s="75">
        <v>89.747</v>
      </c>
      <c r="X94" s="75">
        <v>111.068</v>
      </c>
      <c r="Y94" s="98">
        <v>137.69300000000001</v>
      </c>
      <c r="Z94" s="54">
        <f t="shared" si="43"/>
        <v>0.23971801058810832</v>
      </c>
      <c r="AB94" s="392">
        <f t="shared" si="55"/>
        <v>3.3918134359491579E-3</v>
      </c>
      <c r="AD94" s="118">
        <f t="shared" si="56"/>
        <v>0.79980665950590768</v>
      </c>
      <c r="AE94" s="89">
        <f t="shared" si="57"/>
        <v>0.84990221228823259</v>
      </c>
      <c r="AF94" s="89">
        <f t="shared" si="58"/>
        <v>0.91991366697450472</v>
      </c>
      <c r="AG94" s="89">
        <f t="shared" si="59"/>
        <v>1.4914470253813938</v>
      </c>
      <c r="AH94" s="89">
        <f t="shared" si="60"/>
        <v>0.98908529495109399</v>
      </c>
      <c r="AI94" s="89">
        <f t="shared" si="61"/>
        <v>0.89201124046567648</v>
      </c>
      <c r="AJ94" s="89">
        <f t="shared" si="62"/>
        <v>0.73285578421254982</v>
      </c>
      <c r="AK94" s="89">
        <f t="shared" si="62"/>
        <v>0.66781507415041408</v>
      </c>
      <c r="AL94" s="89">
        <f t="shared" si="51"/>
        <v>1.0399041252364101</v>
      </c>
      <c r="AM94" s="119">
        <f t="shared" si="52"/>
        <v>1.1619662447257386</v>
      </c>
      <c r="AN94" s="54">
        <f t="shared" si="53"/>
        <v>0.11737824336602103</v>
      </c>
    </row>
    <row r="95" spans="1:40" ht="20.100000000000001" customHeight="1" thickBot="1" x14ac:dyDescent="0.3">
      <c r="A95" s="59" t="s">
        <v>33</v>
      </c>
      <c r="B95" s="106">
        <f>B96-SUM(B68:B94)</f>
        <v>6986.609999999986</v>
      </c>
      <c r="C95" s="75">
        <f>C96-SUM(C68:C94)</f>
        <v>6655.7800000000861</v>
      </c>
      <c r="D95" s="75">
        <f>D96-SUM(D68:D94)</f>
        <v>8135.2300000000396</v>
      </c>
      <c r="E95" s="75">
        <f t="shared" ref="E95:K95" si="63">E96-SUM(E68:E94)</f>
        <v>5596.9199999999255</v>
      </c>
      <c r="F95" s="75">
        <f t="shared" si="63"/>
        <v>5775.4700000001467</v>
      </c>
      <c r="G95" s="75">
        <f t="shared" si="63"/>
        <v>6564.1499999999651</v>
      </c>
      <c r="H95" s="75">
        <f t="shared" si="63"/>
        <v>4617.0999999999476</v>
      </c>
      <c r="I95" s="75">
        <f t="shared" si="63"/>
        <v>7876.6599999999162</v>
      </c>
      <c r="J95" s="75">
        <f t="shared" si="63"/>
        <v>8008.8199999999488</v>
      </c>
      <c r="K95" s="123">
        <f t="shared" si="63"/>
        <v>9346.7699999999604</v>
      </c>
      <c r="L95" s="160">
        <f t="shared" si="42"/>
        <v>0.16705956682757511</v>
      </c>
      <c r="N95" s="392">
        <f t="shared" si="54"/>
        <v>3.2312565997887926E-2</v>
      </c>
      <c r="P95" s="106">
        <f>P96-SUM(P68:P94)</f>
        <v>1314.1749999999847</v>
      </c>
      <c r="Q95" s="75">
        <f>Q96-SUM(Q68:Q94)</f>
        <v>1281.5139999999956</v>
      </c>
      <c r="R95" s="75">
        <f>R96-SUM(R68:R94)</f>
        <v>1757.8859999999913</v>
      </c>
      <c r="S95" s="75">
        <f t="shared" ref="S95:Y95" si="64">S96-SUM(S68:S94)</f>
        <v>1229.4779999999955</v>
      </c>
      <c r="T95" s="75">
        <f t="shared" si="64"/>
        <v>1228.5079999999871</v>
      </c>
      <c r="U95" s="75">
        <f t="shared" si="64"/>
        <v>1270.7459999999992</v>
      </c>
      <c r="V95" s="75">
        <f t="shared" si="64"/>
        <v>1008.4179999999978</v>
      </c>
      <c r="W95" s="75">
        <f t="shared" si="64"/>
        <v>1476.7989999999991</v>
      </c>
      <c r="X95" s="75">
        <f t="shared" si="64"/>
        <v>1579.5999999999985</v>
      </c>
      <c r="Y95" s="98">
        <f t="shared" si="64"/>
        <v>1685.4380000000092</v>
      </c>
      <c r="Z95" s="160">
        <f t="shared" si="43"/>
        <v>6.7003038743992618E-2</v>
      </c>
      <c r="AB95" s="392">
        <f t="shared" si="55"/>
        <v>4.1517660693421651E-2</v>
      </c>
      <c r="AD95" s="120">
        <f t="shared" ref="AD95:AF96" si="65">(P95/B95)*10</f>
        <v>1.8809909240675913</v>
      </c>
      <c r="AE95" s="91">
        <f t="shared" si="65"/>
        <v>1.9254152030265106</v>
      </c>
      <c r="AF95" s="91">
        <f t="shared" si="65"/>
        <v>2.1608313471161638</v>
      </c>
      <c r="AG95" s="91">
        <f t="shared" si="62"/>
        <v>2.1967046161103103</v>
      </c>
      <c r="AH95" s="91">
        <f t="shared" si="62"/>
        <v>2.1271134643586684</v>
      </c>
      <c r="AI95" s="91">
        <f t="shared" si="62"/>
        <v>1.93588811955852</v>
      </c>
      <c r="AJ95" s="91">
        <f t="shared" si="62"/>
        <v>2.1840939117628149</v>
      </c>
      <c r="AK95" s="91">
        <f t="shared" si="62"/>
        <v>1.8749050993695484</v>
      </c>
      <c r="AL95" s="91">
        <f t="shared" si="51"/>
        <v>1.9723255111239966</v>
      </c>
      <c r="AM95" s="121">
        <f t="shared" si="52"/>
        <v>1.8032304207763927</v>
      </c>
      <c r="AN95" s="160">
        <f t="shared" si="53"/>
        <v>-8.5733865629126937E-2</v>
      </c>
    </row>
    <row r="96" spans="1:40" s="7" customFormat="1" ht="26.25" customHeight="1" thickBot="1" x14ac:dyDescent="0.3">
      <c r="A96" s="69" t="s">
        <v>34</v>
      </c>
      <c r="B96" s="100">
        <v>292563.61</v>
      </c>
      <c r="C96" s="83">
        <v>351467.54</v>
      </c>
      <c r="D96" s="83">
        <v>382366.13</v>
      </c>
      <c r="E96" s="83">
        <v>362924.59</v>
      </c>
      <c r="F96" s="83">
        <v>395916.15</v>
      </c>
      <c r="G96" s="83">
        <v>343984.36</v>
      </c>
      <c r="H96" s="83">
        <v>229707.14</v>
      </c>
      <c r="I96" s="83">
        <v>273277.93</v>
      </c>
      <c r="J96" s="83">
        <v>235539.33</v>
      </c>
      <c r="K96" s="101">
        <v>289261.15000000002</v>
      </c>
      <c r="L96" s="125">
        <f t="shared" si="42"/>
        <v>0.22808004081526442</v>
      </c>
      <c r="M96"/>
      <c r="N96" s="395">
        <f>SUM(N68:N95)</f>
        <v>0.99999999999999978</v>
      </c>
      <c r="P96" s="156">
        <v>29104.172999999999</v>
      </c>
      <c r="Q96" s="111">
        <v>34123.118000000002</v>
      </c>
      <c r="R96" s="111">
        <v>40310.699000000001</v>
      </c>
      <c r="S96" s="111">
        <v>42570.37</v>
      </c>
      <c r="T96" s="111">
        <v>45935.358999999997</v>
      </c>
      <c r="U96" s="111">
        <v>41085.4</v>
      </c>
      <c r="V96" s="111">
        <v>27840.281999999999</v>
      </c>
      <c r="W96" s="111">
        <v>34666.262000000002</v>
      </c>
      <c r="X96" s="111">
        <v>33745.074000000001</v>
      </c>
      <c r="Y96" s="112">
        <v>40595.688000000002</v>
      </c>
      <c r="Z96" s="425">
        <f t="shared" si="43"/>
        <v>0.20301078610762571</v>
      </c>
      <c r="AA96"/>
      <c r="AB96" s="395">
        <f>SUM(AB68:AB95)</f>
        <v>1.0000000000000002</v>
      </c>
      <c r="AD96" s="87">
        <f t="shared" si="65"/>
        <v>0.99479812270569123</v>
      </c>
      <c r="AE96" s="92">
        <f t="shared" si="65"/>
        <v>0.97087537585974526</v>
      </c>
      <c r="AF96" s="92">
        <f t="shared" si="65"/>
        <v>1.0542434550884514</v>
      </c>
      <c r="AG96" s="92">
        <f t="shared" si="62"/>
        <v>1.1729811418950697</v>
      </c>
      <c r="AH96" s="92">
        <f t="shared" si="62"/>
        <v>1.1602294829347071</v>
      </c>
      <c r="AI96" s="92">
        <f t="shared" si="62"/>
        <v>1.1943973266691545</v>
      </c>
      <c r="AJ96" s="92">
        <f t="shared" si="62"/>
        <v>1.2119902759661714</v>
      </c>
      <c r="AK96" s="92">
        <f t="shared" si="62"/>
        <v>1.2685350039060967</v>
      </c>
      <c r="AL96" s="92">
        <f t="shared" si="51"/>
        <v>1.4326725816873132</v>
      </c>
      <c r="AM96" s="103">
        <f t="shared" si="52"/>
        <v>1.4034269033363103</v>
      </c>
      <c r="AN96" s="102">
        <f t="shared" si="53"/>
        <v>-2.0413371990799976E-2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36:A38"/>
    <mergeCell ref="B36:K36"/>
    <mergeCell ref="L36:L38"/>
    <mergeCell ref="N36:N38"/>
    <mergeCell ref="P36:Y36"/>
    <mergeCell ref="AB36:AB38"/>
    <mergeCell ref="AD36:AM36"/>
    <mergeCell ref="AN36:AN38"/>
    <mergeCell ref="B37:K37"/>
    <mergeCell ref="P37:Y37"/>
    <mergeCell ref="AD37:AM37"/>
    <mergeCell ref="Z36:Z38"/>
    <mergeCell ref="A65:A67"/>
    <mergeCell ref="B65:K65"/>
    <mergeCell ref="L65:L67"/>
    <mergeCell ref="N65:N67"/>
    <mergeCell ref="P65:Y65"/>
    <mergeCell ref="AB65:AB67"/>
    <mergeCell ref="AD65:AM65"/>
    <mergeCell ref="AN65:AN67"/>
    <mergeCell ref="B66:K66"/>
    <mergeCell ref="P66:Y66"/>
    <mergeCell ref="AD66:AM66"/>
    <mergeCell ref="Z65:Z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J32:K32 X32:Y32 X61:Y61 J61:K61 X95:Y95 J95:K95 B95:H95 B61:H61 B32:H32 P95:V95 P61:V61 P32:V32" formulaRange="1"/>
    <ignoredError sqref="L91:L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861DFB46-2DE7-404F-A338-1E682B95A7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7" id="{21C2C252-E93D-4C79-AA77-C2150FEBD5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6" id="{3986ABBB-6E17-45BD-8D30-800F92C83F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5" id="{A1E76169-9E33-44AE-BB19-0CBDC53AE58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4" id="{9456508F-B237-4C3D-A3FF-10BD5B4C1FD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3" id="{AE57DEC8-65D1-4C3B-9E2B-BE22975E95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D727955B-C9EF-4E0F-86B7-C4245AAEC2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C34F2D55-7AAA-44C6-8A43-2EAB492DBC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97A99563-A306-4C24-B1AA-42F7BDA87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E9340950-E44F-45D2-A346-59F76D8C28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8" id="{6C25877F-01BE-4FD0-879E-3E08BD516F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7" id="{59BCE7A6-9B29-42B8-A02B-8AB90F08A3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6" id="{CE4D0D2B-F023-4195-B105-1FB18D7DCD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5" id="{2621343B-D122-4480-8CC4-5719EE8016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4" id="{3FDDE8C2-9A88-4F47-816B-F0487F65B0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E46B29BC-1B83-4F75-9557-EB7C5B54009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2" id="{6D720294-40EE-42D9-BDB7-DCBCF5897A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" id="{B28937D8-AB6E-4890-AA8C-DA7DA77FD7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AN72"/>
  <sheetViews>
    <sheetView showGridLines="0" topLeftCell="R48" workbookViewId="0">
      <selection activeCell="AN67" sqref="AN67"/>
    </sheetView>
  </sheetViews>
  <sheetFormatPr defaultRowHeight="15" x14ac:dyDescent="0.25"/>
  <cols>
    <col min="1" max="1" width="26.7109375" customWidth="1"/>
    <col min="2" max="9" width="9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23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7" width="9.140625" customWidth="1"/>
    <col min="40" max="40" width="10.140625" customWidth="1"/>
  </cols>
  <sheetData>
    <row r="1" spans="1:40" ht="15.75" x14ac:dyDescent="0.25">
      <c r="A1" s="20" t="s">
        <v>155</v>
      </c>
      <c r="B1" s="20"/>
      <c r="C1" s="20"/>
      <c r="D1" s="20"/>
      <c r="E1" s="20"/>
      <c r="F1" s="20"/>
      <c r="G1" s="20"/>
      <c r="H1" s="20"/>
      <c r="I1" s="20"/>
    </row>
    <row r="3" spans="1:40" ht="8.25" customHeight="1" thickBot="1" x14ac:dyDescent="0.3"/>
    <row r="4" spans="1:40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524" t="s">
        <v>35</v>
      </c>
      <c r="Q4" s="525"/>
      <c r="R4" s="525"/>
      <c r="S4" s="525"/>
      <c r="T4" s="525"/>
      <c r="U4" s="525"/>
      <c r="V4" s="525"/>
      <c r="W4" s="525"/>
      <c r="X4" s="525"/>
      <c r="Y4" s="526"/>
      <c r="Z4" s="495" t="s">
        <v>221</v>
      </c>
      <c r="AB4" s="493" t="s">
        <v>220</v>
      </c>
      <c r="AD4" s="515" t="s">
        <v>42</v>
      </c>
      <c r="AE4" s="516"/>
      <c r="AF4" s="516"/>
      <c r="AG4" s="516"/>
      <c r="AH4" s="516"/>
      <c r="AI4" s="516"/>
      <c r="AJ4" s="516"/>
      <c r="AK4" s="516"/>
      <c r="AL4" s="516"/>
      <c r="AM4" s="517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518" t="str">
        <f>B5</f>
        <v>jan-dez</v>
      </c>
      <c r="Q5" s="519"/>
      <c r="R5" s="519"/>
      <c r="S5" s="519"/>
      <c r="T5" s="519"/>
      <c r="U5" s="519"/>
      <c r="V5" s="519"/>
      <c r="W5" s="519"/>
      <c r="X5" s="519"/>
      <c r="Y5" s="520"/>
      <c r="Z5" s="496"/>
      <c r="AB5" s="494"/>
      <c r="AD5" s="521" t="str">
        <f>B5</f>
        <v>jan-dez</v>
      </c>
      <c r="AE5" s="522"/>
      <c r="AF5" s="522"/>
      <c r="AG5" s="522"/>
      <c r="AH5" s="522"/>
      <c r="AI5" s="522"/>
      <c r="AJ5" s="522"/>
      <c r="AK5" s="522"/>
      <c r="AL5" s="522"/>
      <c r="AM5" s="523"/>
      <c r="AN5" s="496"/>
    </row>
    <row r="6" spans="1:40" ht="20.2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186">
        <v>2010</v>
      </c>
      <c r="Q6" s="84">
        <v>2011</v>
      </c>
      <c r="R6" s="84">
        <v>2012</v>
      </c>
      <c r="S6" s="84">
        <v>2013</v>
      </c>
      <c r="T6" s="84">
        <v>2014</v>
      </c>
      <c r="U6" s="84">
        <v>2015</v>
      </c>
      <c r="V6" s="84">
        <v>2016</v>
      </c>
      <c r="W6" s="84">
        <v>2017</v>
      </c>
      <c r="X6" s="84">
        <v>2018</v>
      </c>
      <c r="Y6" s="42">
        <v>2019</v>
      </c>
      <c r="Z6" s="497"/>
      <c r="AB6" s="494"/>
      <c r="AD6" s="185">
        <v>2010</v>
      </c>
      <c r="AE6" s="163">
        <v>2011</v>
      </c>
      <c r="AF6" s="163">
        <v>2012</v>
      </c>
      <c r="AG6" s="163">
        <v>2013</v>
      </c>
      <c r="AH6" s="163">
        <v>2014</v>
      </c>
      <c r="AI6" s="163">
        <v>2015</v>
      </c>
      <c r="AJ6" s="163">
        <v>2016</v>
      </c>
      <c r="AK6" s="163">
        <v>2017</v>
      </c>
      <c r="AL6" s="163">
        <v>2018</v>
      </c>
      <c r="AM6" s="174">
        <v>2019</v>
      </c>
      <c r="AN6" s="497"/>
    </row>
    <row r="7" spans="1:40" ht="20.100000000000001" customHeight="1" x14ac:dyDescent="0.25">
      <c r="A7" s="5" t="s">
        <v>96</v>
      </c>
      <c r="B7" s="95">
        <v>10376.76</v>
      </c>
      <c r="C7" s="73">
        <v>16521.89</v>
      </c>
      <c r="D7" s="73">
        <v>24094.84</v>
      </c>
      <c r="E7" s="73">
        <v>18602.93</v>
      </c>
      <c r="F7" s="73">
        <v>15178.05</v>
      </c>
      <c r="G7" s="73">
        <v>13478.99</v>
      </c>
      <c r="H7" s="73">
        <v>15203.87</v>
      </c>
      <c r="I7" s="73">
        <v>16872.84</v>
      </c>
      <c r="J7" s="73">
        <v>25361.35</v>
      </c>
      <c r="K7" s="96">
        <v>21424.91</v>
      </c>
      <c r="L7" s="133">
        <f t="shared" ref="L7:L25" si="0">(K7-J7)/J7</f>
        <v>-0.15521413489423863</v>
      </c>
      <c r="N7" s="391">
        <f>K7/K32</f>
        <v>0.37253197615785338</v>
      </c>
      <c r="P7" s="95">
        <v>500.233</v>
      </c>
      <c r="Q7" s="73">
        <v>734.41300000000001</v>
      </c>
      <c r="R7" s="73">
        <v>1356.857</v>
      </c>
      <c r="S7" s="73">
        <v>1248.8910000000001</v>
      </c>
      <c r="T7" s="73">
        <v>760.37400000000002</v>
      </c>
      <c r="U7" s="73">
        <v>678.84400000000005</v>
      </c>
      <c r="V7" s="73">
        <v>729.51199999999994</v>
      </c>
      <c r="W7" s="73">
        <v>873.58500000000004</v>
      </c>
      <c r="X7" s="73">
        <v>1589.232</v>
      </c>
      <c r="Y7" s="96">
        <v>1087.645</v>
      </c>
      <c r="Z7" s="133">
        <f t="shared" ref="Z7:Z25" si="1">(Y7-X7)/X7</f>
        <v>-0.31561597048133944</v>
      </c>
      <c r="AB7" s="391">
        <f>Y7/Y32</f>
        <v>0.22585908977735025</v>
      </c>
      <c r="AD7" s="189">
        <f t="shared" ref="AD7:AK8" si="2">(P7/B7)*10</f>
        <v>0.48207051141203999</v>
      </c>
      <c r="AE7" s="190">
        <f t="shared" si="2"/>
        <v>0.44450907250925897</v>
      </c>
      <c r="AF7" s="190">
        <f t="shared" si="2"/>
        <v>0.56313177427200178</v>
      </c>
      <c r="AG7" s="190">
        <f t="shared" si="2"/>
        <v>0.67134101993610684</v>
      </c>
      <c r="AH7" s="190">
        <f t="shared" si="2"/>
        <v>0.50096949212843556</v>
      </c>
      <c r="AI7" s="190">
        <f t="shared" si="2"/>
        <v>0.50363120678923279</v>
      </c>
      <c r="AJ7" s="190">
        <f t="shared" si="2"/>
        <v>0.47981994058091781</v>
      </c>
      <c r="AK7" s="190">
        <f t="shared" si="2"/>
        <v>0.51774627152275499</v>
      </c>
      <c r="AL7" s="190">
        <f t="shared" ref="AL7:AL22" si="3">(X7/J7)*10</f>
        <v>0.62663541175844339</v>
      </c>
      <c r="AM7" s="119">
        <f t="shared" ref="AM7:AM32" si="4">(Y7/K7)*10</f>
        <v>0.5076544078831603</v>
      </c>
      <c r="AN7" s="54">
        <f>(AM7-AL7)/AL7</f>
        <v>-0.18987277393309543</v>
      </c>
    </row>
    <row r="8" spans="1:40" ht="20.100000000000001" customHeight="1" x14ac:dyDescent="0.25">
      <c r="A8" s="5" t="s">
        <v>91</v>
      </c>
      <c r="B8" s="97">
        <v>36623.769999999997</v>
      </c>
      <c r="C8" s="75">
        <v>32589.46</v>
      </c>
      <c r="D8" s="75">
        <v>60245.49</v>
      </c>
      <c r="E8" s="75">
        <v>36592.32</v>
      </c>
      <c r="F8" s="75">
        <v>7540.91</v>
      </c>
      <c r="G8" s="75">
        <v>6544.35</v>
      </c>
      <c r="H8" s="75">
        <v>8116.66</v>
      </c>
      <c r="I8" s="75">
        <v>8363.9699999999993</v>
      </c>
      <c r="J8" s="75">
        <v>10431.959999999999</v>
      </c>
      <c r="K8" s="98">
        <v>8036.7</v>
      </c>
      <c r="L8" s="54">
        <f t="shared" si="0"/>
        <v>-0.2296078589258394</v>
      </c>
      <c r="N8" s="392">
        <f>K8/$K$32</f>
        <v>0.13974050452430467</v>
      </c>
      <c r="P8" s="97">
        <v>1086.819</v>
      </c>
      <c r="Q8" s="75">
        <v>1195.615</v>
      </c>
      <c r="R8" s="75">
        <v>2638.6239999999998</v>
      </c>
      <c r="S8" s="75">
        <v>2406.4949999999999</v>
      </c>
      <c r="T8" s="75">
        <v>666.255</v>
      </c>
      <c r="U8" s="75">
        <v>668.07100000000003</v>
      </c>
      <c r="V8" s="75">
        <v>820.82399999999996</v>
      </c>
      <c r="W8" s="75">
        <v>788.73400000000004</v>
      </c>
      <c r="X8" s="75">
        <v>978.84400000000005</v>
      </c>
      <c r="Y8" s="98">
        <v>842.64300000000003</v>
      </c>
      <c r="Z8" s="54">
        <f t="shared" si="1"/>
        <v>-0.13914474625170101</v>
      </c>
      <c r="AB8" s="392">
        <f>Y8/$Y$32</f>
        <v>0.17498226074431986</v>
      </c>
      <c r="AD8" s="189">
        <f t="shared" si="2"/>
        <v>0.29675235509615749</v>
      </c>
      <c r="AE8" s="190">
        <f t="shared" si="2"/>
        <v>0.36687168182596458</v>
      </c>
      <c r="AF8" s="190">
        <f t="shared" si="2"/>
        <v>0.43797867691008902</v>
      </c>
      <c r="AG8" s="190">
        <f t="shared" si="2"/>
        <v>0.65765029383214835</v>
      </c>
      <c r="AH8" s="190">
        <f t="shared" si="2"/>
        <v>0.88352068914759618</v>
      </c>
      <c r="AI8" s="190">
        <f t="shared" si="2"/>
        <v>1.0208362939023738</v>
      </c>
      <c r="AJ8" s="190">
        <f t="shared" si="2"/>
        <v>1.0112829661461733</v>
      </c>
      <c r="AK8" s="190">
        <f t="shared" si="2"/>
        <v>0.94301390368449445</v>
      </c>
      <c r="AL8" s="190">
        <f t="shared" si="3"/>
        <v>0.93831264690432115</v>
      </c>
      <c r="AM8" s="119">
        <f t="shared" si="4"/>
        <v>1.0484937847624025</v>
      </c>
      <c r="AN8" s="54">
        <f t="shared" ref="AN8:AN31" si="5">(AM8-AL8)/AL8</f>
        <v>0.11742476052261548</v>
      </c>
    </row>
    <row r="9" spans="1:40" ht="20.100000000000001" customHeight="1" x14ac:dyDescent="0.25">
      <c r="A9" s="5" t="s">
        <v>107</v>
      </c>
      <c r="B9" s="97">
        <v>11.18</v>
      </c>
      <c r="C9" s="75">
        <v>25.74</v>
      </c>
      <c r="D9" s="75">
        <v>19.47</v>
      </c>
      <c r="E9" s="75">
        <v>9.7799999999999994</v>
      </c>
      <c r="F9" s="75">
        <v>0.12</v>
      </c>
      <c r="G9" s="75">
        <v>0.06</v>
      </c>
      <c r="H9" s="75"/>
      <c r="I9" s="75">
        <v>7.43</v>
      </c>
      <c r="J9" s="75">
        <v>3082.46</v>
      </c>
      <c r="K9" s="98">
        <v>3600.18</v>
      </c>
      <c r="L9" s="54">
        <f t="shared" si="0"/>
        <v>0.16795676180712801</v>
      </c>
      <c r="N9" s="392">
        <f t="shared" ref="N9:N31" si="6">K9/$K$32</f>
        <v>6.25991973793113E-2</v>
      </c>
      <c r="P9" s="97">
        <v>0.80300000000000005</v>
      </c>
      <c r="Q9" s="75">
        <v>2.141</v>
      </c>
      <c r="R9" s="75">
        <v>1.6659999999999999</v>
      </c>
      <c r="S9" s="75">
        <v>1.0549999999999999</v>
      </c>
      <c r="T9" s="75">
        <v>1.6E-2</v>
      </c>
      <c r="U9" s="75">
        <v>8.9999999999999993E-3</v>
      </c>
      <c r="V9" s="75"/>
      <c r="W9" s="75">
        <v>6.4539999999999997</v>
      </c>
      <c r="X9" s="75">
        <v>616.37300000000005</v>
      </c>
      <c r="Y9" s="98">
        <v>723.94600000000003</v>
      </c>
      <c r="Z9" s="54">
        <f t="shared" si="1"/>
        <v>0.17452581472582343</v>
      </c>
      <c r="AB9" s="392">
        <f t="shared" ref="AB9:AB31" si="7">Y9/$Y$32</f>
        <v>0.15033378042279752</v>
      </c>
      <c r="AD9" s="189">
        <f t="shared" ref="AD9:AI12" si="8">(P9/B9)*10</f>
        <v>0.71824686940966009</v>
      </c>
      <c r="AE9" s="190">
        <f t="shared" si="8"/>
        <v>0.83177933177933183</v>
      </c>
      <c r="AF9" s="190">
        <f t="shared" si="8"/>
        <v>0.85567539804827941</v>
      </c>
      <c r="AG9" s="190">
        <f t="shared" si="8"/>
        <v>1.0787321063394684</v>
      </c>
      <c r="AH9" s="190">
        <f t="shared" si="8"/>
        <v>1.3333333333333333</v>
      </c>
      <c r="AI9" s="190">
        <f t="shared" si="8"/>
        <v>1.5</v>
      </c>
      <c r="AJ9" s="190"/>
      <c r="AK9" s="190">
        <f t="shared" ref="AJ9:AK25" si="9">(W9/I9)*10</f>
        <v>8.6864064602960962</v>
      </c>
      <c r="AL9" s="190">
        <f t="shared" si="3"/>
        <v>1.9996139447065009</v>
      </c>
      <c r="AM9" s="119">
        <f t="shared" si="4"/>
        <v>2.0108605680827072</v>
      </c>
      <c r="AN9" s="54">
        <f t="shared" si="5"/>
        <v>5.6243973522884464E-3</v>
      </c>
    </row>
    <row r="10" spans="1:40" ht="20.100000000000001" customHeight="1" x14ac:dyDescent="0.25">
      <c r="A10" s="5" t="s">
        <v>93</v>
      </c>
      <c r="B10" s="97">
        <v>240.98</v>
      </c>
      <c r="C10" s="75">
        <v>313.97000000000003</v>
      </c>
      <c r="D10" s="75">
        <v>609.46</v>
      </c>
      <c r="E10" s="75">
        <v>536.42999999999995</v>
      </c>
      <c r="F10" s="75">
        <v>907.01</v>
      </c>
      <c r="G10" s="75">
        <v>1482.85</v>
      </c>
      <c r="H10" s="75">
        <v>1723.67</v>
      </c>
      <c r="I10" s="75">
        <v>1133.8499999999999</v>
      </c>
      <c r="J10" s="75">
        <v>1931.35</v>
      </c>
      <c r="K10" s="98">
        <v>3319.73</v>
      </c>
      <c r="L10" s="54">
        <f t="shared" si="0"/>
        <v>0.71886504258679174</v>
      </c>
      <c r="N10" s="392">
        <f t="shared" si="6"/>
        <v>5.7722789837180676E-2</v>
      </c>
      <c r="P10" s="97">
        <v>34.213000000000001</v>
      </c>
      <c r="Q10" s="75">
        <v>37.168999999999997</v>
      </c>
      <c r="R10" s="75">
        <v>64.028000000000006</v>
      </c>
      <c r="S10" s="75">
        <v>54.91</v>
      </c>
      <c r="T10" s="75">
        <v>88.709000000000003</v>
      </c>
      <c r="U10" s="75">
        <v>151.11799999999999</v>
      </c>
      <c r="V10" s="75">
        <v>174.35300000000001</v>
      </c>
      <c r="W10" s="75">
        <v>111.456</v>
      </c>
      <c r="X10" s="75">
        <v>221.101</v>
      </c>
      <c r="Y10" s="98">
        <v>465.88200000000001</v>
      </c>
      <c r="Z10" s="54">
        <f t="shared" si="1"/>
        <v>1.1071003749417687</v>
      </c>
      <c r="AB10" s="392">
        <f t="shared" si="7"/>
        <v>9.6744511732827804E-2</v>
      </c>
      <c r="AD10" s="189">
        <f t="shared" si="8"/>
        <v>1.4197443771267326</v>
      </c>
      <c r="AE10" s="190">
        <f t="shared" si="8"/>
        <v>1.1838392203076724</v>
      </c>
      <c r="AF10" s="190">
        <f t="shared" si="8"/>
        <v>1.0505693564795064</v>
      </c>
      <c r="AG10" s="190">
        <f t="shared" si="8"/>
        <v>1.0236191115336577</v>
      </c>
      <c r="AH10" s="190">
        <f t="shared" si="8"/>
        <v>0.97803772836021652</v>
      </c>
      <c r="AI10" s="190">
        <f t="shared" si="8"/>
        <v>1.0191051016623394</v>
      </c>
      <c r="AJ10" s="190">
        <f t="shared" si="9"/>
        <v>1.0115219270510016</v>
      </c>
      <c r="AK10" s="190">
        <f t="shared" si="9"/>
        <v>0.9829871676147639</v>
      </c>
      <c r="AL10" s="190">
        <f t="shared" si="3"/>
        <v>1.1448002692417221</v>
      </c>
      <c r="AM10" s="119">
        <f t="shared" si="4"/>
        <v>1.4033731658899971</v>
      </c>
      <c r="AN10" s="54">
        <f t="shared" si="5"/>
        <v>0.22586725701903018</v>
      </c>
    </row>
    <row r="11" spans="1:40" ht="20.100000000000001" customHeight="1" x14ac:dyDescent="0.25">
      <c r="A11" s="5" t="s">
        <v>106</v>
      </c>
      <c r="B11" s="97">
        <v>1149.1400000000001</v>
      </c>
      <c r="C11" s="75">
        <v>1082.95</v>
      </c>
      <c r="D11" s="75">
        <v>1872.37</v>
      </c>
      <c r="E11" s="75">
        <v>2759.4</v>
      </c>
      <c r="F11" s="75">
        <v>2779.63</v>
      </c>
      <c r="G11" s="75">
        <v>2238.7600000000002</v>
      </c>
      <c r="H11" s="75">
        <v>2024.28</v>
      </c>
      <c r="I11" s="75">
        <v>1732.29</v>
      </c>
      <c r="J11" s="75">
        <v>1960.88</v>
      </c>
      <c r="K11" s="98">
        <v>2822.29</v>
      </c>
      <c r="L11" s="54">
        <f t="shared" si="0"/>
        <v>0.4392976622740809</v>
      </c>
      <c r="N11" s="392">
        <f t="shared" si="6"/>
        <v>4.9073404321910707E-2</v>
      </c>
      <c r="P11" s="97">
        <v>109.428</v>
      </c>
      <c r="Q11" s="75">
        <v>96.99</v>
      </c>
      <c r="R11" s="75">
        <v>167.97200000000001</v>
      </c>
      <c r="S11" s="75">
        <v>256.77499999999998</v>
      </c>
      <c r="T11" s="75">
        <v>256.03399999999999</v>
      </c>
      <c r="U11" s="75">
        <v>175.54400000000001</v>
      </c>
      <c r="V11" s="75">
        <v>191.108</v>
      </c>
      <c r="W11" s="75">
        <v>176.50200000000001</v>
      </c>
      <c r="X11" s="75">
        <v>210.89500000000001</v>
      </c>
      <c r="Y11" s="98">
        <v>266.911</v>
      </c>
      <c r="Z11" s="54">
        <f t="shared" si="1"/>
        <v>0.26561084900068749</v>
      </c>
      <c r="AB11" s="392">
        <f t="shared" si="7"/>
        <v>5.5426426372173217E-2</v>
      </c>
      <c r="AD11" s="189">
        <f t="shared" si="8"/>
        <v>0.95225995091981819</v>
      </c>
      <c r="AE11" s="190">
        <f t="shared" si="8"/>
        <v>0.89560921556858575</v>
      </c>
      <c r="AF11" s="190">
        <f t="shared" si="8"/>
        <v>0.89710901157356737</v>
      </c>
      <c r="AG11" s="190">
        <f t="shared" si="8"/>
        <v>0.9305464956149887</v>
      </c>
      <c r="AH11" s="190">
        <f t="shared" si="8"/>
        <v>0.92110820504887336</v>
      </c>
      <c r="AI11" s="190">
        <f t="shared" si="8"/>
        <v>0.78411263377941354</v>
      </c>
      <c r="AJ11" s="190">
        <f t="shared" si="9"/>
        <v>0.94407888236805182</v>
      </c>
      <c r="AK11" s="190">
        <f t="shared" si="9"/>
        <v>1.0188940650814817</v>
      </c>
      <c r="AL11" s="190">
        <f t="shared" si="3"/>
        <v>1.0755120150136674</v>
      </c>
      <c r="AM11" s="119">
        <f t="shared" si="4"/>
        <v>0.94572492550375764</v>
      </c>
      <c r="AN11" s="54">
        <f t="shared" si="5"/>
        <v>-0.12067469976917039</v>
      </c>
    </row>
    <row r="12" spans="1:40" ht="20.100000000000001" customHeight="1" x14ac:dyDescent="0.25">
      <c r="A12" s="5" t="s">
        <v>100</v>
      </c>
      <c r="B12" s="97">
        <v>1296.8599999999999</v>
      </c>
      <c r="C12" s="75">
        <v>1252.8599999999999</v>
      </c>
      <c r="D12" s="75">
        <v>1066.44</v>
      </c>
      <c r="E12" s="75">
        <v>1027.73</v>
      </c>
      <c r="F12" s="75">
        <v>1478.77</v>
      </c>
      <c r="G12" s="75">
        <v>1720.68</v>
      </c>
      <c r="H12" s="75">
        <v>1777.89</v>
      </c>
      <c r="I12" s="75">
        <v>2439.67</v>
      </c>
      <c r="J12" s="75">
        <v>2131.52</v>
      </c>
      <c r="K12" s="98">
        <v>2297.92</v>
      </c>
      <c r="L12" s="54">
        <f t="shared" si="0"/>
        <v>7.8066356402942544E-2</v>
      </c>
      <c r="N12" s="392">
        <f t="shared" si="6"/>
        <v>3.9955765445579675E-2</v>
      </c>
      <c r="P12" s="97">
        <v>112.901</v>
      </c>
      <c r="Q12" s="75">
        <v>110.456</v>
      </c>
      <c r="R12" s="75">
        <v>99.444999999999993</v>
      </c>
      <c r="S12" s="75">
        <v>102.125</v>
      </c>
      <c r="T12" s="75">
        <v>139.80199999999999</v>
      </c>
      <c r="U12" s="75">
        <v>159.49700000000001</v>
      </c>
      <c r="V12" s="75">
        <v>161.77500000000001</v>
      </c>
      <c r="W12" s="75">
        <v>328.12099999999998</v>
      </c>
      <c r="X12" s="75">
        <v>228.68700000000001</v>
      </c>
      <c r="Y12" s="98">
        <v>241.88399999999999</v>
      </c>
      <c r="Z12" s="54">
        <f t="shared" si="1"/>
        <v>5.770769654593385E-2</v>
      </c>
      <c r="AB12" s="392">
        <f t="shared" si="7"/>
        <v>5.0229348796440552E-2</v>
      </c>
      <c r="AD12" s="189">
        <f t="shared" si="8"/>
        <v>0.87057199697731447</v>
      </c>
      <c r="AE12" s="190">
        <f t="shared" si="8"/>
        <v>0.88163082866401676</v>
      </c>
      <c r="AF12" s="190">
        <f t="shared" si="8"/>
        <v>0.93249503019391611</v>
      </c>
      <c r="AG12" s="190">
        <f t="shared" si="8"/>
        <v>0.9936948420304943</v>
      </c>
      <c r="AH12" s="190">
        <f t="shared" si="8"/>
        <v>0.94539380701528963</v>
      </c>
      <c r="AI12" s="190">
        <f t="shared" si="8"/>
        <v>0.92694167422181939</v>
      </c>
      <c r="AJ12" s="190">
        <f t="shared" si="9"/>
        <v>0.90992693586217366</v>
      </c>
      <c r="AK12" s="190">
        <f t="shared" si="9"/>
        <v>1.3449400943570236</v>
      </c>
      <c r="AL12" s="190">
        <f t="shared" si="3"/>
        <v>1.0728822624230596</v>
      </c>
      <c r="AM12" s="119">
        <f t="shared" si="4"/>
        <v>1.052621501183679</v>
      </c>
      <c r="AN12" s="54">
        <f t="shared" si="5"/>
        <v>-1.8884421850373877E-2</v>
      </c>
    </row>
    <row r="13" spans="1:40" ht="20.100000000000001" customHeight="1" x14ac:dyDescent="0.25">
      <c r="A13" s="5" t="s">
        <v>97</v>
      </c>
      <c r="B13" s="97">
        <v>67</v>
      </c>
      <c r="C13" s="75">
        <v>184.8</v>
      </c>
      <c r="D13" s="75">
        <v>81.95</v>
      </c>
      <c r="E13" s="75">
        <v>221.8</v>
      </c>
      <c r="F13" s="75">
        <v>222.7</v>
      </c>
      <c r="G13" s="75">
        <v>94.83</v>
      </c>
      <c r="H13" s="75">
        <v>489.66</v>
      </c>
      <c r="I13" s="75">
        <v>643.92999999999995</v>
      </c>
      <c r="J13" s="75">
        <v>1053.26</v>
      </c>
      <c r="K13" s="98">
        <v>1738.1</v>
      </c>
      <c r="L13" s="54">
        <f t="shared" si="0"/>
        <v>0.6502098247346334</v>
      </c>
      <c r="N13" s="392">
        <f t="shared" si="6"/>
        <v>3.0221729181591193E-2</v>
      </c>
      <c r="P13" s="97">
        <v>6.1420000000000003</v>
      </c>
      <c r="Q13" s="75">
        <v>16.122</v>
      </c>
      <c r="R13" s="75">
        <v>9.7349999999999994</v>
      </c>
      <c r="S13" s="75">
        <v>26.356999999999999</v>
      </c>
      <c r="T13" s="75">
        <v>21.09</v>
      </c>
      <c r="U13" s="75">
        <v>10.113</v>
      </c>
      <c r="V13" s="75">
        <v>38.795000000000002</v>
      </c>
      <c r="W13" s="75">
        <v>56.941000000000003</v>
      </c>
      <c r="X13" s="75">
        <v>100.60599999999999</v>
      </c>
      <c r="Y13" s="98">
        <v>162.14400000000001</v>
      </c>
      <c r="Z13" s="54">
        <f t="shared" si="1"/>
        <v>0.61167326004413269</v>
      </c>
      <c r="AB13" s="392">
        <f t="shared" si="7"/>
        <v>3.3670633573324643E-2</v>
      </c>
      <c r="AD13" s="189">
        <f t="shared" ref="AD13:AD18" si="10">(P13/B13)*10</f>
        <v>0.91671641791044789</v>
      </c>
      <c r="AE13" s="190">
        <f t="shared" ref="AE13:AE18" si="11">(Q13/C13)*10</f>
        <v>0.87240259740259729</v>
      </c>
      <c r="AF13" s="190">
        <f t="shared" ref="AF13:AF18" si="12">(R13/D13)*10</f>
        <v>1.1879194630872483</v>
      </c>
      <c r="AG13" s="190">
        <f t="shared" ref="AG13:AG18" si="13">(S13/E13)*10</f>
        <v>1.1883228133453561</v>
      </c>
      <c r="AH13" s="190">
        <f t="shared" ref="AH13:AH18" si="14">(T13/F13)*10</f>
        <v>0.94701392007184548</v>
      </c>
      <c r="AI13" s="190">
        <f t="shared" ref="AI13:AI18" si="15">(U13/G13)*10</f>
        <v>1.0664346725719709</v>
      </c>
      <c r="AJ13" s="190">
        <f t="shared" ref="AJ13:AJ18" si="16">(V13/H13)*10</f>
        <v>0.79228444226606221</v>
      </c>
      <c r="AK13" s="190">
        <f t="shared" ref="AK13:AK18" si="17">(W13/I13)*10</f>
        <v>0.88427313527867946</v>
      </c>
      <c r="AL13" s="190">
        <f t="shared" ref="AL13:AL18" si="18">(X13/J13)*10</f>
        <v>0.95518675350815552</v>
      </c>
      <c r="AM13" s="119">
        <f t="shared" ref="AM13:AM18" si="19">(Y13/K13)*10</f>
        <v>0.93288073183361142</v>
      </c>
      <c r="AN13" s="54">
        <f t="shared" si="5"/>
        <v>-2.3352524092927179E-2</v>
      </c>
    </row>
    <row r="14" spans="1:40" ht="20.100000000000001" customHeight="1" x14ac:dyDescent="0.25">
      <c r="A14" s="5" t="s">
        <v>236</v>
      </c>
      <c r="B14" s="97"/>
      <c r="C14" s="75"/>
      <c r="D14" s="75"/>
      <c r="E14" s="75">
        <v>930.05</v>
      </c>
      <c r="F14" s="75">
        <v>2276.4699999999998</v>
      </c>
      <c r="G14" s="75">
        <v>1975.05</v>
      </c>
      <c r="H14" s="75">
        <v>1651.22</v>
      </c>
      <c r="I14" s="75">
        <v>2244.5</v>
      </c>
      <c r="J14" s="75">
        <v>2873.75</v>
      </c>
      <c r="K14" s="98">
        <v>3584.35</v>
      </c>
      <c r="L14" s="54">
        <f t="shared" si="0"/>
        <v>0.24727272727272723</v>
      </c>
      <c r="N14" s="392">
        <f t="shared" si="6"/>
        <v>6.2323948559942687E-2</v>
      </c>
      <c r="P14" s="97"/>
      <c r="Q14" s="75"/>
      <c r="R14" s="75"/>
      <c r="S14" s="75">
        <v>62.726999999999997</v>
      </c>
      <c r="T14" s="75">
        <v>111.651</v>
      </c>
      <c r="U14" s="75">
        <v>73.751999999999995</v>
      </c>
      <c r="V14" s="75">
        <v>63.991999999999997</v>
      </c>
      <c r="W14" s="75">
        <v>97.739000000000004</v>
      </c>
      <c r="X14" s="75">
        <v>167.381</v>
      </c>
      <c r="Y14" s="98">
        <v>142.65899999999999</v>
      </c>
      <c r="Z14" s="54">
        <f t="shared" si="1"/>
        <v>-0.14769896224780596</v>
      </c>
      <c r="AB14" s="392">
        <f t="shared" si="7"/>
        <v>2.9624401241716745E-2</v>
      </c>
      <c r="AD14" s="189"/>
      <c r="AE14" s="190"/>
      <c r="AF14" s="190"/>
      <c r="AG14" s="190">
        <f t="shared" si="13"/>
        <v>0.67444761034352996</v>
      </c>
      <c r="AH14" s="190">
        <f t="shared" si="14"/>
        <v>0.49045671588028839</v>
      </c>
      <c r="AI14" s="190">
        <f t="shared" si="15"/>
        <v>0.37341839447102609</v>
      </c>
      <c r="AJ14" s="190">
        <f t="shared" si="16"/>
        <v>0.387543755526217</v>
      </c>
      <c r="AK14" s="190">
        <f t="shared" si="17"/>
        <v>0.43546001336600582</v>
      </c>
      <c r="AL14" s="190">
        <f t="shared" si="18"/>
        <v>0.58244802087864289</v>
      </c>
      <c r="AM14" s="119">
        <f t="shared" si="19"/>
        <v>0.3980052171244437</v>
      </c>
      <c r="AN14" s="54">
        <f t="shared" si="5"/>
        <v>-0.31666826419284744</v>
      </c>
    </row>
    <row r="15" spans="1:40" ht="20.100000000000001" customHeight="1" x14ac:dyDescent="0.25">
      <c r="A15" s="5" t="s">
        <v>98</v>
      </c>
      <c r="B15" s="97">
        <v>34041.440000000002</v>
      </c>
      <c r="C15" s="75">
        <v>37111.199999999997</v>
      </c>
      <c r="D15" s="75">
        <v>35444.93</v>
      </c>
      <c r="E15" s="75">
        <v>18492</v>
      </c>
      <c r="F15" s="75">
        <v>14086.69</v>
      </c>
      <c r="G15" s="75">
        <v>9489.61</v>
      </c>
      <c r="H15" s="75">
        <v>3314.04</v>
      </c>
      <c r="I15" s="75">
        <v>6359.25</v>
      </c>
      <c r="J15" s="75">
        <v>2303.38</v>
      </c>
      <c r="K15" s="98">
        <v>1294.81</v>
      </c>
      <c r="L15" s="54">
        <f t="shared" si="0"/>
        <v>-0.43786522414885953</v>
      </c>
      <c r="N15" s="392">
        <f t="shared" si="6"/>
        <v>2.2513892849442548E-2</v>
      </c>
      <c r="P15" s="97">
        <v>1563.768</v>
      </c>
      <c r="Q15" s="75">
        <v>1959.2629999999999</v>
      </c>
      <c r="R15" s="75">
        <v>2019.8050000000001</v>
      </c>
      <c r="S15" s="75">
        <v>1246.3009999999999</v>
      </c>
      <c r="T15" s="75">
        <v>819.35199999999998</v>
      </c>
      <c r="U15" s="75">
        <v>481.80700000000002</v>
      </c>
      <c r="V15" s="75">
        <v>227.95599999999999</v>
      </c>
      <c r="W15" s="75">
        <v>468.21300000000002</v>
      </c>
      <c r="X15" s="75">
        <v>162.04499999999999</v>
      </c>
      <c r="Y15" s="98">
        <v>142.49600000000001</v>
      </c>
      <c r="Z15" s="54">
        <f t="shared" si="1"/>
        <v>-0.12063932858156673</v>
      </c>
      <c r="AB15" s="392">
        <f t="shared" si="7"/>
        <v>2.9590552852183667E-2</v>
      </c>
      <c r="AD15" s="189">
        <f t="shared" si="10"/>
        <v>0.45937187146019676</v>
      </c>
      <c r="AE15" s="190">
        <f t="shared" si="11"/>
        <v>0.52794385522429887</v>
      </c>
      <c r="AF15" s="190">
        <f t="shared" si="12"/>
        <v>0.56984313412383658</v>
      </c>
      <c r="AG15" s="190">
        <f t="shared" si="13"/>
        <v>0.67396766169154232</v>
      </c>
      <c r="AH15" s="190">
        <f t="shared" si="14"/>
        <v>0.58164977010213181</v>
      </c>
      <c r="AI15" s="190">
        <f t="shared" si="15"/>
        <v>0.50772054910581144</v>
      </c>
      <c r="AJ15" s="190">
        <f t="shared" si="16"/>
        <v>0.68784927158392783</v>
      </c>
      <c r="AK15" s="190">
        <f t="shared" si="17"/>
        <v>0.73627078664936907</v>
      </c>
      <c r="AL15" s="190">
        <f t="shared" si="18"/>
        <v>0.7035096249858902</v>
      </c>
      <c r="AM15" s="119">
        <f t="shared" si="19"/>
        <v>1.100516678122659</v>
      </c>
      <c r="AN15" s="54">
        <f t="shared" si="5"/>
        <v>0.56432355583582994</v>
      </c>
    </row>
    <row r="16" spans="1:40" ht="20.100000000000001" customHeight="1" x14ac:dyDescent="0.25">
      <c r="A16" s="5" t="s">
        <v>105</v>
      </c>
      <c r="B16" s="97"/>
      <c r="C16" s="75"/>
      <c r="D16" s="75"/>
      <c r="E16" s="75"/>
      <c r="F16" s="75"/>
      <c r="G16" s="75"/>
      <c r="H16" s="75"/>
      <c r="I16" s="75"/>
      <c r="J16" s="75">
        <v>126.84</v>
      </c>
      <c r="K16" s="98">
        <v>1155.07</v>
      </c>
      <c r="L16" s="54">
        <f t="shared" si="0"/>
        <v>8.1065121412803531</v>
      </c>
      <c r="N16" s="392">
        <f t="shared" si="6"/>
        <v>2.0084122159703434E-2</v>
      </c>
      <c r="P16" s="97"/>
      <c r="Q16" s="75"/>
      <c r="R16" s="75"/>
      <c r="S16" s="75"/>
      <c r="T16" s="75"/>
      <c r="U16" s="75"/>
      <c r="V16" s="75"/>
      <c r="W16" s="75"/>
      <c r="X16" s="75">
        <v>17.248000000000001</v>
      </c>
      <c r="Y16" s="98">
        <v>128.22300000000001</v>
      </c>
      <c r="Z16" s="54">
        <f t="shared" si="1"/>
        <v>6.4340793135435996</v>
      </c>
      <c r="AB16" s="392">
        <f t="shared" si="7"/>
        <v>2.6626638350308405E-2</v>
      </c>
      <c r="AD16" s="189"/>
      <c r="AE16" s="190"/>
      <c r="AF16" s="190"/>
      <c r="AG16" s="190"/>
      <c r="AH16" s="190"/>
      <c r="AI16" s="190"/>
      <c r="AJ16" s="190"/>
      <c r="AK16" s="190"/>
      <c r="AL16" s="190">
        <f t="shared" si="18"/>
        <v>1.3598233995584992</v>
      </c>
      <c r="AM16" s="119">
        <f t="shared" si="19"/>
        <v>1.1100885660609314</v>
      </c>
      <c r="AN16" s="54">
        <f t="shared" si="5"/>
        <v>-0.18365240190649054</v>
      </c>
    </row>
    <row r="17" spans="1:40" ht="20.100000000000001" customHeight="1" x14ac:dyDescent="0.25">
      <c r="A17" s="5" t="s">
        <v>116</v>
      </c>
      <c r="B17" s="97">
        <v>659.51</v>
      </c>
      <c r="C17" s="75">
        <v>503.5</v>
      </c>
      <c r="D17" s="75">
        <v>699.24</v>
      </c>
      <c r="E17" s="75">
        <v>491.9</v>
      </c>
      <c r="F17" s="75">
        <v>1062.7</v>
      </c>
      <c r="G17" s="75">
        <v>1555.39</v>
      </c>
      <c r="H17" s="75">
        <v>1480.61</v>
      </c>
      <c r="I17" s="75">
        <v>2047.13</v>
      </c>
      <c r="J17" s="75">
        <v>1885.01</v>
      </c>
      <c r="K17" s="98">
        <v>1889.29</v>
      </c>
      <c r="L17" s="54">
        <f t="shared" si="0"/>
        <v>2.2705449838462252E-3</v>
      </c>
      <c r="N17" s="392">
        <f t="shared" si="6"/>
        <v>3.2850590141814871E-2</v>
      </c>
      <c r="P17" s="97">
        <v>31.204999999999998</v>
      </c>
      <c r="Q17" s="75">
        <v>21.78</v>
      </c>
      <c r="R17" s="75">
        <v>24.010999999999999</v>
      </c>
      <c r="S17" s="75">
        <v>21.337</v>
      </c>
      <c r="T17" s="75">
        <v>31.012</v>
      </c>
      <c r="U17" s="75">
        <v>55.213000000000001</v>
      </c>
      <c r="V17" s="75">
        <v>67.695999999999998</v>
      </c>
      <c r="W17" s="75">
        <v>79.736999999999995</v>
      </c>
      <c r="X17" s="75">
        <v>68.314999999999998</v>
      </c>
      <c r="Y17" s="98">
        <v>84.834000000000003</v>
      </c>
      <c r="Z17" s="54">
        <f t="shared" si="1"/>
        <v>0.24180633828588166</v>
      </c>
      <c r="AB17" s="392">
        <f t="shared" si="7"/>
        <v>1.7616529310732577E-2</v>
      </c>
      <c r="AD17" s="189">
        <f t="shared" si="10"/>
        <v>0.47315431153432091</v>
      </c>
      <c r="AE17" s="190">
        <f t="shared" si="11"/>
        <v>0.43257199602780538</v>
      </c>
      <c r="AF17" s="190">
        <f t="shared" si="12"/>
        <v>0.34338710600080086</v>
      </c>
      <c r="AG17" s="190">
        <f t="shared" si="13"/>
        <v>0.43376702581825577</v>
      </c>
      <c r="AH17" s="190">
        <f t="shared" si="14"/>
        <v>0.29182271572409901</v>
      </c>
      <c r="AI17" s="190">
        <f t="shared" si="15"/>
        <v>0.35497849413973337</v>
      </c>
      <c r="AJ17" s="190">
        <f t="shared" si="16"/>
        <v>0.45721695787547029</v>
      </c>
      <c r="AK17" s="190">
        <f t="shared" si="17"/>
        <v>0.38950628440792717</v>
      </c>
      <c r="AL17" s="190">
        <f t="shared" si="18"/>
        <v>0.36241187049405571</v>
      </c>
      <c r="AM17" s="119">
        <f t="shared" si="19"/>
        <v>0.44902582451608808</v>
      </c>
      <c r="AN17" s="54">
        <f t="shared" si="5"/>
        <v>0.23899314860729159</v>
      </c>
    </row>
    <row r="18" spans="1:40" ht="20.100000000000001" customHeight="1" x14ac:dyDescent="0.25">
      <c r="A18" s="5" t="s">
        <v>109</v>
      </c>
      <c r="B18" s="97">
        <v>530.32000000000005</v>
      </c>
      <c r="C18" s="75">
        <v>831.81</v>
      </c>
      <c r="D18" s="75">
        <v>982.98</v>
      </c>
      <c r="E18" s="75">
        <v>819.55</v>
      </c>
      <c r="F18" s="75">
        <v>1244.53</v>
      </c>
      <c r="G18" s="75">
        <v>1000.76</v>
      </c>
      <c r="H18" s="75">
        <v>1058.6500000000001</v>
      </c>
      <c r="I18" s="75">
        <v>1002.9</v>
      </c>
      <c r="J18" s="75">
        <v>943.5</v>
      </c>
      <c r="K18" s="98">
        <v>796.89</v>
      </c>
      <c r="L18" s="54">
        <f t="shared" si="0"/>
        <v>-0.15538950715421304</v>
      </c>
      <c r="N18" s="392">
        <f t="shared" si="6"/>
        <v>1.3856161191829126E-2</v>
      </c>
      <c r="P18" s="97">
        <v>42.7</v>
      </c>
      <c r="Q18" s="75">
        <v>64.774000000000001</v>
      </c>
      <c r="R18" s="75">
        <v>80.918000000000006</v>
      </c>
      <c r="S18" s="75">
        <v>80.491</v>
      </c>
      <c r="T18" s="75">
        <v>113.503</v>
      </c>
      <c r="U18" s="75">
        <v>93.528000000000006</v>
      </c>
      <c r="V18" s="75">
        <v>92.48</v>
      </c>
      <c r="W18" s="75">
        <v>92.564999999999998</v>
      </c>
      <c r="X18" s="75">
        <v>92.016999999999996</v>
      </c>
      <c r="Y18" s="98">
        <v>77.849999999999994</v>
      </c>
      <c r="Z18" s="54">
        <f t="shared" si="1"/>
        <v>-0.15396068117847792</v>
      </c>
      <c r="AB18" s="392">
        <f t="shared" si="7"/>
        <v>1.6166240031597365E-2</v>
      </c>
      <c r="AD18" s="189">
        <f t="shared" si="10"/>
        <v>0.80517423442449843</v>
      </c>
      <c r="AE18" s="190">
        <f t="shared" si="11"/>
        <v>0.77871148459383754</v>
      </c>
      <c r="AF18" s="190">
        <f t="shared" si="12"/>
        <v>0.82319070581293619</v>
      </c>
      <c r="AG18" s="190">
        <f t="shared" si="13"/>
        <v>0.98213653834421333</v>
      </c>
      <c r="AH18" s="190">
        <f t="shared" si="14"/>
        <v>0.91201497754172256</v>
      </c>
      <c r="AI18" s="190">
        <f t="shared" si="15"/>
        <v>0.93456972700747443</v>
      </c>
      <c r="AJ18" s="190">
        <f t="shared" si="16"/>
        <v>0.87356538988334187</v>
      </c>
      <c r="AK18" s="190">
        <f t="shared" si="17"/>
        <v>0.92297337720610229</v>
      </c>
      <c r="AL18" s="190">
        <f t="shared" si="18"/>
        <v>0.97527291997880228</v>
      </c>
      <c r="AM18" s="119">
        <f t="shared" si="19"/>
        <v>0.97692278733576776</v>
      </c>
      <c r="AN18" s="54">
        <f t="shared" si="5"/>
        <v>1.6916981115412744E-3</v>
      </c>
    </row>
    <row r="19" spans="1:40" ht="20.100000000000001" customHeight="1" x14ac:dyDescent="0.25">
      <c r="A19" s="5" t="s">
        <v>95</v>
      </c>
      <c r="B19" s="97">
        <v>412.53</v>
      </c>
      <c r="C19" s="75">
        <v>290.3</v>
      </c>
      <c r="D19" s="75">
        <v>872.61</v>
      </c>
      <c r="E19" s="75">
        <v>916.38</v>
      </c>
      <c r="F19" s="75">
        <v>819.81</v>
      </c>
      <c r="G19" s="75">
        <v>503.6</v>
      </c>
      <c r="H19" s="75">
        <v>467.94</v>
      </c>
      <c r="I19" s="75">
        <v>408.5</v>
      </c>
      <c r="J19" s="75">
        <v>556.13</v>
      </c>
      <c r="K19" s="98">
        <v>698.61</v>
      </c>
      <c r="L19" s="54">
        <f t="shared" si="0"/>
        <v>0.25619909014079445</v>
      </c>
      <c r="N19" s="392">
        <f t="shared" si="6"/>
        <v>1.214728854700617E-2</v>
      </c>
      <c r="P19" s="97">
        <v>39.034999999999997</v>
      </c>
      <c r="Q19" s="75">
        <v>30.382999999999999</v>
      </c>
      <c r="R19" s="75">
        <v>66.974999999999994</v>
      </c>
      <c r="S19" s="75">
        <v>79.159000000000006</v>
      </c>
      <c r="T19" s="75">
        <v>71.486999999999995</v>
      </c>
      <c r="U19" s="75">
        <v>51.220999999999997</v>
      </c>
      <c r="V19" s="75">
        <v>50.051000000000002</v>
      </c>
      <c r="W19" s="75">
        <v>41.667000000000002</v>
      </c>
      <c r="X19" s="75">
        <v>63.857999999999997</v>
      </c>
      <c r="Y19" s="98">
        <v>63.289000000000001</v>
      </c>
      <c r="Z19" s="54">
        <f t="shared" si="1"/>
        <v>-8.9103949387703274E-3</v>
      </c>
      <c r="AB19" s="392">
        <f t="shared" si="7"/>
        <v>1.3142519786252612E-2</v>
      </c>
      <c r="AD19" s="189">
        <f t="shared" ref="AD14:AD31" si="20">(P19/B19)*10</f>
        <v>0.94623421326933799</v>
      </c>
      <c r="AE19" s="190">
        <f t="shared" ref="AE14:AE32" si="21">(Q19/C19)*10</f>
        <v>1.0466069583189803</v>
      </c>
      <c r="AF19" s="190">
        <f t="shared" ref="AF14:AF22" si="22">(R19/D19)*10</f>
        <v>0.76752501117337646</v>
      </c>
      <c r="AG19" s="190">
        <f t="shared" ref="AG13:AG22" si="23">(S19/E19)*10</f>
        <v>0.86382286824243226</v>
      </c>
      <c r="AH19" s="190">
        <f t="shared" ref="AH13:AH22" si="24">(T19/F19)*10</f>
        <v>0.87199473048633225</v>
      </c>
      <c r="AI19" s="190">
        <f t="shared" ref="AI13:AI22" si="25">(U19/G19)*10</f>
        <v>1.0170969023034153</v>
      </c>
      <c r="AJ19" s="190">
        <f t="shared" si="9"/>
        <v>1.0696029405479335</v>
      </c>
      <c r="AK19" s="190">
        <f t="shared" si="9"/>
        <v>1.02</v>
      </c>
      <c r="AL19" s="190">
        <f t="shared" si="3"/>
        <v>1.1482567025695432</v>
      </c>
      <c r="AM19" s="119">
        <f t="shared" si="4"/>
        <v>0.90592748457651628</v>
      </c>
      <c r="AN19" s="54">
        <f t="shared" si="5"/>
        <v>-0.21104097842472677</v>
      </c>
    </row>
    <row r="20" spans="1:40" ht="20.100000000000001" customHeight="1" x14ac:dyDescent="0.25">
      <c r="A20" s="5" t="s">
        <v>115</v>
      </c>
      <c r="B20" s="97">
        <v>443.55</v>
      </c>
      <c r="C20" s="75">
        <v>179.09</v>
      </c>
      <c r="D20" s="75">
        <v>105.39</v>
      </c>
      <c r="E20" s="75">
        <v>240.15</v>
      </c>
      <c r="F20" s="75">
        <v>420.85</v>
      </c>
      <c r="G20" s="75">
        <v>624.26</v>
      </c>
      <c r="H20" s="75">
        <v>1027.01</v>
      </c>
      <c r="I20" s="75">
        <v>284.42</v>
      </c>
      <c r="J20" s="75">
        <v>372.96</v>
      </c>
      <c r="K20" s="98">
        <v>575.42999999999995</v>
      </c>
      <c r="L20" s="54">
        <f t="shared" si="0"/>
        <v>0.54287323037323032</v>
      </c>
      <c r="N20" s="392">
        <f t="shared" si="6"/>
        <v>1.0005459768116344E-2</v>
      </c>
      <c r="P20" s="97">
        <v>12.153</v>
      </c>
      <c r="Q20" s="75">
        <v>12.436999999999999</v>
      </c>
      <c r="R20" s="75">
        <v>7.548</v>
      </c>
      <c r="S20" s="75">
        <v>19.428999999999998</v>
      </c>
      <c r="T20" s="75">
        <v>33.332999999999998</v>
      </c>
      <c r="U20" s="75">
        <v>48.21</v>
      </c>
      <c r="V20" s="75">
        <v>78.158000000000001</v>
      </c>
      <c r="W20" s="75">
        <v>23.356999999999999</v>
      </c>
      <c r="X20" s="75">
        <v>32.118000000000002</v>
      </c>
      <c r="Y20" s="98">
        <v>59.899000000000001</v>
      </c>
      <c r="Z20" s="54">
        <f t="shared" si="1"/>
        <v>0.86496668534777998</v>
      </c>
      <c r="AB20" s="392">
        <f t="shared" si="7"/>
        <v>1.2438556347497118E-2</v>
      </c>
      <c r="AD20" s="189">
        <f t="shared" si="20"/>
        <v>0.27399391274940821</v>
      </c>
      <c r="AE20" s="190">
        <f t="shared" si="21"/>
        <v>0.69445530180356241</v>
      </c>
      <c r="AF20" s="190">
        <f t="shared" si="22"/>
        <v>0.71619698263592368</v>
      </c>
      <c r="AG20" s="190">
        <f t="shared" si="23"/>
        <v>0.80903601915469481</v>
      </c>
      <c r="AH20" s="190">
        <f t="shared" si="24"/>
        <v>0.79203991921112027</v>
      </c>
      <c r="AI20" s="190">
        <f t="shared" si="25"/>
        <v>0.77227437285746325</v>
      </c>
      <c r="AJ20" s="190">
        <f t="shared" si="9"/>
        <v>0.76102472225197415</v>
      </c>
      <c r="AK20" s="190">
        <f t="shared" si="9"/>
        <v>0.82121510442303636</v>
      </c>
      <c r="AL20" s="190">
        <f t="shared" si="3"/>
        <v>0.86116473616473621</v>
      </c>
      <c r="AM20" s="119">
        <f t="shared" si="4"/>
        <v>1.0409432945797057</v>
      </c>
      <c r="AN20" s="54">
        <f t="shared" si="5"/>
        <v>0.20876209959040729</v>
      </c>
    </row>
    <row r="21" spans="1:40" ht="20.100000000000001" customHeight="1" x14ac:dyDescent="0.25">
      <c r="A21" s="5" t="s">
        <v>99</v>
      </c>
      <c r="B21" s="97">
        <v>53.51</v>
      </c>
      <c r="C21" s="75">
        <v>62.4</v>
      </c>
      <c r="D21" s="75">
        <v>92.87</v>
      </c>
      <c r="E21" s="75">
        <v>26.95</v>
      </c>
      <c r="F21" s="75">
        <v>166.52</v>
      </c>
      <c r="G21" s="75">
        <v>237.08</v>
      </c>
      <c r="H21" s="75">
        <v>678.58</v>
      </c>
      <c r="I21" s="75">
        <v>274.72000000000003</v>
      </c>
      <c r="J21" s="75">
        <v>473.11</v>
      </c>
      <c r="K21" s="98">
        <v>525.66</v>
      </c>
      <c r="L21" s="54">
        <f t="shared" si="0"/>
        <v>0.111073534695948</v>
      </c>
      <c r="N21" s="392">
        <f t="shared" si="6"/>
        <v>9.1400691338790786E-3</v>
      </c>
      <c r="P21" s="97">
        <v>7.7770000000000001</v>
      </c>
      <c r="Q21" s="75">
        <v>5.0960000000000001</v>
      </c>
      <c r="R21" s="75">
        <v>6.9370000000000003</v>
      </c>
      <c r="S21" s="75">
        <v>2.06</v>
      </c>
      <c r="T21" s="75">
        <v>11.601000000000001</v>
      </c>
      <c r="U21" s="75">
        <v>18.52</v>
      </c>
      <c r="V21" s="75">
        <v>58.488999999999997</v>
      </c>
      <c r="W21" s="75">
        <v>21.283999999999999</v>
      </c>
      <c r="X21" s="75">
        <v>41.277999999999999</v>
      </c>
      <c r="Y21" s="98">
        <v>52.722000000000001</v>
      </c>
      <c r="Z21" s="54">
        <f t="shared" si="1"/>
        <v>0.27724211444352931</v>
      </c>
      <c r="AB21" s="392">
        <f t="shared" si="7"/>
        <v>1.0948188913884089E-2</v>
      </c>
      <c r="AD21" s="189">
        <f t="shared" si="20"/>
        <v>1.4533732012707907</v>
      </c>
      <c r="AE21" s="190">
        <f t="shared" si="21"/>
        <v>0.81666666666666665</v>
      </c>
      <c r="AF21" s="190">
        <f t="shared" si="22"/>
        <v>0.74695811349197794</v>
      </c>
      <c r="AG21" s="190">
        <f t="shared" si="23"/>
        <v>0.76437847866419295</v>
      </c>
      <c r="AH21" s="190">
        <f t="shared" si="24"/>
        <v>0.69667307230362729</v>
      </c>
      <c r="AI21" s="190">
        <f t="shared" si="25"/>
        <v>0.78117091277205997</v>
      </c>
      <c r="AJ21" s="190">
        <f t="shared" si="9"/>
        <v>0.86193227032921671</v>
      </c>
      <c r="AK21" s="190">
        <f t="shared" si="9"/>
        <v>0.77475247524752455</v>
      </c>
      <c r="AL21" s="190">
        <f t="shared" si="3"/>
        <v>0.87248208661833404</v>
      </c>
      <c r="AM21" s="119">
        <f t="shared" si="4"/>
        <v>1.0029676977513984</v>
      </c>
      <c r="AN21" s="54">
        <f t="shared" si="5"/>
        <v>0.14955677959969976</v>
      </c>
    </row>
    <row r="22" spans="1:40" ht="20.100000000000001" customHeight="1" x14ac:dyDescent="0.25">
      <c r="A22" s="5" t="s">
        <v>101</v>
      </c>
      <c r="B22" s="97">
        <v>154.21</v>
      </c>
      <c r="C22" s="75">
        <v>17245.79</v>
      </c>
      <c r="D22" s="75">
        <v>53973.96</v>
      </c>
      <c r="E22" s="75">
        <v>27317.040000000001</v>
      </c>
      <c r="F22" s="75">
        <v>1339.9</v>
      </c>
      <c r="G22" s="75">
        <v>1527.73</v>
      </c>
      <c r="H22" s="75">
        <v>13467.79</v>
      </c>
      <c r="I22" s="75">
        <v>4875.3500000000004</v>
      </c>
      <c r="J22" s="75">
        <v>352.52</v>
      </c>
      <c r="K22" s="98">
        <v>869.23</v>
      </c>
      <c r="L22" s="54">
        <f t="shared" si="0"/>
        <v>1.4657608078974245</v>
      </c>
      <c r="N22" s="392">
        <f t="shared" si="6"/>
        <v>1.5113994394174393E-2</v>
      </c>
      <c r="P22" s="97">
        <v>8.5670000000000002</v>
      </c>
      <c r="Q22" s="75">
        <v>521.38900000000001</v>
      </c>
      <c r="R22" s="75">
        <v>2360.8919999999998</v>
      </c>
      <c r="S22" s="75">
        <v>1517.653</v>
      </c>
      <c r="T22" s="75">
        <v>44.975000000000001</v>
      </c>
      <c r="U22" s="75">
        <v>59.664000000000001</v>
      </c>
      <c r="V22" s="75">
        <v>594.08900000000006</v>
      </c>
      <c r="W22" s="75">
        <v>231.125</v>
      </c>
      <c r="X22" s="75">
        <v>18.09</v>
      </c>
      <c r="Y22" s="98">
        <v>47.37</v>
      </c>
      <c r="Z22" s="54">
        <f t="shared" si="1"/>
        <v>1.6185737976782753</v>
      </c>
      <c r="AB22" s="392">
        <f t="shared" si="7"/>
        <v>9.8367988477426754E-3</v>
      </c>
      <c r="AD22" s="189">
        <f t="shared" si="20"/>
        <v>0.55554114519162179</v>
      </c>
      <c r="AE22" s="190">
        <f t="shared" si="21"/>
        <v>0.30232827837982484</v>
      </c>
      <c r="AF22" s="190">
        <f t="shared" si="22"/>
        <v>0.43741315256468116</v>
      </c>
      <c r="AG22" s="190">
        <f t="shared" si="23"/>
        <v>0.55557007640652134</v>
      </c>
      <c r="AH22" s="190">
        <f t="shared" si="24"/>
        <v>0.33565937756548991</v>
      </c>
      <c r="AI22" s="190">
        <f t="shared" si="25"/>
        <v>0.39054021325757826</v>
      </c>
      <c r="AJ22" s="190">
        <f t="shared" si="9"/>
        <v>0.44111840175708117</v>
      </c>
      <c r="AK22" s="190">
        <f t="shared" si="9"/>
        <v>0.47406852841334468</v>
      </c>
      <c r="AL22" s="190">
        <f t="shared" si="3"/>
        <v>0.51316237376602747</v>
      </c>
      <c r="AM22" s="119">
        <f t="shared" si="4"/>
        <v>0.54496508403989741</v>
      </c>
      <c r="AN22" s="54">
        <f t="shared" si="5"/>
        <v>6.1973971397151079E-2</v>
      </c>
    </row>
    <row r="23" spans="1:40" ht="20.100000000000001" customHeight="1" x14ac:dyDescent="0.25">
      <c r="A23" s="5" t="s">
        <v>102</v>
      </c>
      <c r="B23" s="97">
        <v>63.84</v>
      </c>
      <c r="C23" s="75">
        <v>3.4</v>
      </c>
      <c r="D23" s="75">
        <v>109.85</v>
      </c>
      <c r="E23" s="75">
        <v>10.6</v>
      </c>
      <c r="F23" s="75">
        <v>238.89</v>
      </c>
      <c r="G23" s="75">
        <v>456.55</v>
      </c>
      <c r="H23" s="75">
        <v>399.7</v>
      </c>
      <c r="I23" s="75">
        <v>266.35000000000002</v>
      </c>
      <c r="J23" s="75">
        <v>77.56</v>
      </c>
      <c r="K23" s="98">
        <v>775.88</v>
      </c>
      <c r="L23" s="54">
        <f t="shared" si="0"/>
        <v>9.0036101083032474</v>
      </c>
      <c r="N23" s="392">
        <f t="shared" si="6"/>
        <v>1.3490843586337365E-2</v>
      </c>
      <c r="P23" s="97">
        <v>10.965999999999999</v>
      </c>
      <c r="Q23" s="75">
        <v>0.312</v>
      </c>
      <c r="R23" s="75">
        <v>5.8380000000000001</v>
      </c>
      <c r="S23" s="75">
        <v>1.0009999999999999</v>
      </c>
      <c r="T23" s="75">
        <v>20.206</v>
      </c>
      <c r="U23" s="75">
        <v>41.232999999999997</v>
      </c>
      <c r="V23" s="75">
        <v>36.514000000000003</v>
      </c>
      <c r="W23" s="75">
        <v>36.085999999999999</v>
      </c>
      <c r="X23" s="75">
        <v>8.032</v>
      </c>
      <c r="Y23" s="98">
        <v>43.006</v>
      </c>
      <c r="Z23" s="54">
        <f t="shared" si="1"/>
        <v>4.3543326693227096</v>
      </c>
      <c r="AB23" s="392">
        <f t="shared" si="7"/>
        <v>8.9305757071146616E-3</v>
      </c>
      <c r="AD23" s="189">
        <f t="shared" si="20"/>
        <v>1.7177318295739346</v>
      </c>
      <c r="AE23" s="190">
        <f t="shared" si="21"/>
        <v>0.91764705882352948</v>
      </c>
      <c r="AF23" s="190">
        <f t="shared" ref="AF23:AF32" si="26">(R23/D23)*10</f>
        <v>0.53145197997269011</v>
      </c>
      <c r="AG23" s="190">
        <f t="shared" ref="AG23:AG32" si="27">(S23/E23)*10</f>
        <v>0.94433962264150928</v>
      </c>
      <c r="AH23" s="190">
        <f t="shared" ref="AH23:AH32" si="28">(T23/F23)*10</f>
        <v>0.84582862405291137</v>
      </c>
      <c r="AI23" s="190">
        <f t="shared" ref="AI23:AI32" si="29">(U23/G23)*10</f>
        <v>0.90314313875807684</v>
      </c>
      <c r="AJ23" s="190">
        <f t="shared" si="9"/>
        <v>0.9135351513635227</v>
      </c>
      <c r="AK23" s="190">
        <f t="shared" si="9"/>
        <v>1.3548338652149425</v>
      </c>
      <c r="AL23" s="190">
        <f t="shared" ref="AL23:AL32" si="30">(X23/J23)*10</f>
        <v>1.035585353274884</v>
      </c>
      <c r="AM23" s="119">
        <f t="shared" si="4"/>
        <v>0.55428674537299583</v>
      </c>
      <c r="AN23" s="54">
        <f t="shared" si="5"/>
        <v>-0.46475996051880536</v>
      </c>
    </row>
    <row r="24" spans="1:40" ht="20.100000000000001" customHeight="1" x14ac:dyDescent="0.25">
      <c r="A24" s="5" t="s">
        <v>94</v>
      </c>
      <c r="B24" s="97">
        <v>2097.1999999999998</v>
      </c>
      <c r="C24" s="75">
        <v>1962.57</v>
      </c>
      <c r="D24" s="75">
        <v>2492.64</v>
      </c>
      <c r="E24" s="75">
        <v>681.6</v>
      </c>
      <c r="F24" s="75">
        <v>194.73</v>
      </c>
      <c r="G24" s="75">
        <v>155.38</v>
      </c>
      <c r="H24" s="75">
        <v>88.76</v>
      </c>
      <c r="I24" s="75">
        <v>100.24</v>
      </c>
      <c r="J24" s="75">
        <v>1440.31</v>
      </c>
      <c r="K24" s="98">
        <v>726.53</v>
      </c>
      <c r="L24" s="54">
        <f t="shared" si="0"/>
        <v>-0.49557386951420179</v>
      </c>
      <c r="N24" s="392">
        <f t="shared" si="6"/>
        <v>1.2632755826650624E-2</v>
      </c>
      <c r="P24" s="97">
        <v>68.347999999999999</v>
      </c>
      <c r="Q24" s="75">
        <v>71.308999999999997</v>
      </c>
      <c r="R24" s="75">
        <v>136.15799999999999</v>
      </c>
      <c r="S24" s="75">
        <v>51.158999999999999</v>
      </c>
      <c r="T24" s="75">
        <v>16.693000000000001</v>
      </c>
      <c r="U24" s="75">
        <v>11.583</v>
      </c>
      <c r="V24" s="75">
        <v>7.782</v>
      </c>
      <c r="W24" s="75">
        <v>10.153</v>
      </c>
      <c r="X24" s="75">
        <v>75.944000000000003</v>
      </c>
      <c r="Y24" s="98">
        <v>37.631</v>
      </c>
      <c r="Z24" s="54">
        <f t="shared" si="1"/>
        <v>-0.50449015063731173</v>
      </c>
      <c r="AB24" s="392">
        <f t="shared" si="7"/>
        <v>7.8144094878489466E-3</v>
      </c>
      <c r="AD24" s="189">
        <f t="shared" si="20"/>
        <v>0.3259012016021362</v>
      </c>
      <c r="AE24" s="190">
        <f t="shared" si="21"/>
        <v>0.3633450017069455</v>
      </c>
      <c r="AF24" s="190">
        <f t="shared" si="26"/>
        <v>0.5462401309455035</v>
      </c>
      <c r="AG24" s="190">
        <f t="shared" si="27"/>
        <v>0.75057218309859142</v>
      </c>
      <c r="AH24" s="190">
        <f t="shared" si="28"/>
        <v>0.85723822728906707</v>
      </c>
      <c r="AI24" s="190">
        <f t="shared" si="29"/>
        <v>0.74546273651692629</v>
      </c>
      <c r="AJ24" s="190">
        <f t="shared" si="9"/>
        <v>0.87674628210905814</v>
      </c>
      <c r="AK24" s="190">
        <f t="shared" si="9"/>
        <v>1.0128691141260975</v>
      </c>
      <c r="AL24" s="190">
        <f t="shared" si="30"/>
        <v>0.52727537821718939</v>
      </c>
      <c r="AM24" s="119">
        <f t="shared" si="4"/>
        <v>0.51795521176000991</v>
      </c>
      <c r="AN24" s="54">
        <f t="shared" si="5"/>
        <v>-1.7676088894369765E-2</v>
      </c>
    </row>
    <row r="25" spans="1:40" ht="20.100000000000001" customHeight="1" x14ac:dyDescent="0.25">
      <c r="A25" s="5" t="s">
        <v>92</v>
      </c>
      <c r="B25" s="97">
        <v>187.16</v>
      </c>
      <c r="C25" s="75">
        <v>163.12</v>
      </c>
      <c r="D25" s="75">
        <v>512.78</v>
      </c>
      <c r="E25" s="75">
        <v>4896.71</v>
      </c>
      <c r="F25" s="75">
        <v>642.84</v>
      </c>
      <c r="G25" s="75">
        <v>607.88</v>
      </c>
      <c r="H25" s="75">
        <v>873.73</v>
      </c>
      <c r="I25" s="75">
        <v>810.5</v>
      </c>
      <c r="J25" s="75">
        <v>620.32000000000005</v>
      </c>
      <c r="K25" s="98">
        <v>303</v>
      </c>
      <c r="L25" s="54">
        <f t="shared" si="0"/>
        <v>-0.51154242971369623</v>
      </c>
      <c r="N25" s="392">
        <f t="shared" si="6"/>
        <v>5.2685023543076531E-3</v>
      </c>
      <c r="P25" s="97">
        <v>19.218</v>
      </c>
      <c r="Q25" s="75">
        <v>17.167999999999999</v>
      </c>
      <c r="R25" s="75">
        <v>27.577000000000002</v>
      </c>
      <c r="S25" s="75">
        <v>405.33699999999999</v>
      </c>
      <c r="T25" s="75">
        <v>59.505000000000003</v>
      </c>
      <c r="U25" s="75">
        <v>61.37</v>
      </c>
      <c r="V25" s="75">
        <v>87.850999999999999</v>
      </c>
      <c r="W25" s="75">
        <v>82.799000000000007</v>
      </c>
      <c r="X25" s="75">
        <v>69.578000000000003</v>
      </c>
      <c r="Y25" s="98">
        <v>34.131</v>
      </c>
      <c r="Z25" s="54">
        <f t="shared" si="1"/>
        <v>-0.50945701227399465</v>
      </c>
      <c r="AB25" s="392">
        <f t="shared" si="7"/>
        <v>7.0876035776294118E-3</v>
      </c>
      <c r="AD25" s="189">
        <f t="shared" ref="AD25:AD30" si="31">(P25/B25)*10</f>
        <v>1.0268219705065185</v>
      </c>
      <c r="AE25" s="190">
        <f t="shared" ref="AE25:AE30" si="32">(Q25/C25)*10</f>
        <v>1.0524767042667973</v>
      </c>
      <c r="AF25" s="190">
        <f t="shared" ref="AF25:AF30" si="33">(R25/D25)*10</f>
        <v>0.53779398572487236</v>
      </c>
      <c r="AG25" s="190">
        <f t="shared" ref="AG25:AG30" si="34">(S25/E25)*10</f>
        <v>0.82777415856769132</v>
      </c>
      <c r="AH25" s="190">
        <f t="shared" ref="AH25:AH30" si="35">(T25/F25)*10</f>
        <v>0.92565801754713462</v>
      </c>
      <c r="AI25" s="190">
        <f t="shared" ref="AI25:AI30" si="36">(U25/G25)*10</f>
        <v>1.0095742580772522</v>
      </c>
      <c r="AJ25" s="190">
        <f t="shared" ref="AJ25:AJ30" si="37">(V25/H25)*10</f>
        <v>1.0054707976148238</v>
      </c>
      <c r="AK25" s="190">
        <f t="shared" ref="AK25:AK30" si="38">(W25/I25)*10</f>
        <v>1.0215792720542876</v>
      </c>
      <c r="AL25" s="190">
        <f t="shared" ref="AL25:AL30" si="39">(X25/J25)*10</f>
        <v>1.1216468919267475</v>
      </c>
      <c r="AM25" s="119">
        <f t="shared" ref="AM25:AM30" si="40">(Y25/K25)*10</f>
        <v>1.1264356435643565</v>
      </c>
      <c r="AN25" s="54">
        <f t="shared" si="5"/>
        <v>4.2693932217678721E-3</v>
      </c>
    </row>
    <row r="26" spans="1:40" ht="20.100000000000001" customHeight="1" x14ac:dyDescent="0.25">
      <c r="A26" s="5" t="s">
        <v>228</v>
      </c>
      <c r="B26" s="97">
        <v>25.86</v>
      </c>
      <c r="C26" s="75">
        <v>477.6</v>
      </c>
      <c r="D26" s="75">
        <v>618.80999999999995</v>
      </c>
      <c r="E26" s="75">
        <v>905.46</v>
      </c>
      <c r="F26" s="75">
        <v>858.05</v>
      </c>
      <c r="G26" s="75">
        <v>272.45</v>
      </c>
      <c r="H26" s="75">
        <v>447.7</v>
      </c>
      <c r="I26" s="75">
        <v>495.45</v>
      </c>
      <c r="J26" s="75">
        <v>465.45</v>
      </c>
      <c r="K26" s="98">
        <v>307.14</v>
      </c>
      <c r="L26" s="54">
        <f t="shared" ref="L26:L32" si="41">(K26-J26)/J26</f>
        <v>-0.34012246213341929</v>
      </c>
      <c r="N26" s="392">
        <f t="shared" si="6"/>
        <v>5.3404878320199752E-3</v>
      </c>
      <c r="P26" s="97">
        <v>5.3079999999999998</v>
      </c>
      <c r="Q26" s="75">
        <v>24.712</v>
      </c>
      <c r="R26" s="75">
        <v>32.203000000000003</v>
      </c>
      <c r="S26" s="75">
        <v>54.762</v>
      </c>
      <c r="T26" s="75">
        <v>62.686</v>
      </c>
      <c r="U26" s="75">
        <v>21.896000000000001</v>
      </c>
      <c r="V26" s="75">
        <v>36.179000000000002</v>
      </c>
      <c r="W26" s="75">
        <v>41.156999999999996</v>
      </c>
      <c r="X26" s="75">
        <v>41.795000000000002</v>
      </c>
      <c r="Y26" s="98">
        <v>27.594999999999999</v>
      </c>
      <c r="Z26" s="54">
        <f>(Y26-X26)/X26</f>
        <v>-0.33975355903816251</v>
      </c>
      <c r="AB26" s="392">
        <f t="shared" si="7"/>
        <v>5.7303454550023036E-3</v>
      </c>
      <c r="AD26" s="189">
        <f t="shared" si="31"/>
        <v>2.0525908739365817</v>
      </c>
      <c r="AE26" s="190">
        <f t="shared" si="32"/>
        <v>0.51742043551088779</v>
      </c>
      <c r="AF26" s="190">
        <f t="shared" si="33"/>
        <v>0.52040206202226869</v>
      </c>
      <c r="AG26" s="190">
        <f t="shared" si="34"/>
        <v>0.60479756146047303</v>
      </c>
      <c r="AH26" s="190">
        <f t="shared" si="35"/>
        <v>0.73056348697628348</v>
      </c>
      <c r="AI26" s="190">
        <f t="shared" si="36"/>
        <v>0.80367039823820885</v>
      </c>
      <c r="AJ26" s="190">
        <f t="shared" si="37"/>
        <v>0.80810810810810818</v>
      </c>
      <c r="AK26" s="190">
        <f t="shared" si="38"/>
        <v>0.83069936421435053</v>
      </c>
      <c r="AL26" s="190">
        <f t="shared" si="39"/>
        <v>0.89794822215060699</v>
      </c>
      <c r="AM26" s="119">
        <f t="shared" si="40"/>
        <v>0.89845021814156412</v>
      </c>
      <c r="AN26" s="54">
        <f t="shared" si="5"/>
        <v>5.5904781431031158E-4</v>
      </c>
    </row>
    <row r="27" spans="1:40" ht="20.100000000000001" customHeight="1" x14ac:dyDescent="0.25">
      <c r="A27" s="5" t="s">
        <v>246</v>
      </c>
      <c r="B27" s="97"/>
      <c r="C27" s="75"/>
      <c r="D27" s="75"/>
      <c r="E27" s="75"/>
      <c r="F27" s="75"/>
      <c r="G27" s="75"/>
      <c r="H27" s="75"/>
      <c r="I27" s="75">
        <v>10</v>
      </c>
      <c r="J27" s="75">
        <v>80</v>
      </c>
      <c r="K27" s="98">
        <v>215</v>
      </c>
      <c r="L27" s="54">
        <f t="shared" si="41"/>
        <v>1.6875</v>
      </c>
      <c r="N27" s="392">
        <f t="shared" si="6"/>
        <v>3.7383762580070804E-3</v>
      </c>
      <c r="P27" s="97"/>
      <c r="Q27" s="75"/>
      <c r="R27" s="75"/>
      <c r="S27" s="75"/>
      <c r="T27" s="75"/>
      <c r="U27" s="75"/>
      <c r="V27" s="75"/>
      <c r="W27" s="75">
        <v>1.268</v>
      </c>
      <c r="X27" s="75">
        <v>9.8879999999999999</v>
      </c>
      <c r="Y27" s="98">
        <v>26.715</v>
      </c>
      <c r="Z27" s="54">
        <f>(Y27-X27)/X27</f>
        <v>1.701759708737864</v>
      </c>
      <c r="AB27" s="392">
        <f t="shared" si="7"/>
        <v>5.5476056832899634E-3</v>
      </c>
      <c r="AD27" s="189"/>
      <c r="AE27" s="190"/>
      <c r="AF27" s="190"/>
      <c r="AG27" s="190"/>
      <c r="AH27" s="190"/>
      <c r="AI27" s="190"/>
      <c r="AJ27" s="190"/>
      <c r="AK27" s="190">
        <f t="shared" si="38"/>
        <v>1.268</v>
      </c>
      <c r="AL27" s="190">
        <f t="shared" si="39"/>
        <v>1.236</v>
      </c>
      <c r="AM27" s="119">
        <f t="shared" si="40"/>
        <v>1.2425581395348837</v>
      </c>
      <c r="AN27" s="54">
        <f t="shared" si="5"/>
        <v>5.3059381350191838E-3</v>
      </c>
    </row>
    <row r="28" spans="1:40" ht="20.100000000000001" customHeight="1" x14ac:dyDescent="0.25">
      <c r="A28" s="5" t="s">
        <v>245</v>
      </c>
      <c r="B28" s="97"/>
      <c r="C28" s="75"/>
      <c r="D28" s="75"/>
      <c r="E28" s="75"/>
      <c r="F28" s="75">
        <v>1.25</v>
      </c>
      <c r="G28" s="75">
        <v>41.5</v>
      </c>
      <c r="H28" s="75">
        <v>32.549999999999997</v>
      </c>
      <c r="I28" s="75">
        <v>86.55</v>
      </c>
      <c r="J28" s="75">
        <v>87.55</v>
      </c>
      <c r="K28" s="98">
        <v>97.85</v>
      </c>
      <c r="L28" s="54">
        <f t="shared" si="41"/>
        <v>0.11764705882352938</v>
      </c>
      <c r="N28" s="392">
        <f t="shared" si="6"/>
        <v>1.7013958923069433E-3</v>
      </c>
      <c r="P28" s="97"/>
      <c r="Q28" s="75"/>
      <c r="R28" s="75"/>
      <c r="S28" s="75"/>
      <c r="T28" s="75">
        <v>0.11899999999999999</v>
      </c>
      <c r="U28" s="75">
        <v>4.2240000000000002</v>
      </c>
      <c r="V28" s="75">
        <v>3.3220000000000001</v>
      </c>
      <c r="W28" s="75">
        <v>8.44</v>
      </c>
      <c r="X28" s="75">
        <v>9.4390000000000001</v>
      </c>
      <c r="Y28" s="98">
        <v>10.507</v>
      </c>
      <c r="Z28" s="54">
        <f>(Y28-X28)/X28</f>
        <v>0.11314757919271105</v>
      </c>
      <c r="AB28" s="392">
        <f t="shared" si="7"/>
        <v>2.1818713424790435E-3</v>
      </c>
      <c r="AD28" s="189"/>
      <c r="AE28" s="190"/>
      <c r="AF28" s="190"/>
      <c r="AG28" s="190"/>
      <c r="AH28" s="190">
        <f t="shared" si="35"/>
        <v>0.95199999999999996</v>
      </c>
      <c r="AI28" s="190">
        <f t="shared" si="36"/>
        <v>1.0178313253012048</v>
      </c>
      <c r="AJ28" s="190">
        <f t="shared" si="37"/>
        <v>1.0205837173579111</v>
      </c>
      <c r="AK28" s="190">
        <f t="shared" si="38"/>
        <v>0.97515886770652804</v>
      </c>
      <c r="AL28" s="190">
        <f t="shared" si="39"/>
        <v>1.0781267846944602</v>
      </c>
      <c r="AM28" s="119">
        <f t="shared" si="40"/>
        <v>1.0737864077669903</v>
      </c>
      <c r="AN28" s="54">
        <f t="shared" si="5"/>
        <v>-4.0258501959952427E-3</v>
      </c>
    </row>
    <row r="29" spans="1:40" ht="20.100000000000001" customHeight="1" x14ac:dyDescent="0.25">
      <c r="A29" s="5" t="s">
        <v>113</v>
      </c>
      <c r="B29" s="97">
        <v>1012.43</v>
      </c>
      <c r="C29" s="75">
        <v>325.88</v>
      </c>
      <c r="D29" s="75">
        <v>16.2</v>
      </c>
      <c r="E29" s="75">
        <v>7</v>
      </c>
      <c r="F29" s="75">
        <v>102.34</v>
      </c>
      <c r="G29" s="75">
        <v>43.33</v>
      </c>
      <c r="H29" s="75">
        <v>153.26</v>
      </c>
      <c r="I29" s="75">
        <v>867.27</v>
      </c>
      <c r="J29" s="75">
        <v>83.83</v>
      </c>
      <c r="K29" s="98">
        <v>75.88</v>
      </c>
      <c r="L29" s="54">
        <f t="shared" si="41"/>
        <v>-9.483478468328764E-2</v>
      </c>
      <c r="N29" s="392">
        <f t="shared" si="6"/>
        <v>1.3193860021282662E-3</v>
      </c>
      <c r="P29" s="97">
        <v>59.468000000000004</v>
      </c>
      <c r="Q29" s="75">
        <v>23.003</v>
      </c>
      <c r="R29" s="75">
        <v>2.0049999999999999</v>
      </c>
      <c r="S29" s="75">
        <v>0.56999999999999995</v>
      </c>
      <c r="T29" s="75">
        <v>14.840999999999999</v>
      </c>
      <c r="U29" s="75">
        <v>7.1840000000000002</v>
      </c>
      <c r="V29" s="75">
        <v>19.989999999999998</v>
      </c>
      <c r="W29" s="75">
        <v>108.506</v>
      </c>
      <c r="X29" s="75">
        <v>13.45</v>
      </c>
      <c r="Y29" s="98">
        <v>9.7620000000000005</v>
      </c>
      <c r="Z29" s="54">
        <f t="shared" ref="Z29:Z31" si="42">(Y29-X29)/X29</f>
        <v>-0.27420074349442369</v>
      </c>
      <c r="AB29" s="392">
        <f t="shared" si="7"/>
        <v>2.0271655130180283E-3</v>
      </c>
      <c r="AD29" s="189">
        <f t="shared" si="31"/>
        <v>0.58737888051519616</v>
      </c>
      <c r="AE29" s="190">
        <f t="shared" si="32"/>
        <v>0.70587332760525356</v>
      </c>
      <c r="AF29" s="190">
        <f t="shared" si="33"/>
        <v>1.2376543209876543</v>
      </c>
      <c r="AG29" s="190">
        <f t="shared" si="34"/>
        <v>0.81428571428571417</v>
      </c>
      <c r="AH29" s="190">
        <f t="shared" si="35"/>
        <v>1.4501661129568104</v>
      </c>
      <c r="AI29" s="190">
        <f t="shared" si="36"/>
        <v>1.6579736902838682</v>
      </c>
      <c r="AJ29" s="190">
        <f t="shared" si="37"/>
        <v>1.3043194571316716</v>
      </c>
      <c r="AK29" s="190">
        <f t="shared" si="38"/>
        <v>1.2511213347631074</v>
      </c>
      <c r="AL29" s="190">
        <f t="shared" si="39"/>
        <v>1.6044375521889536</v>
      </c>
      <c r="AM29" s="119">
        <f t="shared" si="40"/>
        <v>1.286505007907222</v>
      </c>
      <c r="AN29" s="54">
        <f t="shared" si="5"/>
        <v>-0.19815825417946142</v>
      </c>
    </row>
    <row r="30" spans="1:40" ht="20.100000000000001" customHeight="1" x14ac:dyDescent="0.25">
      <c r="A30" s="5" t="s">
        <v>112</v>
      </c>
      <c r="B30" s="97">
        <v>218.89</v>
      </c>
      <c r="C30" s="75">
        <v>325.08</v>
      </c>
      <c r="D30" s="75">
        <v>269.64999999999998</v>
      </c>
      <c r="E30" s="75">
        <v>174.39</v>
      </c>
      <c r="F30" s="75">
        <v>101.97</v>
      </c>
      <c r="G30" s="75">
        <v>82.93</v>
      </c>
      <c r="H30" s="75">
        <v>125.83</v>
      </c>
      <c r="I30" s="75">
        <v>125.4</v>
      </c>
      <c r="J30" s="75">
        <v>132.5</v>
      </c>
      <c r="K30" s="98">
        <v>95</v>
      </c>
      <c r="L30" s="54">
        <f t="shared" si="41"/>
        <v>-0.28301886792452829</v>
      </c>
      <c r="N30" s="392">
        <f t="shared" si="6"/>
        <v>1.6518406721426635E-3</v>
      </c>
      <c r="P30" s="97">
        <v>12.085000000000001</v>
      </c>
      <c r="Q30" s="75">
        <v>18.227</v>
      </c>
      <c r="R30" s="75">
        <v>20.547000000000001</v>
      </c>
      <c r="S30" s="75">
        <v>15.404</v>
      </c>
      <c r="T30" s="75">
        <v>8.8409999999999993</v>
      </c>
      <c r="U30" s="75">
        <v>6.8010000000000002</v>
      </c>
      <c r="V30" s="75">
        <v>11.052</v>
      </c>
      <c r="W30" s="75">
        <v>11.637</v>
      </c>
      <c r="X30" s="75">
        <v>15.385999999999999</v>
      </c>
      <c r="Y30" s="98">
        <v>9.1630000000000003</v>
      </c>
      <c r="Z30" s="54">
        <f t="shared" si="42"/>
        <v>-0.40445859872611462</v>
      </c>
      <c r="AB30" s="392">
        <f t="shared" si="7"/>
        <v>1.9027778729547422E-3</v>
      </c>
      <c r="AD30" s="189">
        <f t="shared" si="31"/>
        <v>0.55210379642742935</v>
      </c>
      <c r="AE30" s="190">
        <f t="shared" si="32"/>
        <v>0.56069275255321771</v>
      </c>
      <c r="AF30" s="190">
        <f t="shared" si="33"/>
        <v>0.76198776191359174</v>
      </c>
      <c r="AG30" s="190">
        <f t="shared" si="34"/>
        <v>0.88330752910143928</v>
      </c>
      <c r="AH30" s="190">
        <f t="shared" si="35"/>
        <v>0.86701971167990588</v>
      </c>
      <c r="AI30" s="190">
        <f t="shared" si="36"/>
        <v>0.82008923188231042</v>
      </c>
      <c r="AJ30" s="190">
        <f t="shared" si="37"/>
        <v>0.8783279027259</v>
      </c>
      <c r="AK30" s="190">
        <f t="shared" si="38"/>
        <v>0.92799043062200948</v>
      </c>
      <c r="AL30" s="190">
        <f t="shared" si="39"/>
        <v>1.1612075471698111</v>
      </c>
      <c r="AM30" s="119">
        <f t="shared" si="40"/>
        <v>0.96452631578947368</v>
      </c>
      <c r="AN30" s="54">
        <f t="shared" si="5"/>
        <v>-0.16937646664431766</v>
      </c>
    </row>
    <row r="31" spans="1:40" ht="20.100000000000001" customHeight="1" x14ac:dyDescent="0.25">
      <c r="A31" s="5" t="s">
        <v>33</v>
      </c>
      <c r="B31" s="97">
        <f t="shared" ref="B31:K31" si="43">B32-SUM(B7:B30)</f>
        <v>413.2899999999936</v>
      </c>
      <c r="C31" s="75">
        <f t="shared" si="43"/>
        <v>380.57000000000698</v>
      </c>
      <c r="D31" s="75">
        <f t="shared" si="43"/>
        <v>996.4999999999709</v>
      </c>
      <c r="E31" s="75">
        <f t="shared" si="43"/>
        <v>365.90999999997439</v>
      </c>
      <c r="F31" s="75">
        <f t="shared" si="43"/>
        <v>433.56000000001222</v>
      </c>
      <c r="G31" s="75">
        <f t="shared" si="43"/>
        <v>698.21999999998661</v>
      </c>
      <c r="H31" s="75">
        <f t="shared" si="43"/>
        <v>670.14999999999418</v>
      </c>
      <c r="I31" s="75">
        <f t="shared" si="43"/>
        <v>835.77000000001135</v>
      </c>
      <c r="J31" s="75">
        <f t="shared" si="43"/>
        <v>233.09000000001834</v>
      </c>
      <c r="K31" s="98">
        <f t="shared" si="43"/>
        <v>286.15000000000146</v>
      </c>
      <c r="L31" s="54">
        <f t="shared" si="41"/>
        <v>0.22763739328147473</v>
      </c>
      <c r="N31" s="392">
        <f t="shared" si="6"/>
        <v>4.975517982459216E-3</v>
      </c>
      <c r="P31" s="97">
        <f t="shared" ref="P31:Y31" si="44">P32-SUM(P7:P30)</f>
        <v>43.81400000000076</v>
      </c>
      <c r="Q31" s="75">
        <f t="shared" si="44"/>
        <v>35.651000000000749</v>
      </c>
      <c r="R31" s="75">
        <f t="shared" si="44"/>
        <v>80.070000000001528</v>
      </c>
      <c r="S31" s="75">
        <f t="shared" si="44"/>
        <v>33.182999999999083</v>
      </c>
      <c r="T31" s="75">
        <f t="shared" si="44"/>
        <v>46.82399999999916</v>
      </c>
      <c r="U31" s="75">
        <f t="shared" si="44"/>
        <v>39.286999999998898</v>
      </c>
      <c r="V31" s="75">
        <f t="shared" si="44"/>
        <v>52.672999999999774</v>
      </c>
      <c r="W31" s="75">
        <f t="shared" si="44"/>
        <v>67.54300000000012</v>
      </c>
      <c r="X31" s="75">
        <f t="shared" si="44"/>
        <v>21.784999999998035</v>
      </c>
      <c r="Y31" s="98">
        <f t="shared" si="44"/>
        <v>26.683999999999287</v>
      </c>
      <c r="Z31" s="54">
        <f t="shared" si="42"/>
        <v>0.22487950424611858</v>
      </c>
      <c r="AB31" s="392">
        <f t="shared" si="7"/>
        <v>5.5411682595135851E-3</v>
      </c>
      <c r="AD31" s="189">
        <f t="shared" si="20"/>
        <v>1.0601272714075209</v>
      </c>
      <c r="AE31" s="190">
        <f t="shared" si="21"/>
        <v>0.93677904196337325</v>
      </c>
      <c r="AF31" s="190">
        <f t="shared" si="26"/>
        <v>0.80351229302562832</v>
      </c>
      <c r="AG31" s="190">
        <f t="shared" si="27"/>
        <v>0.90686234319918568</v>
      </c>
      <c r="AH31" s="190">
        <f t="shared" si="28"/>
        <v>1.079988928867927</v>
      </c>
      <c r="AI31" s="190">
        <f t="shared" si="29"/>
        <v>0.56267365586777307</v>
      </c>
      <c r="AJ31" s="190">
        <f t="shared" ref="AJ26:AK32" si="45">(V31/H31)*10</f>
        <v>0.78598821159442267</v>
      </c>
      <c r="AK31" s="190">
        <f t="shared" si="45"/>
        <v>0.80815296074277854</v>
      </c>
      <c r="AL31" s="190">
        <f t="shared" si="30"/>
        <v>0.93461752970939638</v>
      </c>
      <c r="AM31" s="119">
        <f t="shared" si="4"/>
        <v>0.93251791018693519</v>
      </c>
      <c r="AN31" s="54">
        <f t="shared" si="5"/>
        <v>-2.2465013288526952E-3</v>
      </c>
    </row>
    <row r="32" spans="1:40" s="7" customFormat="1" ht="26.25" customHeight="1" thickBot="1" x14ac:dyDescent="0.3">
      <c r="A32" s="71" t="s">
        <v>34</v>
      </c>
      <c r="B32" s="110">
        <v>90079.43</v>
      </c>
      <c r="C32" s="111">
        <v>111833.98</v>
      </c>
      <c r="D32" s="111">
        <v>185178.43</v>
      </c>
      <c r="E32" s="111">
        <v>116026.08</v>
      </c>
      <c r="F32" s="111">
        <v>52098.29</v>
      </c>
      <c r="G32" s="111">
        <v>44832.24</v>
      </c>
      <c r="H32" s="111">
        <v>55273.55</v>
      </c>
      <c r="I32" s="111">
        <v>52288.28</v>
      </c>
      <c r="J32" s="111">
        <v>59060.59</v>
      </c>
      <c r="K32" s="112">
        <v>57511.6</v>
      </c>
      <c r="L32" s="244">
        <f t="shared" si="41"/>
        <v>-2.6227133863715179E-2</v>
      </c>
      <c r="M32"/>
      <c r="N32" s="424">
        <f>SUM(N7:N31)</f>
        <v>0.99999999999999989</v>
      </c>
      <c r="P32" s="152">
        <v>3774.951</v>
      </c>
      <c r="Q32" s="111">
        <v>4998.41</v>
      </c>
      <c r="R32" s="111">
        <v>9209.8109999999997</v>
      </c>
      <c r="S32" s="111">
        <v>7687.1809999999996</v>
      </c>
      <c r="T32" s="111">
        <v>3398.9090000000001</v>
      </c>
      <c r="U32" s="111">
        <v>2918.6889999999999</v>
      </c>
      <c r="V32" s="111">
        <v>3604.6410000000001</v>
      </c>
      <c r="W32" s="111">
        <v>3765.069</v>
      </c>
      <c r="X32" s="111">
        <v>4873.3850000000002</v>
      </c>
      <c r="Y32" s="112">
        <v>4815.5910000000003</v>
      </c>
      <c r="Z32" s="244">
        <f>(Y32-X32)/X32</f>
        <v>-1.1859108196869294E-2</v>
      </c>
      <c r="AA32"/>
      <c r="AB32" s="424">
        <v>0</v>
      </c>
      <c r="AD32" s="209">
        <f>(P32/B32)*10</f>
        <v>0.41906914819509855</v>
      </c>
      <c r="AE32" s="433">
        <f t="shared" si="21"/>
        <v>0.44694912941487019</v>
      </c>
      <c r="AF32" s="433">
        <f t="shared" si="26"/>
        <v>0.49734793625801882</v>
      </c>
      <c r="AG32" s="433">
        <f t="shared" si="27"/>
        <v>0.66253906018371045</v>
      </c>
      <c r="AH32" s="433">
        <f t="shared" si="28"/>
        <v>0.65240317868398368</v>
      </c>
      <c r="AI32" s="433">
        <f t="shared" si="29"/>
        <v>0.65102457517179602</v>
      </c>
      <c r="AJ32" s="433">
        <f t="shared" si="45"/>
        <v>0.65214573697546119</v>
      </c>
      <c r="AK32" s="433">
        <f t="shared" si="45"/>
        <v>0.72005982985097239</v>
      </c>
      <c r="AL32" s="433">
        <f t="shared" si="30"/>
        <v>0.82515007046153799</v>
      </c>
      <c r="AM32" s="180">
        <f t="shared" si="4"/>
        <v>0.83732516570570126</v>
      </c>
      <c r="AN32" s="181">
        <f t="shared" ref="AN32:AN41" si="46">(AM32-AL32)/AL32</f>
        <v>1.4755007216267064E-2</v>
      </c>
    </row>
    <row r="33" spans="1:40" ht="26.2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5"/>
      <c r="N33" s="15"/>
      <c r="O33" s="7"/>
      <c r="P33" s="7"/>
      <c r="Q33" s="7"/>
      <c r="R33" s="13"/>
      <c r="S33" s="13"/>
      <c r="T33" s="13"/>
      <c r="U33" s="13"/>
      <c r="V33" s="13"/>
      <c r="W33" s="13"/>
      <c r="X33" s="14"/>
      <c r="Y33" s="14"/>
      <c r="Z33" s="15"/>
      <c r="AB33" s="15"/>
    </row>
    <row r="35" spans="1:40" ht="15.75" x14ac:dyDescent="0.25">
      <c r="A35" s="20" t="s">
        <v>156</v>
      </c>
      <c r="B35" s="20"/>
      <c r="C35" s="20"/>
      <c r="D35" s="20"/>
      <c r="E35" s="20"/>
      <c r="F35" s="20"/>
      <c r="G35" s="20"/>
      <c r="H35" s="20"/>
      <c r="I35" s="20"/>
    </row>
    <row r="37" spans="1:40" ht="8.25" customHeight="1" thickBot="1" x14ac:dyDescent="0.3"/>
    <row r="38" spans="1:40" x14ac:dyDescent="0.25">
      <c r="A38" s="479" t="s">
        <v>21</v>
      </c>
      <c r="B38" s="489" t="s">
        <v>19</v>
      </c>
      <c r="C38" s="490"/>
      <c r="D38" s="490"/>
      <c r="E38" s="490"/>
      <c r="F38" s="490"/>
      <c r="G38" s="490"/>
      <c r="H38" s="490"/>
      <c r="I38" s="490"/>
      <c r="J38" s="490"/>
      <c r="K38" s="491"/>
      <c r="L38" s="495" t="s">
        <v>221</v>
      </c>
      <c r="N38" s="493" t="s">
        <v>220</v>
      </c>
      <c r="P38" s="524" t="s">
        <v>35</v>
      </c>
      <c r="Q38" s="525"/>
      <c r="R38" s="525"/>
      <c r="S38" s="525"/>
      <c r="T38" s="525"/>
      <c r="U38" s="525"/>
      <c r="V38" s="525"/>
      <c r="W38" s="525"/>
      <c r="X38" s="525"/>
      <c r="Y38" s="526"/>
      <c r="Z38" s="495" t="s">
        <v>221</v>
      </c>
      <c r="AB38" s="493" t="s">
        <v>220</v>
      </c>
      <c r="AD38" s="515" t="s">
        <v>42</v>
      </c>
      <c r="AE38" s="516"/>
      <c r="AF38" s="516"/>
      <c r="AG38" s="516"/>
      <c r="AH38" s="516"/>
      <c r="AI38" s="516"/>
      <c r="AJ38" s="516"/>
      <c r="AK38" s="516"/>
      <c r="AL38" s="516"/>
      <c r="AM38" s="517"/>
      <c r="AN38" s="495" t="s">
        <v>223</v>
      </c>
    </row>
    <row r="39" spans="1:40" ht="15.75" thickBot="1" x14ac:dyDescent="0.3">
      <c r="A39" s="499"/>
      <c r="B39" s="502" t="s">
        <v>73</v>
      </c>
      <c r="C39" s="487"/>
      <c r="D39" s="487"/>
      <c r="E39" s="487"/>
      <c r="F39" s="487"/>
      <c r="G39" s="487"/>
      <c r="H39" s="487"/>
      <c r="I39" s="487"/>
      <c r="J39" s="487"/>
      <c r="K39" s="488"/>
      <c r="L39" s="496"/>
      <c r="N39" s="494"/>
      <c r="P39" s="518" t="str">
        <f>B39</f>
        <v>jan-dez</v>
      </c>
      <c r="Q39" s="519"/>
      <c r="R39" s="519"/>
      <c r="S39" s="519"/>
      <c r="T39" s="519"/>
      <c r="U39" s="519"/>
      <c r="V39" s="519"/>
      <c r="W39" s="519"/>
      <c r="X39" s="519"/>
      <c r="Y39" s="520"/>
      <c r="Z39" s="496"/>
      <c r="AB39" s="494"/>
      <c r="AD39" s="521" t="str">
        <f>B39</f>
        <v>jan-dez</v>
      </c>
      <c r="AE39" s="522"/>
      <c r="AF39" s="522"/>
      <c r="AG39" s="522"/>
      <c r="AH39" s="522"/>
      <c r="AI39" s="522"/>
      <c r="AJ39" s="522"/>
      <c r="AK39" s="522"/>
      <c r="AL39" s="522"/>
      <c r="AM39" s="523"/>
      <c r="AN39" s="496"/>
    </row>
    <row r="40" spans="1:40" ht="20.25" customHeight="1" thickBot="1" x14ac:dyDescent="0.3">
      <c r="A40" s="480"/>
      <c r="B40" s="43">
        <v>2010</v>
      </c>
      <c r="C40" s="94">
        <v>2011</v>
      </c>
      <c r="D40" s="94">
        <v>2012</v>
      </c>
      <c r="E40" s="94">
        <v>2013</v>
      </c>
      <c r="F40" s="94">
        <v>2014</v>
      </c>
      <c r="G40" s="94">
        <v>2015</v>
      </c>
      <c r="H40" s="94">
        <v>2016</v>
      </c>
      <c r="I40" s="94">
        <v>2017</v>
      </c>
      <c r="J40" s="94">
        <v>2018</v>
      </c>
      <c r="K40" s="42">
        <v>2019</v>
      </c>
      <c r="L40" s="497"/>
      <c r="N40" s="494"/>
      <c r="P40" s="186">
        <v>2010</v>
      </c>
      <c r="Q40" s="84">
        <v>2011</v>
      </c>
      <c r="R40" s="84">
        <v>2012</v>
      </c>
      <c r="S40" s="84">
        <v>2013</v>
      </c>
      <c r="T40" s="84">
        <v>2014</v>
      </c>
      <c r="U40" s="84">
        <v>2015</v>
      </c>
      <c r="V40" s="84">
        <v>2016</v>
      </c>
      <c r="W40" s="84">
        <v>2017</v>
      </c>
      <c r="X40" s="84">
        <v>2018</v>
      </c>
      <c r="Y40" s="42">
        <v>2019</v>
      </c>
      <c r="Z40" s="497"/>
      <c r="AB40" s="494"/>
      <c r="AD40" s="185">
        <v>2010</v>
      </c>
      <c r="AE40" s="163">
        <v>2011</v>
      </c>
      <c r="AF40" s="163">
        <v>2012</v>
      </c>
      <c r="AG40" s="163">
        <v>2013</v>
      </c>
      <c r="AH40" s="163">
        <v>2014</v>
      </c>
      <c r="AI40" s="163">
        <v>2015</v>
      </c>
      <c r="AJ40" s="163">
        <v>2016</v>
      </c>
      <c r="AK40" s="163">
        <v>2017</v>
      </c>
      <c r="AL40" s="163">
        <v>2018</v>
      </c>
      <c r="AM40" s="174">
        <v>2019</v>
      </c>
      <c r="AN40" s="497"/>
    </row>
    <row r="41" spans="1:40" ht="20.100000000000001" customHeight="1" x14ac:dyDescent="0.25">
      <c r="A41" s="11" t="s">
        <v>98</v>
      </c>
      <c r="B41" s="105">
        <v>205234.96</v>
      </c>
      <c r="C41" s="182">
        <v>282487.3</v>
      </c>
      <c r="D41" s="182">
        <v>335948.46</v>
      </c>
      <c r="E41" s="182">
        <v>289193.5</v>
      </c>
      <c r="F41" s="182">
        <v>254857.38</v>
      </c>
      <c r="G41" s="182">
        <v>239651.24</v>
      </c>
      <c r="H41" s="182">
        <v>62137.26</v>
      </c>
      <c r="I41" s="182">
        <v>115385.01</v>
      </c>
      <c r="J41" s="73">
        <v>117941.79</v>
      </c>
      <c r="K41" s="96">
        <v>153173.4</v>
      </c>
      <c r="L41" s="133">
        <f t="shared" ref="L41:L65" si="47">(K41-J41)/J41</f>
        <v>0.29872032635760404</v>
      </c>
      <c r="N41" s="391">
        <f>K41/K72</f>
        <v>0.3615704874009279</v>
      </c>
      <c r="P41" s="95">
        <v>10702.507</v>
      </c>
      <c r="Q41" s="73">
        <v>14908.869000000001</v>
      </c>
      <c r="R41" s="182">
        <v>19504.773000000001</v>
      </c>
      <c r="S41" s="182">
        <v>19884.522000000001</v>
      </c>
      <c r="T41" s="182">
        <v>15387.282999999999</v>
      </c>
      <c r="U41" s="182">
        <v>13822.897000000001</v>
      </c>
      <c r="V41" s="182">
        <v>4430.0919999999996</v>
      </c>
      <c r="W41" s="182">
        <v>8275.8700000000008</v>
      </c>
      <c r="X41" s="73">
        <v>9407.3070000000007</v>
      </c>
      <c r="Y41" s="96">
        <v>11568.347</v>
      </c>
      <c r="Z41" s="133">
        <f t="shared" ref="Z41:Z65" si="48">(Y41-X41)/X41</f>
        <v>0.22971930224026907</v>
      </c>
      <c r="AB41" s="392">
        <f>Y41/Y72</f>
        <v>0.37327287019092842</v>
      </c>
      <c r="AD41" s="189">
        <f t="shared" ref="AD41:AD58" si="49">(P41/B41)*10</f>
        <v>0.52147582458661035</v>
      </c>
      <c r="AE41" s="190">
        <f t="shared" ref="AE41:AE58" si="50">(Q41/C41)*10</f>
        <v>0.52777130157709751</v>
      </c>
      <c r="AF41" s="190">
        <f t="shared" ref="AF41:AF58" si="51">(R41/D41)*10</f>
        <v>0.58058825451975582</v>
      </c>
      <c r="AG41" s="190">
        <f t="shared" ref="AG41:AG58" si="52">(S41/E41)*10</f>
        <v>0.68758537104049711</v>
      </c>
      <c r="AH41" s="190">
        <f t="shared" ref="AH41:AH59" si="53">(T41/F41)*10</f>
        <v>0.60376054246496602</v>
      </c>
      <c r="AI41" s="190">
        <f t="shared" ref="AI41:AI59" si="54">(U41/G41)*10</f>
        <v>0.57679221688984383</v>
      </c>
      <c r="AJ41" s="190">
        <f t="shared" ref="AJ41:AJ59" si="55">(V41/H41)*10</f>
        <v>0.71295258271768014</v>
      </c>
      <c r="AK41" s="190">
        <f t="shared" ref="AK41:AL56" si="56">(W41/I41)*10</f>
        <v>0.71723961370718792</v>
      </c>
      <c r="AL41" s="190">
        <f t="shared" si="56"/>
        <v>0.79762287820118738</v>
      </c>
      <c r="AM41" s="190">
        <f t="shared" ref="AM41:AM72" si="57">(Y41/K41)*10</f>
        <v>0.755245166588977</v>
      </c>
      <c r="AN41" s="54">
        <f t="shared" si="46"/>
        <v>-5.3130010146877071E-2</v>
      </c>
    </row>
    <row r="42" spans="1:40" ht="20.100000000000001" customHeight="1" x14ac:dyDescent="0.25">
      <c r="A42" s="11" t="s">
        <v>91</v>
      </c>
      <c r="B42" s="106">
        <v>147262.28</v>
      </c>
      <c r="C42" s="183">
        <v>225999.49</v>
      </c>
      <c r="D42" s="183">
        <v>217840.97</v>
      </c>
      <c r="E42" s="183">
        <v>155551.74</v>
      </c>
      <c r="F42" s="183">
        <v>35544.14</v>
      </c>
      <c r="G42" s="183">
        <v>36880.589999999997</v>
      </c>
      <c r="H42" s="183">
        <v>44365.68</v>
      </c>
      <c r="I42" s="183">
        <v>47198.23</v>
      </c>
      <c r="J42" s="75">
        <v>69338.61</v>
      </c>
      <c r="K42" s="98">
        <v>54314.38</v>
      </c>
      <c r="L42" s="54">
        <f t="shared" si="47"/>
        <v>-0.2166791344677951</v>
      </c>
      <c r="N42" s="392">
        <f>K42/$K$72</f>
        <v>0.12821075232043691</v>
      </c>
      <c r="P42" s="97">
        <v>4170.68</v>
      </c>
      <c r="Q42" s="75">
        <v>6917.1959999999999</v>
      </c>
      <c r="R42" s="183">
        <v>9319.259</v>
      </c>
      <c r="S42" s="183">
        <v>9601.8469999999998</v>
      </c>
      <c r="T42" s="183">
        <v>2883.8649999999998</v>
      </c>
      <c r="U42" s="183">
        <v>2990.6010000000001</v>
      </c>
      <c r="V42" s="183">
        <v>3421.8249999999998</v>
      </c>
      <c r="W42" s="183">
        <v>3711.4119999999998</v>
      </c>
      <c r="X42" s="75">
        <v>5016.8220000000001</v>
      </c>
      <c r="Y42" s="98">
        <v>4207.8509999999997</v>
      </c>
      <c r="Z42" s="54">
        <f t="shared" si="48"/>
        <v>-0.16125168483155281</v>
      </c>
      <c r="AB42" s="392">
        <f>Y42/$Y$72</f>
        <v>0.13577364338273812</v>
      </c>
      <c r="AD42" s="189">
        <f t="shared" si="49"/>
        <v>0.28321441172851597</v>
      </c>
      <c r="AE42" s="190">
        <f t="shared" si="50"/>
        <v>0.30607131016092115</v>
      </c>
      <c r="AF42" s="190">
        <f t="shared" si="51"/>
        <v>0.42780102383862872</v>
      </c>
      <c r="AG42" s="190">
        <f t="shared" si="52"/>
        <v>0.61727673377359837</v>
      </c>
      <c r="AH42" s="190">
        <f t="shared" si="53"/>
        <v>0.81134752451458947</v>
      </c>
      <c r="AI42" s="190">
        <f t="shared" si="54"/>
        <v>0.81088751562813943</v>
      </c>
      <c r="AJ42" s="190">
        <f t="shared" si="55"/>
        <v>0.7712774829552933</v>
      </c>
      <c r="AK42" s="190">
        <f t="shared" si="56"/>
        <v>0.78634558965452728</v>
      </c>
      <c r="AL42" s="190">
        <f t="shared" si="56"/>
        <v>0.72352503172474902</v>
      </c>
      <c r="AM42" s="190">
        <f t="shared" si="57"/>
        <v>0.77472135371884931</v>
      </c>
      <c r="AN42" s="54">
        <f t="shared" ref="AN42:AN71" si="58">(AM42-AL42)/AL42</f>
        <v>7.0759572577686475E-2</v>
      </c>
    </row>
    <row r="43" spans="1:40" ht="20.100000000000001" customHeight="1" x14ac:dyDescent="0.25">
      <c r="A43" s="11" t="s">
        <v>96</v>
      </c>
      <c r="B43" s="106">
        <v>79453.48</v>
      </c>
      <c r="C43" s="183">
        <v>84417.1</v>
      </c>
      <c r="D43" s="183">
        <v>85723.73</v>
      </c>
      <c r="E43" s="183">
        <v>56760.53</v>
      </c>
      <c r="F43" s="183">
        <v>74206.679999999993</v>
      </c>
      <c r="G43" s="183">
        <v>62314.28</v>
      </c>
      <c r="H43" s="183">
        <v>67625.490000000005</v>
      </c>
      <c r="I43" s="183">
        <v>87329.65</v>
      </c>
      <c r="J43" s="75">
        <v>87936.19</v>
      </c>
      <c r="K43" s="98">
        <v>64727.69</v>
      </c>
      <c r="L43" s="54">
        <f t="shared" si="47"/>
        <v>-0.26392432967587065</v>
      </c>
      <c r="N43" s="392">
        <f t="shared" ref="N43:N71" si="59">K43/$K$72</f>
        <v>0.15279168851534386</v>
      </c>
      <c r="P43" s="97">
        <v>3030.2669999999998</v>
      </c>
      <c r="Q43" s="75">
        <v>3638.681</v>
      </c>
      <c r="R43" s="183">
        <v>4842.5780000000004</v>
      </c>
      <c r="S43" s="183">
        <v>4050.4160000000002</v>
      </c>
      <c r="T43" s="183">
        <v>4555.6120000000001</v>
      </c>
      <c r="U43" s="183">
        <v>3386.4720000000002</v>
      </c>
      <c r="V43" s="183">
        <v>3533.1480000000001</v>
      </c>
      <c r="W43" s="183">
        <v>4181.9870000000001</v>
      </c>
      <c r="X43" s="75">
        <v>5779.3280000000004</v>
      </c>
      <c r="Y43" s="98">
        <v>3664.114</v>
      </c>
      <c r="Z43" s="54">
        <f t="shared" si="48"/>
        <v>-0.36599653108458291</v>
      </c>
      <c r="AB43" s="392">
        <f t="shared" ref="AB43:AB71" si="60">Y43/$Y$72</f>
        <v>0.11822902178563312</v>
      </c>
      <c r="AD43" s="189">
        <f t="shared" si="49"/>
        <v>0.38138883281135072</v>
      </c>
      <c r="AE43" s="190">
        <f t="shared" si="50"/>
        <v>0.43103601047655032</v>
      </c>
      <c r="AF43" s="190">
        <f t="shared" si="51"/>
        <v>0.56490519019646024</v>
      </c>
      <c r="AG43" s="190">
        <f t="shared" si="52"/>
        <v>0.71359728318252147</v>
      </c>
      <c r="AH43" s="190">
        <f t="shared" si="53"/>
        <v>0.61390861307903821</v>
      </c>
      <c r="AI43" s="190">
        <f t="shared" si="54"/>
        <v>0.54345039371392889</v>
      </c>
      <c r="AJ43" s="190">
        <f t="shared" si="55"/>
        <v>0.52245802581245626</v>
      </c>
      <c r="AK43" s="190">
        <f t="shared" si="56"/>
        <v>0.47887367005364162</v>
      </c>
      <c r="AL43" s="190">
        <f t="shared" si="56"/>
        <v>0.65721837618846113</v>
      </c>
      <c r="AM43" s="190">
        <f t="shared" si="57"/>
        <v>0.56608137877313403</v>
      </c>
      <c r="AN43" s="54">
        <f t="shared" si="58"/>
        <v>-0.13867079910923405</v>
      </c>
    </row>
    <row r="44" spans="1:40" ht="20.100000000000001" customHeight="1" x14ac:dyDescent="0.25">
      <c r="A44" s="11" t="s">
        <v>100</v>
      </c>
      <c r="B44" s="106">
        <v>16179.12</v>
      </c>
      <c r="C44" s="183">
        <v>16580.45</v>
      </c>
      <c r="D44" s="183">
        <v>18166.259999999998</v>
      </c>
      <c r="E44" s="183">
        <v>18504.900000000001</v>
      </c>
      <c r="F44" s="183">
        <v>20964.05</v>
      </c>
      <c r="G44" s="183">
        <v>20791.47</v>
      </c>
      <c r="H44" s="183">
        <v>18939.5</v>
      </c>
      <c r="I44" s="183">
        <v>19141.87</v>
      </c>
      <c r="J44" s="75">
        <v>15371.1</v>
      </c>
      <c r="K44" s="98">
        <v>16840.64</v>
      </c>
      <c r="L44" s="54">
        <f t="shared" si="47"/>
        <v>9.5604088191476144E-2</v>
      </c>
      <c r="N44" s="392">
        <f t="shared" si="59"/>
        <v>3.9752844899594596E-2</v>
      </c>
      <c r="P44" s="97">
        <v>1372.5129999999999</v>
      </c>
      <c r="Q44" s="75">
        <v>1393.6590000000001</v>
      </c>
      <c r="R44" s="183">
        <v>1686.9079999999999</v>
      </c>
      <c r="S44" s="183">
        <v>1809.4659999999999</v>
      </c>
      <c r="T44" s="183">
        <v>1954.829</v>
      </c>
      <c r="U44" s="183">
        <v>1868.1890000000001</v>
      </c>
      <c r="V44" s="183">
        <v>1703.13</v>
      </c>
      <c r="W44" s="183">
        <v>1873.4839999999999</v>
      </c>
      <c r="X44" s="75">
        <v>1656.425</v>
      </c>
      <c r="Y44" s="98">
        <v>1776.076</v>
      </c>
      <c r="Z44" s="54">
        <f t="shared" si="48"/>
        <v>7.2234480885038602E-2</v>
      </c>
      <c r="AB44" s="392">
        <f t="shared" si="60"/>
        <v>5.7308186398387202E-2</v>
      </c>
      <c r="AD44" s="189">
        <f t="shared" si="49"/>
        <v>0.8483236418297162</v>
      </c>
      <c r="AE44" s="190">
        <f t="shared" si="50"/>
        <v>0.84054353168942941</v>
      </c>
      <c r="AF44" s="190">
        <f t="shared" si="51"/>
        <v>0.92859399788398944</v>
      </c>
      <c r="AG44" s="190">
        <f t="shared" si="52"/>
        <v>0.97783073672378651</v>
      </c>
      <c r="AH44" s="190">
        <f t="shared" si="53"/>
        <v>0.93246724750227172</v>
      </c>
      <c r="AI44" s="190">
        <f t="shared" si="54"/>
        <v>0.89853627473189723</v>
      </c>
      <c r="AJ44" s="190">
        <f t="shared" si="55"/>
        <v>0.89924760421341654</v>
      </c>
      <c r="AK44" s="190">
        <f t="shared" si="56"/>
        <v>0.97873614228912842</v>
      </c>
      <c r="AL44" s="190">
        <f t="shared" si="56"/>
        <v>1.077622941754331</v>
      </c>
      <c r="AM44" s="190">
        <f t="shared" si="57"/>
        <v>1.0546368784084217</v>
      </c>
      <c r="AN44" s="54">
        <f t="shared" si="58"/>
        <v>-2.1330339634834501E-2</v>
      </c>
    </row>
    <row r="45" spans="1:40" ht="20.100000000000001" customHeight="1" x14ac:dyDescent="0.25">
      <c r="A45" s="11" t="s">
        <v>113</v>
      </c>
      <c r="B45" s="106">
        <v>8911.09</v>
      </c>
      <c r="C45" s="183">
        <v>3080.97</v>
      </c>
      <c r="D45" s="183">
        <v>722.21</v>
      </c>
      <c r="E45" s="183">
        <v>605.98</v>
      </c>
      <c r="F45" s="183">
        <v>757.99</v>
      </c>
      <c r="G45" s="183">
        <v>1016.21</v>
      </c>
      <c r="H45" s="183">
        <v>860.18</v>
      </c>
      <c r="I45" s="183">
        <v>5199.41</v>
      </c>
      <c r="J45" s="75">
        <v>15819.78</v>
      </c>
      <c r="K45" s="98">
        <v>17544.740000000002</v>
      </c>
      <c r="L45" s="54">
        <f t="shared" si="47"/>
        <v>0.10903817878630429</v>
      </c>
      <c r="N45" s="392">
        <f t="shared" si="59"/>
        <v>4.141489444722489E-2</v>
      </c>
      <c r="P45" s="97">
        <v>448.17</v>
      </c>
      <c r="Q45" s="75">
        <v>207.17400000000001</v>
      </c>
      <c r="R45" s="183">
        <v>52.926000000000002</v>
      </c>
      <c r="S45" s="183">
        <v>44.35</v>
      </c>
      <c r="T45" s="183">
        <v>77.177000000000007</v>
      </c>
      <c r="U45" s="183">
        <v>73.406999999999996</v>
      </c>
      <c r="V45" s="183">
        <v>74.168999999999997</v>
      </c>
      <c r="W45" s="183">
        <v>408.16</v>
      </c>
      <c r="X45" s="75">
        <v>1476.836</v>
      </c>
      <c r="Y45" s="98">
        <v>1587.577</v>
      </c>
      <c r="Z45" s="54">
        <f t="shared" si="48"/>
        <v>7.4985306425357987E-2</v>
      </c>
      <c r="AB45" s="392">
        <f t="shared" si="60"/>
        <v>5.1225937762681528E-2</v>
      </c>
      <c r="AD45" s="189">
        <f t="shared" si="49"/>
        <v>0.50293510670411812</v>
      </c>
      <c r="AE45" s="190">
        <f t="shared" si="50"/>
        <v>0.67243108501543358</v>
      </c>
      <c r="AF45" s="190">
        <f t="shared" si="51"/>
        <v>0.73283394026668147</v>
      </c>
      <c r="AG45" s="190">
        <f t="shared" si="52"/>
        <v>0.73187233902108972</v>
      </c>
      <c r="AH45" s="190">
        <f t="shared" si="53"/>
        <v>1.0181796593622607</v>
      </c>
      <c r="AI45" s="190">
        <f t="shared" si="54"/>
        <v>0.72236053571604286</v>
      </c>
      <c r="AJ45" s="190">
        <f t="shared" si="55"/>
        <v>0.86224976167778844</v>
      </c>
      <c r="AK45" s="190">
        <f t="shared" si="56"/>
        <v>0.78501214560882882</v>
      </c>
      <c r="AL45" s="190">
        <f t="shared" si="56"/>
        <v>0.93353763453094785</v>
      </c>
      <c r="AM45" s="190">
        <f t="shared" si="57"/>
        <v>0.90487348344860052</v>
      </c>
      <c r="AN45" s="54">
        <f t="shared" si="58"/>
        <v>-3.070486932939721E-2</v>
      </c>
    </row>
    <row r="46" spans="1:40" ht="20.100000000000001" customHeight="1" x14ac:dyDescent="0.25">
      <c r="A46" s="11" t="s">
        <v>115</v>
      </c>
      <c r="B46" s="106">
        <v>13763.25</v>
      </c>
      <c r="C46" s="183">
        <v>16627.09</v>
      </c>
      <c r="D46" s="183">
        <v>17263.27</v>
      </c>
      <c r="E46" s="183">
        <v>16190.51</v>
      </c>
      <c r="F46" s="183">
        <v>21335.38</v>
      </c>
      <c r="G46" s="183">
        <v>20553.080000000002</v>
      </c>
      <c r="H46" s="183">
        <v>20055.439999999999</v>
      </c>
      <c r="I46" s="183">
        <v>15325.85</v>
      </c>
      <c r="J46" s="75">
        <v>20255.509999999998</v>
      </c>
      <c r="K46" s="98">
        <v>21047.26</v>
      </c>
      <c r="L46" s="54">
        <f t="shared" si="47"/>
        <v>3.9088129600291482E-2</v>
      </c>
      <c r="N46" s="392">
        <f t="shared" si="59"/>
        <v>4.9682699846409717E-2</v>
      </c>
      <c r="P46" s="97">
        <v>800.202</v>
      </c>
      <c r="Q46" s="75">
        <v>974.10299999999995</v>
      </c>
      <c r="R46" s="183">
        <v>1187.221</v>
      </c>
      <c r="S46" s="183">
        <v>1318.2090000000001</v>
      </c>
      <c r="T46" s="183">
        <v>1647.415</v>
      </c>
      <c r="U46" s="183">
        <v>1509.704</v>
      </c>
      <c r="V46" s="183">
        <v>1479.7149999999999</v>
      </c>
      <c r="W46" s="183">
        <v>1082.6179999999999</v>
      </c>
      <c r="X46" s="75">
        <v>1548.18</v>
      </c>
      <c r="Y46" s="98">
        <v>1583.461</v>
      </c>
      <c r="Z46" s="54">
        <f t="shared" si="48"/>
        <v>2.2788693821131877E-2</v>
      </c>
      <c r="AB46" s="392">
        <f t="shared" si="60"/>
        <v>5.1093127851835507E-2</v>
      </c>
      <c r="AD46" s="189">
        <f t="shared" si="49"/>
        <v>0.58140482807476435</v>
      </c>
      <c r="AE46" s="190">
        <f t="shared" si="50"/>
        <v>0.58585296645414198</v>
      </c>
      <c r="AF46" s="190">
        <f t="shared" si="51"/>
        <v>0.6877150157530989</v>
      </c>
      <c r="AG46" s="190">
        <f t="shared" si="52"/>
        <v>0.81418621155232296</v>
      </c>
      <c r="AH46" s="190">
        <f t="shared" si="53"/>
        <v>0.77215170294599855</v>
      </c>
      <c r="AI46" s="190">
        <f t="shared" si="54"/>
        <v>0.73453905691993604</v>
      </c>
      <c r="AJ46" s="190">
        <f t="shared" si="55"/>
        <v>0.73781228434778801</v>
      </c>
      <c r="AK46" s="190">
        <f t="shared" si="56"/>
        <v>0.70639997129033627</v>
      </c>
      <c r="AL46" s="190">
        <f t="shared" si="56"/>
        <v>0.76432536134612272</v>
      </c>
      <c r="AM46" s="190">
        <f t="shared" si="57"/>
        <v>0.75233593351343608</v>
      </c>
      <c r="AN46" s="54">
        <f t="shared" si="58"/>
        <v>-1.5686288116321261E-2</v>
      </c>
    </row>
    <row r="47" spans="1:40" ht="20.100000000000001" customHeight="1" x14ac:dyDescent="0.25">
      <c r="A47" s="11" t="s">
        <v>106</v>
      </c>
      <c r="B47" s="106">
        <v>7387.37</v>
      </c>
      <c r="C47" s="183">
        <v>11060.37</v>
      </c>
      <c r="D47" s="183">
        <v>13841.17</v>
      </c>
      <c r="E47" s="183">
        <v>16306.39</v>
      </c>
      <c r="F47" s="183">
        <v>16884.46</v>
      </c>
      <c r="G47" s="183">
        <v>17820.599999999999</v>
      </c>
      <c r="H47" s="183">
        <v>18172.75</v>
      </c>
      <c r="I47" s="183">
        <v>16264.75</v>
      </c>
      <c r="J47" s="75">
        <v>16773.48</v>
      </c>
      <c r="K47" s="98">
        <v>15212.45</v>
      </c>
      <c r="L47" s="54">
        <f t="shared" si="47"/>
        <v>-9.3065362703505711E-2</v>
      </c>
      <c r="N47" s="392">
        <f t="shared" si="59"/>
        <v>3.5909452692583999E-2</v>
      </c>
      <c r="P47" s="97">
        <v>702.04100000000005</v>
      </c>
      <c r="Q47" s="75">
        <v>1010.893</v>
      </c>
      <c r="R47" s="183">
        <v>1293.7629999999999</v>
      </c>
      <c r="S47" s="183">
        <v>1621.2439999999999</v>
      </c>
      <c r="T47" s="183">
        <v>1657.5920000000001</v>
      </c>
      <c r="U47" s="183">
        <v>1661.0119999999999</v>
      </c>
      <c r="V47" s="183">
        <v>1668.64</v>
      </c>
      <c r="W47" s="183">
        <v>1535.9680000000001</v>
      </c>
      <c r="X47" s="75">
        <v>1674.009</v>
      </c>
      <c r="Y47" s="98">
        <v>1439.0840000000001</v>
      </c>
      <c r="Z47" s="54">
        <f t="shared" si="48"/>
        <v>-0.14033676043557708</v>
      </c>
      <c r="AB47" s="392">
        <f t="shared" si="60"/>
        <v>4.6434552414951077E-2</v>
      </c>
      <c r="AD47" s="189">
        <f t="shared" si="49"/>
        <v>0.95032602942589861</v>
      </c>
      <c r="AE47" s="190">
        <f t="shared" si="50"/>
        <v>0.91397756132932262</v>
      </c>
      <c r="AF47" s="190">
        <f t="shared" si="51"/>
        <v>0.9347208364610794</v>
      </c>
      <c r="AG47" s="190">
        <f t="shared" si="52"/>
        <v>0.99423845498605146</v>
      </c>
      <c r="AH47" s="190">
        <f t="shared" si="53"/>
        <v>0.98172639219732238</v>
      </c>
      <c r="AI47" s="190">
        <f t="shared" si="54"/>
        <v>0.93207411647194827</v>
      </c>
      <c r="AJ47" s="190">
        <f t="shared" si="55"/>
        <v>0.91820995721616161</v>
      </c>
      <c r="AK47" s="190">
        <f t="shared" si="56"/>
        <v>0.94435389415761084</v>
      </c>
      <c r="AL47" s="190">
        <f t="shared" si="56"/>
        <v>0.99800935762882836</v>
      </c>
      <c r="AM47" s="190">
        <f t="shared" si="57"/>
        <v>0.94599094820360952</v>
      </c>
      <c r="AN47" s="54">
        <f t="shared" si="58"/>
        <v>-5.2122166017370269E-2</v>
      </c>
    </row>
    <row r="48" spans="1:40" ht="20.100000000000001" customHeight="1" x14ac:dyDescent="0.25">
      <c r="A48" s="11" t="s">
        <v>93</v>
      </c>
      <c r="B48" s="106">
        <v>4118.59</v>
      </c>
      <c r="C48" s="183">
        <v>4063.25</v>
      </c>
      <c r="D48" s="183">
        <v>4520.6499999999996</v>
      </c>
      <c r="E48" s="183">
        <v>5548.27</v>
      </c>
      <c r="F48" s="183">
        <v>6860.06</v>
      </c>
      <c r="G48" s="183">
        <v>7055.43</v>
      </c>
      <c r="H48" s="183">
        <v>7792.84</v>
      </c>
      <c r="I48" s="183">
        <v>10157.91</v>
      </c>
      <c r="J48" s="75">
        <v>8796.8700000000008</v>
      </c>
      <c r="K48" s="98">
        <v>8874.7099999999991</v>
      </c>
      <c r="L48" s="54">
        <f t="shared" si="47"/>
        <v>8.8486018322424132E-3</v>
      </c>
      <c r="N48" s="392">
        <f t="shared" si="59"/>
        <v>2.0949023918264455E-2</v>
      </c>
      <c r="P48" s="97">
        <v>395.21</v>
      </c>
      <c r="Q48" s="75">
        <v>364.25</v>
      </c>
      <c r="R48" s="183">
        <v>423.339</v>
      </c>
      <c r="S48" s="183">
        <v>552.59900000000005</v>
      </c>
      <c r="T48" s="183">
        <v>660.40099999999995</v>
      </c>
      <c r="U48" s="183">
        <v>688.92100000000005</v>
      </c>
      <c r="V48" s="183">
        <v>755.40800000000002</v>
      </c>
      <c r="W48" s="183">
        <v>1085.6030000000001</v>
      </c>
      <c r="X48" s="75">
        <v>960.98299999999995</v>
      </c>
      <c r="Y48" s="98">
        <v>987.69299999999998</v>
      </c>
      <c r="Z48" s="54">
        <f t="shared" si="48"/>
        <v>2.77944563015163E-2</v>
      </c>
      <c r="AB48" s="392">
        <f t="shared" si="60"/>
        <v>3.1869635391943957E-2</v>
      </c>
      <c r="AD48" s="189">
        <f t="shared" si="49"/>
        <v>0.95957597138826622</v>
      </c>
      <c r="AE48" s="190">
        <f t="shared" si="50"/>
        <v>0.89644988617485999</v>
      </c>
      <c r="AF48" s="190">
        <f t="shared" si="51"/>
        <v>0.93645604061362864</v>
      </c>
      <c r="AG48" s="190">
        <f t="shared" si="52"/>
        <v>0.99598433385541807</v>
      </c>
      <c r="AH48" s="190">
        <f t="shared" si="53"/>
        <v>0.96267525356921069</v>
      </c>
      <c r="AI48" s="190">
        <f t="shared" si="54"/>
        <v>0.97644084060078562</v>
      </c>
      <c r="AJ48" s="190">
        <f t="shared" si="55"/>
        <v>0.96936161912730145</v>
      </c>
      <c r="AK48" s="190">
        <f t="shared" si="56"/>
        <v>1.0687267361100858</v>
      </c>
      <c r="AL48" s="190">
        <f t="shared" si="56"/>
        <v>1.0924146884062171</v>
      </c>
      <c r="AM48" s="190">
        <f t="shared" si="57"/>
        <v>1.1129298872864579</v>
      </c>
      <c r="AN48" s="54">
        <f t="shared" si="58"/>
        <v>1.8779680553519026E-2</v>
      </c>
    </row>
    <row r="49" spans="1:40" ht="20.100000000000001" customHeight="1" x14ac:dyDescent="0.25">
      <c r="A49" s="11" t="s">
        <v>109</v>
      </c>
      <c r="B49" s="106">
        <v>5007.9399999999996</v>
      </c>
      <c r="C49" s="183">
        <v>4343.07</v>
      </c>
      <c r="D49" s="183">
        <v>4599.16</v>
      </c>
      <c r="E49" s="183">
        <v>4906.8</v>
      </c>
      <c r="F49" s="183">
        <v>6945.46</v>
      </c>
      <c r="G49" s="183">
        <v>7542.72</v>
      </c>
      <c r="H49" s="183">
        <v>7219.87</v>
      </c>
      <c r="I49" s="183">
        <v>7691.39</v>
      </c>
      <c r="J49" s="75">
        <v>6477.93</v>
      </c>
      <c r="K49" s="98">
        <v>7159.65</v>
      </c>
      <c r="L49" s="54">
        <f t="shared" si="47"/>
        <v>0.10523732118130318</v>
      </c>
      <c r="N49" s="392">
        <f t="shared" si="59"/>
        <v>1.6900572423932964E-2</v>
      </c>
      <c r="P49" s="97">
        <v>366.12799999999999</v>
      </c>
      <c r="Q49" s="75">
        <v>356.22300000000001</v>
      </c>
      <c r="R49" s="183">
        <v>396.65499999999997</v>
      </c>
      <c r="S49" s="183">
        <v>469.05</v>
      </c>
      <c r="T49" s="183">
        <v>681.54</v>
      </c>
      <c r="U49" s="183">
        <v>689.06799999999998</v>
      </c>
      <c r="V49" s="183">
        <v>690.08100000000002</v>
      </c>
      <c r="W49" s="183">
        <v>718.44899999999996</v>
      </c>
      <c r="X49" s="75">
        <v>689.02599999999995</v>
      </c>
      <c r="Y49" s="98">
        <v>760.35</v>
      </c>
      <c r="Z49" s="54">
        <f t="shared" si="48"/>
        <v>0.10351423603753715</v>
      </c>
      <c r="AB49" s="392">
        <f t="shared" si="60"/>
        <v>2.4534017422685579E-2</v>
      </c>
      <c r="AD49" s="189">
        <f t="shared" si="49"/>
        <v>0.73109502110648283</v>
      </c>
      <c r="AE49" s="190">
        <f t="shared" si="50"/>
        <v>0.82021012785886482</v>
      </c>
      <c r="AF49" s="190">
        <f t="shared" si="51"/>
        <v>0.86245096930743881</v>
      </c>
      <c r="AG49" s="190">
        <f t="shared" si="52"/>
        <v>0.95591831743702615</v>
      </c>
      <c r="AH49" s="190">
        <f t="shared" si="53"/>
        <v>0.9812740984758388</v>
      </c>
      <c r="AI49" s="190">
        <f t="shared" si="54"/>
        <v>0.91355373127996253</v>
      </c>
      <c r="AJ49" s="190">
        <f t="shared" si="55"/>
        <v>0.9558080685663316</v>
      </c>
      <c r="AK49" s="190">
        <f t="shared" si="56"/>
        <v>0.93409513754990958</v>
      </c>
      <c r="AL49" s="190">
        <f t="shared" si="56"/>
        <v>1.0636515059594653</v>
      </c>
      <c r="AM49" s="190">
        <f t="shared" si="57"/>
        <v>1.0619932538601748</v>
      </c>
      <c r="AN49" s="54">
        <f t="shared" si="58"/>
        <v>-1.5590182404665214E-3</v>
      </c>
    </row>
    <row r="50" spans="1:40" ht="20.100000000000001" customHeight="1" x14ac:dyDescent="0.25">
      <c r="A50" s="11" t="s">
        <v>116</v>
      </c>
      <c r="B50" s="106">
        <v>13625.16</v>
      </c>
      <c r="C50" s="183">
        <v>10312.44</v>
      </c>
      <c r="D50" s="183">
        <v>10826.96</v>
      </c>
      <c r="E50" s="183">
        <v>6894.07</v>
      </c>
      <c r="F50" s="183">
        <v>14925.68</v>
      </c>
      <c r="G50" s="183">
        <v>18868.87</v>
      </c>
      <c r="H50" s="183">
        <v>22507.7</v>
      </c>
      <c r="I50" s="183">
        <v>24224.94</v>
      </c>
      <c r="J50" s="75">
        <v>20154.939999999999</v>
      </c>
      <c r="K50" s="98">
        <v>25824.73</v>
      </c>
      <c r="L50" s="54">
        <f t="shared" si="47"/>
        <v>0.28131018995839241</v>
      </c>
      <c r="N50" s="392">
        <f t="shared" si="59"/>
        <v>6.096006364745684E-2</v>
      </c>
      <c r="P50" s="97">
        <v>680.65800000000002</v>
      </c>
      <c r="Q50" s="75">
        <v>445.55399999999997</v>
      </c>
      <c r="R50" s="183">
        <v>496.24400000000003</v>
      </c>
      <c r="S50" s="183">
        <v>366.97399999999999</v>
      </c>
      <c r="T50" s="183">
        <v>518.73299999999995</v>
      </c>
      <c r="U50" s="183">
        <v>671.63099999999997</v>
      </c>
      <c r="V50" s="183">
        <v>777.19600000000003</v>
      </c>
      <c r="W50" s="183">
        <v>833.59100000000001</v>
      </c>
      <c r="X50" s="75">
        <v>625.01199999999994</v>
      </c>
      <c r="Y50" s="98">
        <v>719.34299999999996</v>
      </c>
      <c r="Z50" s="54">
        <f t="shared" si="48"/>
        <v>0.15092670220731766</v>
      </c>
      <c r="AB50" s="392">
        <f t="shared" si="60"/>
        <v>2.3210855125780114E-2</v>
      </c>
      <c r="AD50" s="189">
        <f t="shared" si="49"/>
        <v>0.4995596381987441</v>
      </c>
      <c r="AE50" s="190">
        <f t="shared" si="50"/>
        <v>0.43205487741019577</v>
      </c>
      <c r="AF50" s="190">
        <f t="shared" si="51"/>
        <v>0.45834103016913341</v>
      </c>
      <c r="AG50" s="190">
        <f t="shared" si="52"/>
        <v>0.532303849540257</v>
      </c>
      <c r="AH50" s="190">
        <f t="shared" si="53"/>
        <v>0.34754396449608987</v>
      </c>
      <c r="AI50" s="190">
        <f t="shared" si="54"/>
        <v>0.35594659351619895</v>
      </c>
      <c r="AJ50" s="190">
        <f t="shared" si="55"/>
        <v>0.34530227433278388</v>
      </c>
      <c r="AK50" s="190">
        <f t="shared" si="56"/>
        <v>0.34410446424222313</v>
      </c>
      <c r="AL50" s="190">
        <f t="shared" si="56"/>
        <v>0.310103627200081</v>
      </c>
      <c r="AM50" s="190">
        <f t="shared" si="57"/>
        <v>0.27854812034820886</v>
      </c>
      <c r="AN50" s="54">
        <f t="shared" si="58"/>
        <v>-0.10175794181056873</v>
      </c>
    </row>
    <row r="51" spans="1:40" ht="20.100000000000001" customHeight="1" x14ac:dyDescent="0.25">
      <c r="A51" s="11" t="s">
        <v>97</v>
      </c>
      <c r="B51" s="106">
        <v>661.17</v>
      </c>
      <c r="C51" s="183">
        <v>3064.35</v>
      </c>
      <c r="D51" s="183">
        <v>4357.74</v>
      </c>
      <c r="E51" s="183">
        <v>2338.6999999999998</v>
      </c>
      <c r="F51" s="183">
        <v>3771.1</v>
      </c>
      <c r="G51" s="183">
        <v>3378.53</v>
      </c>
      <c r="H51" s="183">
        <v>3455.75</v>
      </c>
      <c r="I51" s="183">
        <v>3138.97</v>
      </c>
      <c r="J51" s="75">
        <v>3714.05</v>
      </c>
      <c r="K51" s="98">
        <v>4594.92</v>
      </c>
      <c r="L51" s="54">
        <f t="shared" si="47"/>
        <v>0.23717235901509129</v>
      </c>
      <c r="N51" s="392">
        <f t="shared" si="59"/>
        <v>1.0846448952417794E-2</v>
      </c>
      <c r="P51" s="97">
        <v>42.238</v>
      </c>
      <c r="Q51" s="75">
        <v>346.49400000000003</v>
      </c>
      <c r="R51" s="183">
        <v>522.38199999999995</v>
      </c>
      <c r="S51" s="183">
        <v>296.38</v>
      </c>
      <c r="T51" s="183">
        <v>231.399</v>
      </c>
      <c r="U51" s="183">
        <v>181.19399999999999</v>
      </c>
      <c r="V51" s="183">
        <v>221.63900000000001</v>
      </c>
      <c r="W51" s="183">
        <v>209.523</v>
      </c>
      <c r="X51" s="75">
        <v>288.47899999999998</v>
      </c>
      <c r="Y51" s="98">
        <v>397.11799999999999</v>
      </c>
      <c r="Z51" s="54">
        <f t="shared" si="48"/>
        <v>0.37659240360650176</v>
      </c>
      <c r="AB51" s="392">
        <f t="shared" si="60"/>
        <v>1.281370412423496E-2</v>
      </c>
      <c r="AD51" s="189">
        <f t="shared" si="49"/>
        <v>0.63883721281969841</v>
      </c>
      <c r="AE51" s="190">
        <f t="shared" si="50"/>
        <v>1.1307259288266682</v>
      </c>
      <c r="AF51" s="190">
        <f t="shared" si="51"/>
        <v>1.1987452211467411</v>
      </c>
      <c r="AG51" s="190">
        <f t="shared" si="52"/>
        <v>1.2672852439389406</v>
      </c>
      <c r="AH51" s="190">
        <f t="shared" si="53"/>
        <v>0.61361141311553657</v>
      </c>
      <c r="AI51" s="190">
        <f t="shared" si="54"/>
        <v>0.53631017039955242</v>
      </c>
      <c r="AJ51" s="190">
        <f t="shared" si="55"/>
        <v>0.64136294581494613</v>
      </c>
      <c r="AK51" s="190">
        <f t="shared" si="56"/>
        <v>0.66748965424964235</v>
      </c>
      <c r="AL51" s="190">
        <f t="shared" si="56"/>
        <v>0.7767235228389493</v>
      </c>
      <c r="AM51" s="190">
        <f t="shared" si="57"/>
        <v>0.86425443750924935</v>
      </c>
      <c r="AN51" s="54">
        <f t="shared" si="58"/>
        <v>0.11269249880623129</v>
      </c>
    </row>
    <row r="52" spans="1:40" ht="20.100000000000001" customHeight="1" x14ac:dyDescent="0.25">
      <c r="A52" s="11" t="s">
        <v>101</v>
      </c>
      <c r="B52" s="106">
        <v>573.57000000000005</v>
      </c>
      <c r="C52" s="183">
        <v>39423.71</v>
      </c>
      <c r="D52" s="183">
        <v>128071.54</v>
      </c>
      <c r="E52" s="183">
        <v>107623.79</v>
      </c>
      <c r="F52" s="183">
        <v>1942.74</v>
      </c>
      <c r="G52" s="183">
        <v>1695.9</v>
      </c>
      <c r="H52" s="183">
        <v>174648.19</v>
      </c>
      <c r="I52" s="183">
        <v>167154.98000000001</v>
      </c>
      <c r="J52" s="75">
        <v>104957.19</v>
      </c>
      <c r="K52" s="98">
        <v>9340.91</v>
      </c>
      <c r="L52" s="54">
        <f t="shared" si="47"/>
        <v>-0.91100266689685572</v>
      </c>
      <c r="N52" s="392">
        <f t="shared" si="59"/>
        <v>2.2049503252315361E-2</v>
      </c>
      <c r="P52" s="97">
        <v>47.99</v>
      </c>
      <c r="Q52" s="75">
        <v>1383.864</v>
      </c>
      <c r="R52" s="183">
        <v>5863.74</v>
      </c>
      <c r="S52" s="183">
        <v>6025.9759999999997</v>
      </c>
      <c r="T52" s="183">
        <v>159.64400000000001</v>
      </c>
      <c r="U52" s="183">
        <v>170.77699999999999</v>
      </c>
      <c r="V52" s="183">
        <v>5081.3860000000004</v>
      </c>
      <c r="W52" s="183">
        <v>7417.13</v>
      </c>
      <c r="X52" s="75">
        <v>6065.1689999999999</v>
      </c>
      <c r="Y52" s="98">
        <v>394.46300000000002</v>
      </c>
      <c r="Z52" s="54">
        <f t="shared" si="48"/>
        <v>-0.93496257070495481</v>
      </c>
      <c r="AB52" s="392">
        <f t="shared" si="60"/>
        <v>1.2728035923725681E-2</v>
      </c>
      <c r="AD52" s="189">
        <f t="shared" si="49"/>
        <v>0.83668950607598025</v>
      </c>
      <c r="AE52" s="190">
        <f t="shared" si="50"/>
        <v>0.35102328015298412</v>
      </c>
      <c r="AF52" s="190">
        <f t="shared" si="51"/>
        <v>0.45784879294806635</v>
      </c>
      <c r="AG52" s="190">
        <f t="shared" si="52"/>
        <v>0.55991114975601586</v>
      </c>
      <c r="AH52" s="190">
        <f t="shared" si="53"/>
        <v>0.82174660531002619</v>
      </c>
      <c r="AI52" s="190">
        <f t="shared" si="54"/>
        <v>1.0069992334453681</v>
      </c>
      <c r="AJ52" s="190">
        <f t="shared" si="55"/>
        <v>0.29094982318454032</v>
      </c>
      <c r="AK52" s="190">
        <f t="shared" si="56"/>
        <v>0.44372773099551088</v>
      </c>
      <c r="AL52" s="190">
        <f t="shared" si="56"/>
        <v>0.57787074901681346</v>
      </c>
      <c r="AM52" s="190">
        <f t="shared" si="57"/>
        <v>0.42229611461838301</v>
      </c>
      <c r="AN52" s="54">
        <f t="shared" si="58"/>
        <v>-0.26922046956542511</v>
      </c>
    </row>
    <row r="53" spans="1:40" ht="20.100000000000001" customHeight="1" x14ac:dyDescent="0.25">
      <c r="A53" s="11" t="s">
        <v>95</v>
      </c>
      <c r="B53" s="106">
        <v>402.65</v>
      </c>
      <c r="C53" s="183">
        <v>2471.98</v>
      </c>
      <c r="D53" s="183">
        <v>2641.58</v>
      </c>
      <c r="E53" s="183">
        <v>1893.66</v>
      </c>
      <c r="F53" s="183">
        <v>1807.52</v>
      </c>
      <c r="G53" s="183">
        <v>4902.66</v>
      </c>
      <c r="H53" s="183">
        <v>4067.07</v>
      </c>
      <c r="I53" s="183">
        <v>4395.0600000000004</v>
      </c>
      <c r="J53" s="75">
        <v>4614.3500000000004</v>
      </c>
      <c r="K53" s="98">
        <v>4279.1899999999996</v>
      </c>
      <c r="L53" s="54">
        <f t="shared" si="47"/>
        <v>-7.2634282184923279E-2</v>
      </c>
      <c r="N53" s="392">
        <f t="shared" si="59"/>
        <v>1.0101158647527421E-2</v>
      </c>
      <c r="P53" s="97">
        <v>38.46</v>
      </c>
      <c r="Q53" s="75">
        <v>146.19900000000001</v>
      </c>
      <c r="R53" s="183">
        <v>174.76499999999999</v>
      </c>
      <c r="S53" s="183">
        <v>188.49199999999999</v>
      </c>
      <c r="T53" s="183">
        <v>160.47300000000001</v>
      </c>
      <c r="U53" s="183">
        <v>336.92200000000003</v>
      </c>
      <c r="V53" s="183">
        <v>306.875</v>
      </c>
      <c r="W53" s="183">
        <v>288.185</v>
      </c>
      <c r="X53" s="75">
        <v>344.95400000000001</v>
      </c>
      <c r="Y53" s="98">
        <v>361.35500000000002</v>
      </c>
      <c r="Z53" s="54">
        <f t="shared" si="48"/>
        <v>4.7545469830760072E-2</v>
      </c>
      <c r="AB53" s="392">
        <f t="shared" si="60"/>
        <v>1.1659748623363645E-2</v>
      </c>
      <c r="AD53" s="189">
        <f t="shared" si="49"/>
        <v>0.95517198559543037</v>
      </c>
      <c r="AE53" s="190">
        <f t="shared" si="50"/>
        <v>0.59142468790200575</v>
      </c>
      <c r="AF53" s="190">
        <f t="shared" si="51"/>
        <v>0.66159268316689257</v>
      </c>
      <c r="AG53" s="190">
        <f t="shared" si="52"/>
        <v>0.99538459913606447</v>
      </c>
      <c r="AH53" s="190">
        <f t="shared" si="53"/>
        <v>0.88780760378861645</v>
      </c>
      <c r="AI53" s="190">
        <f t="shared" si="54"/>
        <v>0.68722285453202969</v>
      </c>
      <c r="AJ53" s="190">
        <f t="shared" si="55"/>
        <v>0.75453582062762625</v>
      </c>
      <c r="AK53" s="190">
        <f t="shared" si="56"/>
        <v>0.65570208370306649</v>
      </c>
      <c r="AL53" s="190">
        <f t="shared" si="56"/>
        <v>0.74756791314052895</v>
      </c>
      <c r="AM53" s="190">
        <f t="shared" si="57"/>
        <v>0.84444719678256885</v>
      </c>
      <c r="AN53" s="54">
        <f t="shared" si="58"/>
        <v>0.1295926188632823</v>
      </c>
    </row>
    <row r="54" spans="1:40" ht="20.100000000000001" customHeight="1" x14ac:dyDescent="0.25">
      <c r="A54" s="11" t="s">
        <v>99</v>
      </c>
      <c r="B54" s="106">
        <v>712.68</v>
      </c>
      <c r="C54" s="183">
        <v>1672.46</v>
      </c>
      <c r="D54" s="183">
        <v>1905.97</v>
      </c>
      <c r="E54" s="183">
        <v>801.54</v>
      </c>
      <c r="F54" s="183">
        <v>1498.69</v>
      </c>
      <c r="G54" s="183">
        <v>981.47</v>
      </c>
      <c r="H54" s="183">
        <v>3143.13</v>
      </c>
      <c r="I54" s="183">
        <v>4611.2299999999996</v>
      </c>
      <c r="J54" s="75">
        <v>3803.71</v>
      </c>
      <c r="K54" s="98">
        <v>3191.83</v>
      </c>
      <c r="L54" s="54">
        <f t="shared" si="47"/>
        <v>-0.1608639985698174</v>
      </c>
      <c r="N54" s="392">
        <f t="shared" si="59"/>
        <v>7.5344121681760919E-3</v>
      </c>
      <c r="P54" s="97">
        <v>104.485</v>
      </c>
      <c r="Q54" s="75">
        <v>136.35400000000001</v>
      </c>
      <c r="R54" s="183">
        <v>156.64599999999999</v>
      </c>
      <c r="S54" s="183">
        <v>95.632999999999996</v>
      </c>
      <c r="T54" s="183">
        <v>123.06</v>
      </c>
      <c r="U54" s="183">
        <v>78.299000000000007</v>
      </c>
      <c r="V54" s="183">
        <v>271.03199999999998</v>
      </c>
      <c r="W54" s="183">
        <v>381.49700000000001</v>
      </c>
      <c r="X54" s="75">
        <v>340.55099999999999</v>
      </c>
      <c r="Y54" s="98">
        <v>290.59800000000001</v>
      </c>
      <c r="Z54" s="54">
        <f t="shared" si="48"/>
        <v>-0.14668287569262747</v>
      </c>
      <c r="AB54" s="392">
        <f t="shared" si="60"/>
        <v>9.3766507463636274E-3</v>
      </c>
      <c r="AD54" s="189">
        <f t="shared" si="49"/>
        <v>1.4660857607902567</v>
      </c>
      <c r="AE54" s="190">
        <f t="shared" si="50"/>
        <v>0.81529005178001268</v>
      </c>
      <c r="AF54" s="190">
        <f t="shared" si="51"/>
        <v>0.82187022880737881</v>
      </c>
      <c r="AG54" s="190">
        <f t="shared" si="52"/>
        <v>1.193115752177059</v>
      </c>
      <c r="AH54" s="190">
        <f t="shared" si="53"/>
        <v>0.82111710894180912</v>
      </c>
      <c r="AI54" s="190">
        <f t="shared" si="54"/>
        <v>0.79777272866210891</v>
      </c>
      <c r="AJ54" s="190">
        <f t="shared" si="55"/>
        <v>0.86229968216395747</v>
      </c>
      <c r="AK54" s="190">
        <f t="shared" si="56"/>
        <v>0.82732156062482254</v>
      </c>
      <c r="AL54" s="190">
        <f t="shared" si="56"/>
        <v>0.89531273414639911</v>
      </c>
      <c r="AM54" s="190">
        <f t="shared" si="57"/>
        <v>0.91044322535974664</v>
      </c>
      <c r="AN54" s="54">
        <f t="shared" si="58"/>
        <v>1.6899671630129447E-2</v>
      </c>
    </row>
    <row r="55" spans="1:40" ht="20.100000000000001" customHeight="1" x14ac:dyDescent="0.25">
      <c r="A55" s="11" t="s">
        <v>94</v>
      </c>
      <c r="B55" s="106">
        <v>10999.82</v>
      </c>
      <c r="C55" s="183">
        <v>12703.98</v>
      </c>
      <c r="D55" s="183">
        <v>11274.66</v>
      </c>
      <c r="E55" s="183">
        <v>5162.5</v>
      </c>
      <c r="F55" s="183">
        <v>5182.66</v>
      </c>
      <c r="G55" s="183">
        <v>7694.79</v>
      </c>
      <c r="H55" s="183">
        <v>6120.26</v>
      </c>
      <c r="I55" s="183">
        <v>7372.93</v>
      </c>
      <c r="J55" s="75">
        <v>5274.5</v>
      </c>
      <c r="K55" s="98">
        <v>4799.78</v>
      </c>
      <c r="L55" s="54">
        <f t="shared" si="47"/>
        <v>-9.0002843871457058E-2</v>
      </c>
      <c r="N55" s="392">
        <f t="shared" si="59"/>
        <v>1.1330027237217596E-2</v>
      </c>
      <c r="P55" s="97">
        <v>354.10899999999998</v>
      </c>
      <c r="Q55" s="75">
        <v>425.767</v>
      </c>
      <c r="R55" s="183">
        <v>565.39499999999998</v>
      </c>
      <c r="S55" s="183">
        <v>432.12200000000001</v>
      </c>
      <c r="T55" s="183">
        <v>196.50700000000001</v>
      </c>
      <c r="U55" s="183">
        <v>295.71699999999998</v>
      </c>
      <c r="V55" s="183">
        <v>210.10400000000001</v>
      </c>
      <c r="W55" s="183">
        <v>272.488</v>
      </c>
      <c r="X55" s="75">
        <v>300.93900000000002</v>
      </c>
      <c r="Y55" s="98">
        <v>255.464</v>
      </c>
      <c r="Z55" s="54">
        <f t="shared" si="48"/>
        <v>-0.15111035791306551</v>
      </c>
      <c r="AB55" s="392">
        <f t="shared" si="60"/>
        <v>8.2429910263285971E-3</v>
      </c>
      <c r="AD55" s="189">
        <f t="shared" si="49"/>
        <v>0.32192254055066361</v>
      </c>
      <c r="AE55" s="190">
        <f t="shared" si="50"/>
        <v>0.33514457673894327</v>
      </c>
      <c r="AF55" s="190">
        <f t="shared" si="51"/>
        <v>0.50147410210152676</v>
      </c>
      <c r="AG55" s="190">
        <f t="shared" si="52"/>
        <v>0.83704019370460059</v>
      </c>
      <c r="AH55" s="190">
        <f t="shared" si="53"/>
        <v>0.37916243782150477</v>
      </c>
      <c r="AI55" s="190">
        <f t="shared" si="54"/>
        <v>0.38430808378136372</v>
      </c>
      <c r="AJ55" s="190">
        <f t="shared" si="55"/>
        <v>0.34329260521611832</v>
      </c>
      <c r="AK55" s="190">
        <f t="shared" si="56"/>
        <v>0.36957898691564955</v>
      </c>
      <c r="AL55" s="190">
        <f t="shared" si="56"/>
        <v>0.57055455493411711</v>
      </c>
      <c r="AM55" s="190">
        <f t="shared" si="57"/>
        <v>0.53224106104863145</v>
      </c>
      <c r="AN55" s="54">
        <f t="shared" si="58"/>
        <v>-6.7151324188288675E-2</v>
      </c>
    </row>
    <row r="56" spans="1:40" ht="20.100000000000001" customHeight="1" x14ac:dyDescent="0.25">
      <c r="A56" s="11" t="s">
        <v>105</v>
      </c>
      <c r="B56" s="106"/>
      <c r="C56" s="183">
        <v>3.84</v>
      </c>
      <c r="D56" s="183"/>
      <c r="E56" s="183">
        <v>10308.82</v>
      </c>
      <c r="F56" s="183">
        <v>10792.02</v>
      </c>
      <c r="G56" s="183">
        <v>15476.89</v>
      </c>
      <c r="H56" s="183">
        <v>13373.3</v>
      </c>
      <c r="I56" s="183"/>
      <c r="J56" s="75"/>
      <c r="K56" s="98">
        <v>2718.76</v>
      </c>
      <c r="L56" s="54"/>
      <c r="N56" s="392">
        <f t="shared" si="59"/>
        <v>6.4177159893698699E-3</v>
      </c>
      <c r="P56" s="97"/>
      <c r="Q56" s="75">
        <v>0.76400000000000001</v>
      </c>
      <c r="R56" s="183"/>
      <c r="S56" s="183">
        <v>2628.9879999999998</v>
      </c>
      <c r="T56" s="183">
        <v>2631.1930000000002</v>
      </c>
      <c r="U56" s="183">
        <v>3116.8649999999998</v>
      </c>
      <c r="V56" s="183">
        <v>2690.2759999999998</v>
      </c>
      <c r="W56" s="183"/>
      <c r="X56" s="75"/>
      <c r="Y56" s="98">
        <v>166.19900000000001</v>
      </c>
      <c r="Z56" s="54"/>
      <c r="AB56" s="392">
        <f t="shared" si="60"/>
        <v>5.3627002849121076E-3</v>
      </c>
      <c r="AD56" s="189"/>
      <c r="AE56" s="190">
        <f t="shared" si="50"/>
        <v>1.9895833333333335</v>
      </c>
      <c r="AF56" s="190"/>
      <c r="AG56" s="190">
        <f t="shared" si="52"/>
        <v>2.550231743303307</v>
      </c>
      <c r="AH56" s="190">
        <f t="shared" si="53"/>
        <v>2.438091293381591</v>
      </c>
      <c r="AI56" s="190">
        <f t="shared" si="54"/>
        <v>2.0138832801680442</v>
      </c>
      <c r="AJ56" s="190">
        <f t="shared" si="55"/>
        <v>2.0116769981979017</v>
      </c>
      <c r="AK56" s="190"/>
      <c r="AL56" s="190"/>
      <c r="AM56" s="190">
        <f t="shared" si="57"/>
        <v>0.61130441819064574</v>
      </c>
      <c r="AN56" s="54"/>
    </row>
    <row r="57" spans="1:40" ht="20.100000000000001" customHeight="1" x14ac:dyDescent="0.25">
      <c r="A57" s="11" t="s">
        <v>124</v>
      </c>
      <c r="B57" s="106">
        <v>627.5</v>
      </c>
      <c r="C57" s="183">
        <v>1753.8</v>
      </c>
      <c r="D57" s="183">
        <v>2511.56</v>
      </c>
      <c r="E57" s="183">
        <v>2303.4</v>
      </c>
      <c r="F57" s="183">
        <v>4094.85</v>
      </c>
      <c r="G57" s="183">
        <v>2704.22</v>
      </c>
      <c r="H57" s="183">
        <v>3602.8</v>
      </c>
      <c r="I57" s="183">
        <v>3160.51</v>
      </c>
      <c r="J57" s="75">
        <v>2960.35</v>
      </c>
      <c r="K57" s="98">
        <v>1982.5</v>
      </c>
      <c r="L57" s="54">
        <f t="shared" si="47"/>
        <v>-0.3303156721333626</v>
      </c>
      <c r="N57" s="392">
        <f t="shared" si="59"/>
        <v>4.6797517798282187E-3</v>
      </c>
      <c r="P57" s="97">
        <v>48.158000000000001</v>
      </c>
      <c r="Q57" s="75">
        <v>143.4</v>
      </c>
      <c r="R57" s="183">
        <v>224.607</v>
      </c>
      <c r="S57" s="183">
        <v>220.68199999999999</v>
      </c>
      <c r="T57" s="183">
        <v>339.964</v>
      </c>
      <c r="U57" s="183">
        <v>223.05600000000001</v>
      </c>
      <c r="V57" s="183">
        <v>298.23700000000002</v>
      </c>
      <c r="W57" s="183">
        <v>257.24799999999999</v>
      </c>
      <c r="X57" s="75">
        <v>310.63799999999998</v>
      </c>
      <c r="Y57" s="98">
        <v>166.042</v>
      </c>
      <c r="Z57" s="54">
        <f t="shared" si="48"/>
        <v>-0.46548072032397836</v>
      </c>
      <c r="AB57" s="392">
        <f t="shared" si="60"/>
        <v>5.3576344063885825E-3</v>
      </c>
      <c r="AD57" s="189">
        <f t="shared" si="49"/>
        <v>0.76745816733067729</v>
      </c>
      <c r="AE57" s="190">
        <f t="shared" si="50"/>
        <v>0.81765309613410886</v>
      </c>
      <c r="AF57" s="190">
        <f t="shared" si="51"/>
        <v>0.89429279013840002</v>
      </c>
      <c r="AG57" s="190">
        <f t="shared" si="52"/>
        <v>0.95807067812798463</v>
      </c>
      <c r="AH57" s="190">
        <f t="shared" si="53"/>
        <v>0.83022332930388176</v>
      </c>
      <c r="AI57" s="190">
        <f t="shared" si="54"/>
        <v>0.82484413250401234</v>
      </c>
      <c r="AJ57" s="190">
        <f t="shared" si="55"/>
        <v>0.82779227267680699</v>
      </c>
      <c r="AK57" s="190">
        <f t="shared" ref="AK57:AL59" si="61">(W57/I57)*10</f>
        <v>0.81394458489294441</v>
      </c>
      <c r="AL57" s="190">
        <f t="shared" si="61"/>
        <v>1.0493286266826556</v>
      </c>
      <c r="AM57" s="190">
        <f t="shared" si="57"/>
        <v>0.83753846153846156</v>
      </c>
      <c r="AN57" s="54">
        <f t="shared" si="58"/>
        <v>-0.20183397246460988</v>
      </c>
    </row>
    <row r="58" spans="1:40" ht="20.100000000000001" customHeight="1" x14ac:dyDescent="0.25">
      <c r="A58" s="11" t="s">
        <v>104</v>
      </c>
      <c r="B58" s="106">
        <v>10075.5</v>
      </c>
      <c r="C58" s="183">
        <v>28996.22</v>
      </c>
      <c r="D58" s="183">
        <v>19852.47</v>
      </c>
      <c r="E58" s="183">
        <v>3895.11</v>
      </c>
      <c r="F58" s="183">
        <v>3199.26</v>
      </c>
      <c r="G58" s="183">
        <v>7244.12</v>
      </c>
      <c r="H58" s="183">
        <v>3955.78</v>
      </c>
      <c r="I58" s="183">
        <v>16067.13</v>
      </c>
      <c r="J58" s="75">
        <v>5650.02</v>
      </c>
      <c r="K58" s="98">
        <v>918.88</v>
      </c>
      <c r="L58" s="54">
        <f t="shared" si="47"/>
        <v>-0.83736694737363759</v>
      </c>
      <c r="N58" s="392">
        <f t="shared" si="59"/>
        <v>2.1690442953082234E-3</v>
      </c>
      <c r="P58" s="97">
        <v>434.435</v>
      </c>
      <c r="Q58" s="75">
        <v>1187.4159999999999</v>
      </c>
      <c r="R58" s="183">
        <v>919.23400000000004</v>
      </c>
      <c r="S58" s="183">
        <v>334.36599999999999</v>
      </c>
      <c r="T58" s="183">
        <v>291.8</v>
      </c>
      <c r="U58" s="183">
        <v>453.339</v>
      </c>
      <c r="V58" s="183">
        <v>318.64100000000002</v>
      </c>
      <c r="W58" s="183">
        <v>693.61099999999999</v>
      </c>
      <c r="X58" s="75">
        <v>475.78</v>
      </c>
      <c r="Y58" s="98">
        <v>140.94200000000001</v>
      </c>
      <c r="Z58" s="54">
        <f t="shared" si="48"/>
        <v>-0.70376644667703558</v>
      </c>
      <c r="AB58" s="392">
        <f t="shared" si="60"/>
        <v>4.5477391774684699E-3</v>
      </c>
      <c r="AD58" s="189">
        <f t="shared" si="49"/>
        <v>0.43117959406481066</v>
      </c>
      <c r="AE58" s="190">
        <f t="shared" si="50"/>
        <v>0.40950717024494909</v>
      </c>
      <c r="AF58" s="190">
        <f t="shared" si="51"/>
        <v>0.46303255967645335</v>
      </c>
      <c r="AG58" s="190">
        <f t="shared" si="52"/>
        <v>0.85842505089715038</v>
      </c>
      <c r="AH58" s="190">
        <f t="shared" si="53"/>
        <v>0.9120859198689697</v>
      </c>
      <c r="AI58" s="190">
        <f t="shared" si="54"/>
        <v>0.62580271999911652</v>
      </c>
      <c r="AJ58" s="190">
        <f t="shared" si="55"/>
        <v>0.80550738413157463</v>
      </c>
      <c r="AK58" s="190">
        <f t="shared" si="61"/>
        <v>0.43169564197215066</v>
      </c>
      <c r="AL58" s="190">
        <f t="shared" si="61"/>
        <v>0.84208551474154059</v>
      </c>
      <c r="AM58" s="190">
        <f t="shared" si="57"/>
        <v>1.5338455511056939</v>
      </c>
      <c r="AN58" s="54">
        <f t="shared" si="58"/>
        <v>0.82148430801172689</v>
      </c>
    </row>
    <row r="59" spans="1:40" ht="20.100000000000001" customHeight="1" x14ac:dyDescent="0.25">
      <c r="A59" s="11" t="s">
        <v>236</v>
      </c>
      <c r="B59" s="106"/>
      <c r="C59" s="183"/>
      <c r="D59" s="183"/>
      <c r="E59" s="183">
        <v>1024.0999999999999</v>
      </c>
      <c r="F59" s="183">
        <v>2383.9499999999998</v>
      </c>
      <c r="G59" s="183">
        <v>1886.24</v>
      </c>
      <c r="H59" s="183">
        <v>1487.72</v>
      </c>
      <c r="I59" s="183">
        <v>2206.15</v>
      </c>
      <c r="J59" s="75">
        <v>2528.6999999999998</v>
      </c>
      <c r="K59" s="98">
        <v>2769.24</v>
      </c>
      <c r="L59" s="54">
        <f t="shared" si="47"/>
        <v>9.512397674694506E-2</v>
      </c>
      <c r="N59" s="392">
        <f t="shared" si="59"/>
        <v>6.5368755706287484E-3</v>
      </c>
      <c r="P59" s="97"/>
      <c r="Q59" s="75"/>
      <c r="R59" s="183"/>
      <c r="S59" s="183">
        <v>69.147999999999996</v>
      </c>
      <c r="T59" s="183">
        <v>102.468</v>
      </c>
      <c r="U59" s="183">
        <v>75.748000000000005</v>
      </c>
      <c r="V59" s="183">
        <v>58.670999999999999</v>
      </c>
      <c r="W59" s="183">
        <v>99.123000000000005</v>
      </c>
      <c r="X59" s="75">
        <v>147.036</v>
      </c>
      <c r="Y59" s="98">
        <v>117.10599999999999</v>
      </c>
      <c r="Z59" s="54">
        <f t="shared" si="48"/>
        <v>-0.20355559182785174</v>
      </c>
      <c r="AB59" s="392">
        <f t="shared" si="60"/>
        <v>3.7786291106740545E-3</v>
      </c>
      <c r="AD59" s="189"/>
      <c r="AE59" s="190"/>
      <c r="AF59" s="190"/>
      <c r="AG59" s="190">
        <f t="shared" ref="AG59:AG70" si="62">(S59/E59)*10</f>
        <v>0.67520749926764956</v>
      </c>
      <c r="AH59" s="190">
        <f t="shared" ref="AH59:AH71" si="63">(T59/F59)*10</f>
        <v>0.42982445101617073</v>
      </c>
      <c r="AI59" s="190">
        <f t="shared" ref="AI59:AI70" si="64">(U59/G59)*10</f>
        <v>0.40158198320468236</v>
      </c>
      <c r="AJ59" s="190">
        <f t="shared" ref="AJ59:AJ70" si="65">(V59/H59)*10</f>
        <v>0.39436856397709247</v>
      </c>
      <c r="AK59" s="190">
        <f t="shared" ref="AK59:AK70" si="66">(W59/I59)*10</f>
        <v>0.44930308455907347</v>
      </c>
      <c r="AL59" s="190">
        <f t="shared" ref="AL59:AL70" si="67">(X59/J59)*10</f>
        <v>0.58146873887768424</v>
      </c>
      <c r="AM59" s="190">
        <f t="shared" ref="AM59:AM70" si="68">(Y59/K59)*10</f>
        <v>0.4228813681732172</v>
      </c>
      <c r="AN59" s="54">
        <f t="shared" ref="AN59:AN70" si="69">(AM59-AL59)/AL59</f>
        <v>-0.27273584992817118</v>
      </c>
    </row>
    <row r="60" spans="1:40" ht="20.100000000000001" customHeight="1" x14ac:dyDescent="0.25">
      <c r="A60" s="11" t="s">
        <v>92</v>
      </c>
      <c r="B60" s="106">
        <v>116.49</v>
      </c>
      <c r="C60" s="183">
        <v>182.13</v>
      </c>
      <c r="D60" s="183">
        <v>386.13</v>
      </c>
      <c r="E60" s="183">
        <v>6335.07</v>
      </c>
      <c r="F60" s="183">
        <v>2350.2800000000002</v>
      </c>
      <c r="G60" s="183">
        <v>2747.22</v>
      </c>
      <c r="H60" s="183">
        <v>3017.51</v>
      </c>
      <c r="I60" s="183">
        <v>3818.72</v>
      </c>
      <c r="J60" s="75">
        <v>3121.91</v>
      </c>
      <c r="K60" s="98">
        <v>910.19</v>
      </c>
      <c r="L60" s="54">
        <f t="shared" si="47"/>
        <v>-0.70845091626600376</v>
      </c>
      <c r="N60" s="392">
        <f t="shared" si="59"/>
        <v>2.1485312849845377E-3</v>
      </c>
      <c r="P60" s="97">
        <v>11.289</v>
      </c>
      <c r="Q60" s="75">
        <v>17.652999999999999</v>
      </c>
      <c r="R60" s="183">
        <v>34.905000000000001</v>
      </c>
      <c r="S60" s="183">
        <v>515.34199999999998</v>
      </c>
      <c r="T60" s="183">
        <v>233.572</v>
      </c>
      <c r="U60" s="183">
        <v>286.74900000000002</v>
      </c>
      <c r="V60" s="183">
        <v>304.73399999999998</v>
      </c>
      <c r="W60" s="183">
        <v>376.654</v>
      </c>
      <c r="X60" s="75">
        <v>322.75799999999998</v>
      </c>
      <c r="Y60" s="98">
        <v>96.257999999999996</v>
      </c>
      <c r="Z60" s="54">
        <f t="shared" si="48"/>
        <v>-0.70176417005930147</v>
      </c>
      <c r="AB60" s="392">
        <f t="shared" si="60"/>
        <v>3.1059320695375398E-3</v>
      </c>
      <c r="AD60" s="189">
        <f t="shared" ref="AD59:AD70" si="70">(P60/B60)*10</f>
        <v>0.96909605974761781</v>
      </c>
      <c r="AE60" s="190">
        <f t="shared" ref="AE59:AE70" si="71">(Q60/C60)*10</f>
        <v>0.9692527315653654</v>
      </c>
      <c r="AF60" s="190">
        <f t="shared" ref="AF59:AF70" si="72">(R60/D60)*10</f>
        <v>0.90397016548830711</v>
      </c>
      <c r="AG60" s="190">
        <f t="shared" si="62"/>
        <v>0.81347483137518606</v>
      </c>
      <c r="AH60" s="190">
        <f t="shared" si="63"/>
        <v>0.9938049934475891</v>
      </c>
      <c r="AI60" s="190">
        <f t="shared" si="64"/>
        <v>1.0437788018433183</v>
      </c>
      <c r="AJ60" s="190">
        <f t="shared" si="65"/>
        <v>1.0098856341818254</v>
      </c>
      <c r="AK60" s="190">
        <f t="shared" si="66"/>
        <v>0.98633573553441989</v>
      </c>
      <c r="AL60" s="190">
        <f t="shared" si="67"/>
        <v>1.0338478687726425</v>
      </c>
      <c r="AM60" s="190">
        <f t="shared" si="68"/>
        <v>1.0575594106724968</v>
      </c>
      <c r="AN60" s="54">
        <f t="shared" si="69"/>
        <v>2.2935233138318592E-2</v>
      </c>
    </row>
    <row r="61" spans="1:40" ht="20.100000000000001" customHeight="1" x14ac:dyDescent="0.25">
      <c r="A61" s="11" t="s">
        <v>244</v>
      </c>
      <c r="B61" s="106">
        <v>1621.9</v>
      </c>
      <c r="C61" s="183">
        <v>897.88</v>
      </c>
      <c r="D61" s="183">
        <v>993.1</v>
      </c>
      <c r="E61" s="183">
        <v>986</v>
      </c>
      <c r="F61" s="183">
        <v>1211</v>
      </c>
      <c r="G61" s="183">
        <v>1163.5999999999999</v>
      </c>
      <c r="H61" s="183">
        <v>567.67999999999995</v>
      </c>
      <c r="I61" s="183">
        <v>364.9</v>
      </c>
      <c r="J61" s="75">
        <v>510.5</v>
      </c>
      <c r="K61" s="98">
        <v>619.5</v>
      </c>
      <c r="L61" s="54">
        <f t="shared" si="47"/>
        <v>0.21351616062683643</v>
      </c>
      <c r="N61" s="392">
        <f t="shared" si="59"/>
        <v>1.462348664617191E-3</v>
      </c>
      <c r="P61" s="97">
        <v>119.752</v>
      </c>
      <c r="Q61" s="75">
        <v>65.334999999999994</v>
      </c>
      <c r="R61" s="183">
        <v>83.08</v>
      </c>
      <c r="S61" s="183">
        <v>89.804000000000002</v>
      </c>
      <c r="T61" s="183">
        <v>94.465000000000003</v>
      </c>
      <c r="U61" s="183">
        <v>83.968999999999994</v>
      </c>
      <c r="V61" s="183">
        <v>45.176000000000002</v>
      </c>
      <c r="W61" s="183">
        <v>33.640999999999998</v>
      </c>
      <c r="X61" s="75">
        <v>44.518999999999998</v>
      </c>
      <c r="Y61" s="98">
        <v>62.34</v>
      </c>
      <c r="Z61" s="54">
        <f t="shared" si="48"/>
        <v>0.40030099508075218</v>
      </c>
      <c r="AB61" s="392">
        <f t="shared" si="60"/>
        <v>2.0115087080031816E-3</v>
      </c>
      <c r="AD61" s="189">
        <f t="shared" si="70"/>
        <v>0.73834391762747398</v>
      </c>
      <c r="AE61" s="190">
        <f t="shared" si="71"/>
        <v>0.72765848442999059</v>
      </c>
      <c r="AF61" s="190">
        <f t="shared" si="72"/>
        <v>0.83657234920954582</v>
      </c>
      <c r="AG61" s="190">
        <f t="shared" si="62"/>
        <v>0.91079107505070989</v>
      </c>
      <c r="AH61" s="190">
        <f t="shared" si="63"/>
        <v>0.78005780346820819</v>
      </c>
      <c r="AI61" s="190">
        <f t="shared" si="64"/>
        <v>0.72163114472327261</v>
      </c>
      <c r="AJ61" s="190">
        <f t="shared" si="65"/>
        <v>0.79580045095828655</v>
      </c>
      <c r="AK61" s="190">
        <f t="shared" si="66"/>
        <v>0.92192381474376539</v>
      </c>
      <c r="AL61" s="190">
        <f t="shared" si="67"/>
        <v>0.87206660137120473</v>
      </c>
      <c r="AM61" s="190">
        <f t="shared" si="68"/>
        <v>1.0062953995157384</v>
      </c>
      <c r="AN61" s="54">
        <f t="shared" si="69"/>
        <v>0.15392035187848885</v>
      </c>
    </row>
    <row r="62" spans="1:40" ht="20.100000000000001" customHeight="1" x14ac:dyDescent="0.25">
      <c r="A62" s="11" t="s">
        <v>112</v>
      </c>
      <c r="B62" s="106">
        <v>1876.14</v>
      </c>
      <c r="C62" s="183">
        <v>2838.97</v>
      </c>
      <c r="D62" s="183">
        <v>1733.69</v>
      </c>
      <c r="E62" s="183">
        <v>829.21</v>
      </c>
      <c r="F62" s="183">
        <v>957.75</v>
      </c>
      <c r="G62" s="183">
        <v>531.53</v>
      </c>
      <c r="H62" s="183">
        <v>467.66</v>
      </c>
      <c r="I62" s="183">
        <v>378.18</v>
      </c>
      <c r="J62" s="75">
        <v>459.57</v>
      </c>
      <c r="K62" s="98">
        <v>416.94</v>
      </c>
      <c r="L62" s="54">
        <f t="shared" si="47"/>
        <v>-9.2760624061622818E-2</v>
      </c>
      <c r="N62" s="392">
        <f t="shared" si="59"/>
        <v>9.8419960004114877E-4</v>
      </c>
      <c r="P62" s="97">
        <v>91.206000000000003</v>
      </c>
      <c r="Q62" s="75">
        <v>134.04900000000001</v>
      </c>
      <c r="R62" s="183">
        <v>141.11699999999999</v>
      </c>
      <c r="S62" s="183">
        <v>90.284999999999997</v>
      </c>
      <c r="T62" s="183">
        <v>84.817999999999998</v>
      </c>
      <c r="U62" s="183">
        <v>50.737000000000002</v>
      </c>
      <c r="V62" s="183">
        <v>42.09</v>
      </c>
      <c r="W62" s="183">
        <v>36.415999999999997</v>
      </c>
      <c r="X62" s="75">
        <v>47.258000000000003</v>
      </c>
      <c r="Y62" s="98">
        <v>51.572000000000003</v>
      </c>
      <c r="Z62" s="54">
        <f t="shared" si="48"/>
        <v>9.1286131448643615E-2</v>
      </c>
      <c r="AB62" s="392">
        <f t="shared" si="60"/>
        <v>1.664060428122234E-3</v>
      </c>
      <c r="AD62" s="189">
        <f t="shared" si="70"/>
        <v>0.48613642905113691</v>
      </c>
      <c r="AE62" s="190">
        <f t="shared" si="71"/>
        <v>0.47217476760937954</v>
      </c>
      <c r="AF62" s="190">
        <f t="shared" si="72"/>
        <v>0.8139690486765222</v>
      </c>
      <c r="AG62" s="190">
        <f t="shared" si="62"/>
        <v>1.088807419109755</v>
      </c>
      <c r="AH62" s="190">
        <f t="shared" si="63"/>
        <v>0.88559645001305143</v>
      </c>
      <c r="AI62" s="190">
        <f t="shared" si="64"/>
        <v>0.95454630970970611</v>
      </c>
      <c r="AJ62" s="190">
        <f t="shared" si="65"/>
        <v>0.90001282983363984</v>
      </c>
      <c r="AK62" s="190">
        <f t="shared" si="66"/>
        <v>0.96292770638320369</v>
      </c>
      <c r="AL62" s="190">
        <f t="shared" si="67"/>
        <v>1.0283090715233807</v>
      </c>
      <c r="AM62" s="190">
        <f t="shared" si="68"/>
        <v>1.2369165827217345</v>
      </c>
      <c r="AN62" s="54">
        <f t="shared" si="69"/>
        <v>0.20286460265230749</v>
      </c>
    </row>
    <row r="63" spans="1:40" ht="20.100000000000001" customHeight="1" x14ac:dyDescent="0.25">
      <c r="A63" s="11" t="s">
        <v>245</v>
      </c>
      <c r="B63" s="106"/>
      <c r="C63" s="183"/>
      <c r="D63" s="183"/>
      <c r="E63" s="183">
        <v>4.95</v>
      </c>
      <c r="F63" s="183">
        <v>54.89</v>
      </c>
      <c r="G63" s="183">
        <v>213.29</v>
      </c>
      <c r="H63" s="183">
        <v>161.69999999999999</v>
      </c>
      <c r="I63" s="183">
        <v>74.150000000000006</v>
      </c>
      <c r="J63" s="75">
        <v>41.2</v>
      </c>
      <c r="K63" s="98">
        <v>390.55</v>
      </c>
      <c r="L63" s="54">
        <f t="shared" si="47"/>
        <v>8.4793689320388346</v>
      </c>
      <c r="N63" s="392">
        <f t="shared" si="59"/>
        <v>9.2190519929982891E-4</v>
      </c>
      <c r="P63" s="97"/>
      <c r="Q63" s="75"/>
      <c r="R63" s="183"/>
      <c r="S63" s="183">
        <v>1.8839999999999999</v>
      </c>
      <c r="T63" s="183">
        <v>5.4119999999999999</v>
      </c>
      <c r="U63" s="183">
        <v>21.934999999999999</v>
      </c>
      <c r="V63" s="183">
        <v>16.972000000000001</v>
      </c>
      <c r="W63" s="183">
        <v>7.9470000000000001</v>
      </c>
      <c r="X63" s="75">
        <v>5.4169999999999998</v>
      </c>
      <c r="Y63" s="98">
        <v>44.673000000000002</v>
      </c>
      <c r="Z63" s="54">
        <f t="shared" si="48"/>
        <v>7.246815580579657</v>
      </c>
      <c r="AB63" s="392">
        <f t="shared" si="60"/>
        <v>1.4414521737668611E-3</v>
      </c>
      <c r="AD63" s="189"/>
      <c r="AE63" s="190"/>
      <c r="AF63" s="190"/>
      <c r="AG63" s="190">
        <f t="shared" si="62"/>
        <v>3.8060606060606057</v>
      </c>
      <c r="AH63" s="190">
        <f t="shared" si="63"/>
        <v>0.98597194388777554</v>
      </c>
      <c r="AI63" s="190">
        <f t="shared" si="64"/>
        <v>1.0284120211918044</v>
      </c>
      <c r="AJ63" s="190">
        <f t="shared" si="65"/>
        <v>1.0495980210265925</v>
      </c>
      <c r="AK63" s="190">
        <f t="shared" si="66"/>
        <v>1.0717464598786244</v>
      </c>
      <c r="AL63" s="190">
        <f t="shared" si="67"/>
        <v>1.3148058252427184</v>
      </c>
      <c r="AM63" s="190">
        <f t="shared" si="68"/>
        <v>1.1438484188964282</v>
      </c>
      <c r="AN63" s="54">
        <f t="shared" si="69"/>
        <v>-0.1300248318528181</v>
      </c>
    </row>
    <row r="64" spans="1:40" ht="20.100000000000001" customHeight="1" x14ac:dyDescent="0.25">
      <c r="A64" s="11" t="s">
        <v>102</v>
      </c>
      <c r="B64" s="106">
        <v>49.46</v>
      </c>
      <c r="C64" s="183">
        <v>51.6</v>
      </c>
      <c r="D64" s="183">
        <v>195.08</v>
      </c>
      <c r="E64" s="183">
        <v>533.66</v>
      </c>
      <c r="F64" s="183">
        <v>457.13</v>
      </c>
      <c r="G64" s="183">
        <v>397.31</v>
      </c>
      <c r="H64" s="183">
        <v>440.61</v>
      </c>
      <c r="I64" s="183">
        <v>65.37</v>
      </c>
      <c r="J64" s="75">
        <v>104.21</v>
      </c>
      <c r="K64" s="98">
        <v>546.85</v>
      </c>
      <c r="L64" s="54">
        <f t="shared" si="47"/>
        <v>4.2475770079646873</v>
      </c>
      <c r="N64" s="392">
        <f t="shared" si="59"/>
        <v>1.290856121462326E-3</v>
      </c>
      <c r="P64" s="97">
        <v>9.2609999999999992</v>
      </c>
      <c r="Q64" s="75">
        <v>7.2910000000000004</v>
      </c>
      <c r="R64" s="183">
        <v>10.058</v>
      </c>
      <c r="S64" s="183">
        <v>37.313000000000002</v>
      </c>
      <c r="T64" s="183">
        <v>37.061999999999998</v>
      </c>
      <c r="U64" s="183">
        <v>37.603999999999999</v>
      </c>
      <c r="V64" s="183">
        <v>43.994999999999997</v>
      </c>
      <c r="W64" s="183">
        <v>9.7010000000000005</v>
      </c>
      <c r="X64" s="75">
        <v>11.034000000000001</v>
      </c>
      <c r="Y64" s="98">
        <v>34.023000000000003</v>
      </c>
      <c r="Z64" s="54">
        <f t="shared" si="48"/>
        <v>2.0834692767808596</v>
      </c>
      <c r="AB64" s="392">
        <f t="shared" si="60"/>
        <v>1.097811369464104E-3</v>
      </c>
      <c r="AD64" s="189">
        <f t="shared" si="70"/>
        <v>1.8724221593206631</v>
      </c>
      <c r="AE64" s="190">
        <f t="shared" si="71"/>
        <v>1.412984496124031</v>
      </c>
      <c r="AF64" s="190">
        <f t="shared" si="72"/>
        <v>0.51558335042034031</v>
      </c>
      <c r="AG64" s="190">
        <f t="shared" si="62"/>
        <v>0.69919049582130954</v>
      </c>
      <c r="AH64" s="190">
        <f t="shared" si="63"/>
        <v>0.81075405245772525</v>
      </c>
      <c r="AI64" s="190">
        <f t="shared" si="64"/>
        <v>0.94646497697012399</v>
      </c>
      <c r="AJ64" s="190">
        <f t="shared" si="65"/>
        <v>0.99850207666643964</v>
      </c>
      <c r="AK64" s="190">
        <f t="shared" si="66"/>
        <v>1.4840140737341287</v>
      </c>
      <c r="AL64" s="190">
        <f t="shared" si="67"/>
        <v>1.0588235294117649</v>
      </c>
      <c r="AM64" s="190">
        <f t="shared" si="68"/>
        <v>0.62216329889366373</v>
      </c>
      <c r="AN64" s="54">
        <f t="shared" si="69"/>
        <v>-0.41240132882265107</v>
      </c>
    </row>
    <row r="65" spans="1:40" ht="20.100000000000001" customHeight="1" x14ac:dyDescent="0.25">
      <c r="A65" s="11" t="s">
        <v>228</v>
      </c>
      <c r="B65" s="106">
        <v>36.659999999999997</v>
      </c>
      <c r="C65" s="183">
        <v>327.92</v>
      </c>
      <c r="D65" s="183">
        <v>472.06</v>
      </c>
      <c r="E65" s="183">
        <v>651.04</v>
      </c>
      <c r="F65" s="183">
        <v>517.23</v>
      </c>
      <c r="G65" s="183">
        <v>181.59</v>
      </c>
      <c r="H65" s="183">
        <v>274.81</v>
      </c>
      <c r="I65" s="183">
        <v>332.9</v>
      </c>
      <c r="J65" s="75">
        <v>228.85</v>
      </c>
      <c r="K65" s="98">
        <v>377.79</v>
      </c>
      <c r="L65" s="54">
        <f t="shared" si="47"/>
        <v>0.65081931396111004</v>
      </c>
      <c r="N65" s="392">
        <f t="shared" si="59"/>
        <v>8.9178482971061929E-4</v>
      </c>
      <c r="P65" s="97">
        <v>8.9009999999999998</v>
      </c>
      <c r="Q65" s="75">
        <v>20.709</v>
      </c>
      <c r="R65" s="183">
        <v>29.41</v>
      </c>
      <c r="S65" s="183">
        <v>43.966000000000001</v>
      </c>
      <c r="T65" s="183">
        <v>39.244</v>
      </c>
      <c r="U65" s="183">
        <v>14.625999999999999</v>
      </c>
      <c r="V65" s="183">
        <v>22.547000000000001</v>
      </c>
      <c r="W65" s="183">
        <v>28.838000000000001</v>
      </c>
      <c r="X65" s="75">
        <v>21.099</v>
      </c>
      <c r="Y65" s="98">
        <v>30.48</v>
      </c>
      <c r="Z65" s="54">
        <f t="shared" si="48"/>
        <v>0.44461822835205461</v>
      </c>
      <c r="AB65" s="392">
        <f t="shared" si="60"/>
        <v>9.8349030189183451E-4</v>
      </c>
      <c r="AD65" s="189">
        <f t="shared" si="70"/>
        <v>2.427986906710311</v>
      </c>
      <c r="AE65" s="190">
        <f t="shared" si="71"/>
        <v>0.6315259819468162</v>
      </c>
      <c r="AF65" s="190">
        <f t="shared" si="72"/>
        <v>0.62301402364106262</v>
      </c>
      <c r="AG65" s="190">
        <f t="shared" si="62"/>
        <v>0.67531948881789139</v>
      </c>
      <c r="AH65" s="190">
        <f t="shared" si="63"/>
        <v>0.75873402548189395</v>
      </c>
      <c r="AI65" s="190">
        <f t="shared" si="64"/>
        <v>0.80544082823944041</v>
      </c>
      <c r="AJ65" s="190">
        <f t="shared" si="65"/>
        <v>0.82045777082347815</v>
      </c>
      <c r="AK65" s="190">
        <f t="shared" si="66"/>
        <v>0.8662661459897868</v>
      </c>
      <c r="AL65" s="190">
        <f t="shared" si="67"/>
        <v>0.92195761415774524</v>
      </c>
      <c r="AM65" s="190">
        <f t="shared" si="68"/>
        <v>0.80679742714206304</v>
      </c>
      <c r="AN65" s="54">
        <f t="shared" si="69"/>
        <v>-0.12490833119360573</v>
      </c>
    </row>
    <row r="66" spans="1:40" ht="20.100000000000001" customHeight="1" x14ac:dyDescent="0.25">
      <c r="A66" s="11" t="s">
        <v>128</v>
      </c>
      <c r="B66" s="106">
        <v>52</v>
      </c>
      <c r="C66" s="183">
        <v>42</v>
      </c>
      <c r="D66" s="183">
        <v>64.5</v>
      </c>
      <c r="E66" s="183">
        <v>89.3</v>
      </c>
      <c r="F66" s="183">
        <v>126.8</v>
      </c>
      <c r="G66" s="183">
        <v>101.05</v>
      </c>
      <c r="H66" s="183">
        <v>149.19</v>
      </c>
      <c r="I66" s="183">
        <v>132.75</v>
      </c>
      <c r="J66" s="75">
        <v>173.54</v>
      </c>
      <c r="K66" s="98">
        <v>227.16</v>
      </c>
      <c r="L66" s="54">
        <f t="shared" ref="L62:L70" si="73">(K66-J66)/J66</f>
        <v>0.30897775728938576</v>
      </c>
      <c r="N66" s="392">
        <f t="shared" si="59"/>
        <v>5.3621811566495741E-4</v>
      </c>
      <c r="P66" s="97">
        <v>4.7320000000000002</v>
      </c>
      <c r="Q66" s="75">
        <v>3.8410000000000002</v>
      </c>
      <c r="R66" s="183">
        <v>5.7220000000000004</v>
      </c>
      <c r="S66" s="183">
        <v>8.6850000000000005</v>
      </c>
      <c r="T66" s="183">
        <v>12.317</v>
      </c>
      <c r="U66" s="183">
        <v>9.8569999999999993</v>
      </c>
      <c r="V66" s="183">
        <v>14.404999999999999</v>
      </c>
      <c r="W66" s="183">
        <v>12.821</v>
      </c>
      <c r="X66" s="75">
        <v>17.675000000000001</v>
      </c>
      <c r="Y66" s="98">
        <v>24.135000000000002</v>
      </c>
      <c r="Z66" s="54">
        <f t="shared" ref="Z65:Z72" si="74">(Y66-X66)/X66</f>
        <v>0.3654879773691655</v>
      </c>
      <c r="AB66" s="392">
        <f t="shared" si="60"/>
        <v>7.7875782270864268E-4</v>
      </c>
      <c r="AD66" s="189">
        <f t="shared" si="70"/>
        <v>0.90999999999999992</v>
      </c>
      <c r="AE66" s="190">
        <f t="shared" si="71"/>
        <v>0.91452380952380952</v>
      </c>
      <c r="AF66" s="190">
        <f t="shared" si="72"/>
        <v>0.88713178294573647</v>
      </c>
      <c r="AG66" s="190">
        <f t="shared" si="62"/>
        <v>0.97256438969764858</v>
      </c>
      <c r="AH66" s="190">
        <f t="shared" si="63"/>
        <v>0.97137223974763409</v>
      </c>
      <c r="AI66" s="190">
        <f t="shared" si="64"/>
        <v>0.97545769421078676</v>
      </c>
      <c r="AJ66" s="190">
        <f t="shared" si="65"/>
        <v>0.96554728869227158</v>
      </c>
      <c r="AK66" s="190">
        <f t="shared" si="66"/>
        <v>0.96580037664783425</v>
      </c>
      <c r="AL66" s="190">
        <f t="shared" si="67"/>
        <v>1.0184971764434714</v>
      </c>
      <c r="AM66" s="190">
        <f t="shared" si="68"/>
        <v>1.0624669836238776</v>
      </c>
      <c r="AN66" s="54">
        <f t="shared" si="69"/>
        <v>4.3171260752971397E-2</v>
      </c>
    </row>
    <row r="67" spans="1:40" ht="20.100000000000001" customHeight="1" x14ac:dyDescent="0.25">
      <c r="A67" s="11" t="s">
        <v>119</v>
      </c>
      <c r="B67" s="106">
        <v>45.5</v>
      </c>
      <c r="C67" s="183">
        <v>140</v>
      </c>
      <c r="D67" s="183">
        <v>380.8</v>
      </c>
      <c r="E67" s="183">
        <v>45</v>
      </c>
      <c r="F67" s="183">
        <v>10</v>
      </c>
      <c r="G67" s="183">
        <v>1.56</v>
      </c>
      <c r="H67" s="183"/>
      <c r="I67" s="183">
        <v>234</v>
      </c>
      <c r="J67" s="75"/>
      <c r="K67" s="98">
        <v>150.19999999999999</v>
      </c>
      <c r="L67" s="54"/>
      <c r="N67" s="392">
        <f t="shared" si="59"/>
        <v>3.5455168591687179E-4</v>
      </c>
      <c r="P67" s="97">
        <v>4.8099999999999996</v>
      </c>
      <c r="Q67" s="75">
        <v>12.25</v>
      </c>
      <c r="R67" s="183">
        <v>22.085999999999999</v>
      </c>
      <c r="S67" s="183">
        <v>4.05</v>
      </c>
      <c r="T67" s="183">
        <v>0.93100000000000005</v>
      </c>
      <c r="U67" s="183">
        <v>0.17399999999999999</v>
      </c>
      <c r="V67" s="183"/>
      <c r="W67" s="183">
        <v>68.733999999999995</v>
      </c>
      <c r="X67" s="75"/>
      <c r="Y67" s="98">
        <v>10.223000000000001</v>
      </c>
      <c r="Z67" s="54"/>
      <c r="AB67" s="392">
        <f t="shared" si="60"/>
        <v>3.2986290538845886E-4</v>
      </c>
      <c r="AD67" s="189">
        <f t="shared" si="70"/>
        <v>1.0571428571428569</v>
      </c>
      <c r="AE67" s="190">
        <f t="shared" si="71"/>
        <v>0.875</v>
      </c>
      <c r="AF67" s="190">
        <f t="shared" si="72"/>
        <v>0.57998949579831927</v>
      </c>
      <c r="AG67" s="190">
        <f t="shared" si="62"/>
        <v>0.89999999999999991</v>
      </c>
      <c r="AH67" s="190">
        <f t="shared" si="63"/>
        <v>0.93100000000000005</v>
      </c>
      <c r="AI67" s="190">
        <f t="shared" si="64"/>
        <v>1.1153846153846154</v>
      </c>
      <c r="AJ67" s="190"/>
      <c r="AK67" s="190">
        <f t="shared" si="66"/>
        <v>2.937350427350427</v>
      </c>
      <c r="AL67" s="190"/>
      <c r="AM67" s="190">
        <f t="shared" si="68"/>
        <v>0.68062583222370188</v>
      </c>
      <c r="AN67" s="54"/>
    </row>
    <row r="68" spans="1:40" ht="20.100000000000001" customHeight="1" x14ac:dyDescent="0.25">
      <c r="A68" s="11" t="s">
        <v>246</v>
      </c>
      <c r="B68" s="106"/>
      <c r="C68" s="183"/>
      <c r="D68" s="183">
        <v>12.43</v>
      </c>
      <c r="E68" s="183"/>
      <c r="F68" s="183"/>
      <c r="G68" s="183"/>
      <c r="H68" s="183"/>
      <c r="I68" s="183">
        <v>10</v>
      </c>
      <c r="J68" s="75">
        <v>120</v>
      </c>
      <c r="K68" s="98">
        <v>79.5</v>
      </c>
      <c r="L68" s="54">
        <f t="shared" si="73"/>
        <v>-0.33750000000000002</v>
      </c>
      <c r="N68" s="392">
        <f t="shared" si="59"/>
        <v>1.8766217729954268E-4</v>
      </c>
      <c r="P68" s="97"/>
      <c r="Q68" s="75"/>
      <c r="R68" s="183">
        <v>0.86799999999999999</v>
      </c>
      <c r="S68" s="183"/>
      <c r="T68" s="183"/>
      <c r="U68" s="183"/>
      <c r="V68" s="183"/>
      <c r="W68" s="183">
        <v>1.268</v>
      </c>
      <c r="X68" s="75">
        <v>14.831</v>
      </c>
      <c r="Y68" s="98">
        <v>9.859</v>
      </c>
      <c r="Z68" s="54">
        <f t="shared" si="74"/>
        <v>-0.33524374620726854</v>
      </c>
      <c r="AB68" s="392">
        <f t="shared" si="60"/>
        <v>3.1811781123200776E-4</v>
      </c>
      <c r="AD68" s="189"/>
      <c r="AE68" s="190"/>
      <c r="AF68" s="190">
        <f t="shared" si="72"/>
        <v>0.6983105390185036</v>
      </c>
      <c r="AG68" s="190"/>
      <c r="AH68" s="190"/>
      <c r="AI68" s="190"/>
      <c r="AJ68" s="190"/>
      <c r="AK68" s="190">
        <f t="shared" si="66"/>
        <v>1.268</v>
      </c>
      <c r="AL68" s="190">
        <f t="shared" si="67"/>
        <v>1.2359166666666668</v>
      </c>
      <c r="AM68" s="190">
        <f t="shared" si="68"/>
        <v>1.240125786163522</v>
      </c>
      <c r="AN68" s="54">
        <f t="shared" si="69"/>
        <v>3.4056661022360247E-3</v>
      </c>
    </row>
    <row r="69" spans="1:40" ht="20.100000000000001" customHeight="1" x14ac:dyDescent="0.25">
      <c r="A69" s="11" t="s">
        <v>248</v>
      </c>
      <c r="B69" s="106">
        <v>1.4</v>
      </c>
      <c r="C69" s="183">
        <v>0.78</v>
      </c>
      <c r="D69" s="183"/>
      <c r="E69" s="183"/>
      <c r="F69" s="183">
        <v>10.28</v>
      </c>
      <c r="G69" s="183">
        <v>10.75</v>
      </c>
      <c r="H69" s="183">
        <v>0.6</v>
      </c>
      <c r="I69" s="183">
        <v>86.23</v>
      </c>
      <c r="J69" s="75">
        <v>113.3</v>
      </c>
      <c r="K69" s="98">
        <v>78.53</v>
      </c>
      <c r="L69" s="54">
        <f t="shared" si="73"/>
        <v>-0.30688437775816413</v>
      </c>
      <c r="N69" s="392">
        <f t="shared" si="59"/>
        <v>1.8537246268343505E-4</v>
      </c>
      <c r="P69" s="97">
        <v>0.14399999999999999</v>
      </c>
      <c r="Q69" s="75">
        <v>0.39700000000000002</v>
      </c>
      <c r="R69" s="183"/>
      <c r="S69" s="183"/>
      <c r="T69" s="183">
        <v>1.478</v>
      </c>
      <c r="U69" s="183">
        <v>2.5670000000000002</v>
      </c>
      <c r="V69" s="183">
        <v>7.0999999999999994E-2</v>
      </c>
      <c r="W69" s="183">
        <v>5.4509999999999996</v>
      </c>
      <c r="X69" s="75">
        <v>11.760999999999999</v>
      </c>
      <c r="Y69" s="98">
        <v>7.4059999999999997</v>
      </c>
      <c r="Z69" s="54">
        <f t="shared" si="74"/>
        <v>-0.37029164186718816</v>
      </c>
      <c r="AB69" s="392">
        <f t="shared" si="60"/>
        <v>2.3896749264471544E-4</v>
      </c>
      <c r="AD69" s="189">
        <f t="shared" si="70"/>
        <v>1.0285714285714285</v>
      </c>
      <c r="AE69" s="190">
        <f t="shared" si="71"/>
        <v>5.0897435897435894</v>
      </c>
      <c r="AF69" s="190"/>
      <c r="AG69" s="190"/>
      <c r="AH69" s="190">
        <f t="shared" si="63"/>
        <v>1.4377431906614788</v>
      </c>
      <c r="AI69" s="190">
        <f t="shared" si="64"/>
        <v>2.3879069767441861</v>
      </c>
      <c r="AJ69" s="190">
        <f t="shared" si="65"/>
        <v>1.1833333333333333</v>
      </c>
      <c r="AK69" s="190">
        <f t="shared" si="66"/>
        <v>0.63214658471529628</v>
      </c>
      <c r="AL69" s="190">
        <f t="shared" si="67"/>
        <v>1.0380406001765223</v>
      </c>
      <c r="AM69" s="190">
        <f t="shared" si="68"/>
        <v>0.94307907805934033</v>
      </c>
      <c r="AN69" s="54">
        <f t="shared" si="69"/>
        <v>-9.1481510550775635E-2</v>
      </c>
    </row>
    <row r="70" spans="1:40" ht="20.100000000000001" customHeight="1" x14ac:dyDescent="0.25">
      <c r="A70" s="11" t="s">
        <v>249</v>
      </c>
      <c r="B70" s="106">
        <v>75</v>
      </c>
      <c r="C70" s="183">
        <v>190</v>
      </c>
      <c r="D70" s="183">
        <v>121.2</v>
      </c>
      <c r="E70" s="183">
        <v>30</v>
      </c>
      <c r="F70" s="183">
        <v>309.3</v>
      </c>
      <c r="G70" s="183">
        <v>205.22</v>
      </c>
      <c r="H70" s="183">
        <v>102.5</v>
      </c>
      <c r="I70" s="183">
        <v>396.6</v>
      </c>
      <c r="J70" s="75">
        <v>105</v>
      </c>
      <c r="K70" s="98">
        <v>141</v>
      </c>
      <c r="L70" s="54">
        <f t="shared" si="73"/>
        <v>0.34285714285714286</v>
      </c>
      <c r="N70" s="392">
        <f t="shared" si="59"/>
        <v>3.328348050218304E-4</v>
      </c>
      <c r="P70" s="97">
        <v>7.02</v>
      </c>
      <c r="Q70" s="75">
        <v>17.448</v>
      </c>
      <c r="R70" s="183">
        <v>12.474</v>
      </c>
      <c r="S70" s="183">
        <v>3.59</v>
      </c>
      <c r="T70" s="183">
        <v>29.992999999999999</v>
      </c>
      <c r="U70" s="183">
        <v>19.698</v>
      </c>
      <c r="V70" s="183">
        <v>9.99</v>
      </c>
      <c r="W70" s="183">
        <v>33.011000000000003</v>
      </c>
      <c r="X70" s="75">
        <v>5.46</v>
      </c>
      <c r="Y70" s="98">
        <v>6.0910000000000002</v>
      </c>
      <c r="Z70" s="54">
        <f t="shared" si="74"/>
        <v>0.11556776556776562</v>
      </c>
      <c r="AB70" s="392">
        <f t="shared" si="60"/>
        <v>1.9653672666742665E-4</v>
      </c>
      <c r="AD70" s="189">
        <f t="shared" si="70"/>
        <v>0.93599999999999994</v>
      </c>
      <c r="AE70" s="190">
        <f t="shared" si="71"/>
        <v>0.9183157894736842</v>
      </c>
      <c r="AF70" s="190">
        <f t="shared" si="72"/>
        <v>1.0292079207920792</v>
      </c>
      <c r="AG70" s="190">
        <f t="shared" si="62"/>
        <v>1.1966666666666665</v>
      </c>
      <c r="AH70" s="190">
        <f t="shared" si="63"/>
        <v>0.96970578726155832</v>
      </c>
      <c r="AI70" s="190">
        <f t="shared" si="64"/>
        <v>0.95984796803430472</v>
      </c>
      <c r="AJ70" s="190">
        <f t="shared" si="65"/>
        <v>0.97463414634146339</v>
      </c>
      <c r="AK70" s="190">
        <f t="shared" si="66"/>
        <v>0.83234997478567829</v>
      </c>
      <c r="AL70" s="190">
        <f t="shared" si="67"/>
        <v>0.52</v>
      </c>
      <c r="AM70" s="190">
        <f t="shared" si="68"/>
        <v>0.43198581560283689</v>
      </c>
      <c r="AN70" s="54">
        <f t="shared" si="69"/>
        <v>-0.16925804691762139</v>
      </c>
    </row>
    <row r="71" spans="1:40" ht="20.100000000000001" customHeight="1" thickBot="1" x14ac:dyDescent="0.3">
      <c r="A71" s="5" t="s">
        <v>33</v>
      </c>
      <c r="B71" s="107">
        <f t="shared" ref="B71:C71" si="75">B72-SUM(B41:B70)</f>
        <v>4177.0699999999488</v>
      </c>
      <c r="C71" s="108">
        <f t="shared" si="75"/>
        <v>2630.5400000002701</v>
      </c>
      <c r="D71" s="108">
        <f>D72-SUM(D41:D70)</f>
        <v>2901.4299999999348</v>
      </c>
      <c r="E71" s="108">
        <f t="shared" ref="E71:I71" si="76">E72-SUM(E41:E70)</f>
        <v>5133.8099999999395</v>
      </c>
      <c r="F71" s="108">
        <f t="shared" si="76"/>
        <v>1373.3999999999651</v>
      </c>
      <c r="G71" s="108">
        <f t="shared" si="76"/>
        <v>1767.7200000002049</v>
      </c>
      <c r="H71" s="108">
        <f t="shared" si="76"/>
        <v>36602.100000000035</v>
      </c>
      <c r="I71" s="108">
        <f t="shared" si="76"/>
        <v>278.72999999986496</v>
      </c>
      <c r="J71" s="81">
        <f>J72-SUM(J41:J70)</f>
        <v>4629.1600000000908</v>
      </c>
      <c r="K71" s="123">
        <f>K72-SUM(K41:K70)</f>
        <v>379.71000000002095</v>
      </c>
      <c r="L71" s="54">
        <f>(K71-J71)/J71</f>
        <v>-0.91797431931494844</v>
      </c>
      <c r="N71" s="392">
        <f t="shared" si="59"/>
        <v>8.963170483322425E-4</v>
      </c>
      <c r="P71" s="148">
        <f t="shared" ref="P71:Q71" si="77">P72-SUM(P41:P70)</f>
        <v>533.375</v>
      </c>
      <c r="Q71" s="81">
        <f t="shared" si="77"/>
        <v>305.77700000000914</v>
      </c>
      <c r="R71" s="81">
        <f>R72-SUM(R41:R70)</f>
        <v>271.11000000000058</v>
      </c>
      <c r="S71" s="81">
        <f t="shared" ref="S71:V71" si="78">S72-SUM(S41:S70)</f>
        <v>543.01499999999942</v>
      </c>
      <c r="T71" s="81">
        <f t="shared" si="78"/>
        <v>172.53199999999197</v>
      </c>
      <c r="U71" s="81">
        <f t="shared" si="78"/>
        <v>223.3920000000071</v>
      </c>
      <c r="V71" s="81">
        <f t="shared" si="78"/>
        <v>1553.9020000000091</v>
      </c>
      <c r="W71" s="81"/>
      <c r="X71" s="81">
        <f>X72-SUM(X41:X70)</f>
        <v>337.52599999999802</v>
      </c>
      <c r="Y71" s="123">
        <f>Y72-SUM(Y41:Y70)</f>
        <v>31.419999999998254</v>
      </c>
      <c r="Z71" s="54">
        <f t="shared" si="74"/>
        <v>-0.90691087501407763</v>
      </c>
      <c r="AB71" s="392">
        <f t="shared" si="60"/>
        <v>1.0138210395485474E-3</v>
      </c>
      <c r="AD71" s="189">
        <f t="shared" ref="AD62:AD71" si="79">(P71/B71)*10</f>
        <v>1.2769118066012934</v>
      </c>
      <c r="AE71" s="190">
        <f t="shared" ref="AE62:AE71" si="80">(Q71/C71)*10</f>
        <v>1.1624115200680383</v>
      </c>
      <c r="AF71" s="190">
        <f t="shared" ref="AF62:AF71" si="81">(R71/D71)*10</f>
        <v>0.93440131245629454</v>
      </c>
      <c r="AG71" s="190">
        <f t="shared" ref="AG59:AG71" si="82">(S71/E71)*10</f>
        <v>1.0577232114160942</v>
      </c>
      <c r="AH71" s="190">
        <f t="shared" si="63"/>
        <v>1.2562399883500537</v>
      </c>
      <c r="AI71" s="190">
        <f t="shared" ref="AI69:AJ72" si="83">(U71/G71)*10</f>
        <v>1.2637295499286156</v>
      </c>
      <c r="AJ71" s="190">
        <f t="shared" si="83"/>
        <v>0.42453902918138786</v>
      </c>
      <c r="AK71" s="190">
        <f t="shared" ref="AK69:AL72" si="84">(W71/I71)*10</f>
        <v>0</v>
      </c>
      <c r="AL71" s="190">
        <f t="shared" si="84"/>
        <v>0.72913012295965451</v>
      </c>
      <c r="AM71" s="190">
        <f t="shared" si="57"/>
        <v>0.82747359827227407</v>
      </c>
      <c r="AN71" s="54">
        <f t="shared" si="58"/>
        <v>0.13487781153990433</v>
      </c>
    </row>
    <row r="72" spans="1:40" s="7" customFormat="1" ht="26.25" customHeight="1" thickBot="1" x14ac:dyDescent="0.3">
      <c r="A72" s="71" t="s">
        <v>34</v>
      </c>
      <c r="B72" s="110">
        <v>533047.75</v>
      </c>
      <c r="C72" s="111">
        <v>756363.69</v>
      </c>
      <c r="D72" s="111">
        <v>887328.78</v>
      </c>
      <c r="E72" s="111">
        <v>720452.35</v>
      </c>
      <c r="F72" s="111">
        <v>495332.13</v>
      </c>
      <c r="G72" s="111">
        <v>485780.15</v>
      </c>
      <c r="H72" s="111">
        <v>525315.06999999995</v>
      </c>
      <c r="I72" s="111">
        <v>562198.5</v>
      </c>
      <c r="J72" s="111">
        <v>521976.31</v>
      </c>
      <c r="K72" s="112">
        <v>423633.58</v>
      </c>
      <c r="L72" s="244">
        <f>(K72-J72)/J72</f>
        <v>-0.18840458487474265</v>
      </c>
      <c r="M72"/>
      <c r="N72" s="424">
        <f>SUM(N41:N71)</f>
        <v>1</v>
      </c>
      <c r="P72" s="152">
        <v>24528.741000000002</v>
      </c>
      <c r="Q72" s="111">
        <v>34571.61</v>
      </c>
      <c r="R72" s="111">
        <v>48241.264999999999</v>
      </c>
      <c r="S72" s="111">
        <v>51348.398000000001</v>
      </c>
      <c r="T72" s="111">
        <v>34972.779000000002</v>
      </c>
      <c r="U72" s="111">
        <v>33045.127</v>
      </c>
      <c r="V72" s="111">
        <v>30044.147000000001</v>
      </c>
      <c r="W72" s="111">
        <v>33982.980000000003</v>
      </c>
      <c r="X72" s="111">
        <v>37946.811999999998</v>
      </c>
      <c r="Y72" s="112">
        <v>30991.663</v>
      </c>
      <c r="Z72" s="244">
        <f t="shared" si="74"/>
        <v>-0.18328678045470587</v>
      </c>
      <c r="AA72"/>
      <c r="AB72" s="424">
        <f>SUM(AB41:AB71)</f>
        <v>1.0000000000000002</v>
      </c>
      <c r="AD72" s="178">
        <f>(P72/B72)*10</f>
        <v>0.46016029520807472</v>
      </c>
      <c r="AE72" s="179">
        <f>(Q72/C72)*10</f>
        <v>0.45707654210635101</v>
      </c>
      <c r="AF72" s="179">
        <f>(R72/D72)*10</f>
        <v>0.54366843595448344</v>
      </c>
      <c r="AG72" s="179">
        <f>(S72/E72)*10</f>
        <v>0.71272441543149945</v>
      </c>
      <c r="AH72" s="179">
        <f>(T72/F72)*10</f>
        <v>0.70604705170246074</v>
      </c>
      <c r="AI72" s="179">
        <f t="shared" si="83"/>
        <v>0.68024860628825612</v>
      </c>
      <c r="AJ72" s="179">
        <f t="shared" si="83"/>
        <v>0.57192623466903403</v>
      </c>
      <c r="AK72" s="179">
        <f t="shared" si="84"/>
        <v>0.6044658603678239</v>
      </c>
      <c r="AL72" s="179">
        <f t="shared" si="84"/>
        <v>0.72698341424728641</v>
      </c>
      <c r="AM72" s="180">
        <f t="shared" si="57"/>
        <v>0.73156766751115432</v>
      </c>
      <c r="AN72" s="181">
        <f>(AM72-AL72)/AL72</f>
        <v>6.3058567417448091E-3</v>
      </c>
    </row>
  </sheetData>
  <mergeCells count="24">
    <mergeCell ref="A38:A40"/>
    <mergeCell ref="B38:K38"/>
    <mergeCell ref="B39:K39"/>
    <mergeCell ref="P38:Y38"/>
    <mergeCell ref="AD4:AM4"/>
    <mergeCell ref="AD5:AM5"/>
    <mergeCell ref="A4:A6"/>
    <mergeCell ref="B4:K4"/>
    <mergeCell ref="B5:K5"/>
    <mergeCell ref="P4:Y4"/>
    <mergeCell ref="P5:Y5"/>
    <mergeCell ref="L4:L6"/>
    <mergeCell ref="N4:N6"/>
    <mergeCell ref="Z4:Z6"/>
    <mergeCell ref="AB4:AB6"/>
    <mergeCell ref="AN4:AN6"/>
    <mergeCell ref="L38:L40"/>
    <mergeCell ref="N38:N40"/>
    <mergeCell ref="Z38:Z40"/>
    <mergeCell ref="AB38:AB40"/>
    <mergeCell ref="AN38:AN40"/>
    <mergeCell ref="AD38:AM38"/>
    <mergeCell ref="P39:Y39"/>
    <mergeCell ref="AD39:AM39"/>
  </mergeCells>
  <conditionalFormatting sqref="L33 N33">
    <cfRule type="cellIs" dxfId="3" priority="25" operator="greaterThan">
      <formula>0</formula>
    </cfRule>
    <cfRule type="cellIs" dxfId="2" priority="26" operator="lessThan">
      <formula>0</formula>
    </cfRule>
  </conditionalFormatting>
  <conditionalFormatting sqref="Z33 AB33">
    <cfRule type="cellIs" dxfId="1" priority="23" operator="greaterThan">
      <formula>0</formula>
    </cfRule>
    <cfRule type="cellIs" dxfId="0" priority="24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ignoredErrors>
    <ignoredError sqref="J31:K31 X31:Y31 B31:H31 P31:V3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84878D3-50F4-458C-A071-640BAFC58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AN32</xm:sqref>
        </x14:conditionalFormatting>
        <x14:conditionalFormatting xmlns:xm="http://schemas.microsoft.com/office/excel/2006/main">
          <x14:cfRule type="iconSet" priority="11" id="{1E9EDEF7-903B-4FCD-8A48-56B856E5A0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L32</xm:sqref>
        </x14:conditionalFormatting>
        <x14:conditionalFormatting xmlns:xm="http://schemas.microsoft.com/office/excel/2006/main">
          <x14:cfRule type="iconSet" priority="10" id="{FA8FE4A0-F09C-4F95-B00F-BC796A66C5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Z32</xm:sqref>
        </x14:conditionalFormatting>
        <x14:conditionalFormatting xmlns:xm="http://schemas.microsoft.com/office/excel/2006/main">
          <x14:cfRule type="iconSet" priority="6" id="{7BA36F12-B4C2-4578-9C51-3503BD51B4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AN72</xm:sqref>
        </x14:conditionalFormatting>
        <x14:conditionalFormatting xmlns:xm="http://schemas.microsoft.com/office/excel/2006/main">
          <x14:cfRule type="iconSet" priority="5" id="{8391BB0F-0C13-4EC2-A916-38A8CDDC8D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L72</xm:sqref>
        </x14:conditionalFormatting>
        <x14:conditionalFormatting xmlns:xm="http://schemas.microsoft.com/office/excel/2006/main">
          <x14:cfRule type="iconSet" priority="4" id="{6B6AAB46-7608-4153-8383-800374ABC4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Z72</xm:sqref>
        </x14:conditionalFormatting>
        <x14:conditionalFormatting xmlns:xm="http://schemas.microsoft.com/office/excel/2006/main">
          <x14:cfRule type="iconSet" priority="3" id="{C7BD2C7E-BC9C-47BB-A57A-460AC2E525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L41:L71</xm:sqref>
        </x14:conditionalFormatting>
        <x14:conditionalFormatting xmlns:xm="http://schemas.microsoft.com/office/excel/2006/main">
          <x14:cfRule type="iconSet" priority="2" id="{E69B55CC-7BBA-455C-A1AF-9FD4999109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Z41:Z71</xm:sqref>
        </x14:conditionalFormatting>
        <x14:conditionalFormatting xmlns:xm="http://schemas.microsoft.com/office/excel/2006/main">
          <x14:cfRule type="iconSet" priority="1" id="{14F2999A-9552-4D6A-AB24-0B58AA3FBC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AN41:AN71</xm:sqref>
        </x14:conditionalFormatting>
        <x14:conditionalFormatting xmlns:xm="http://schemas.microsoft.com/office/excel/2006/main">
          <x14:cfRule type="iconSet" priority="112" id="{9B2F8EDB-C506-4FF3-910A-583D7D7734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L7:L31</xm:sqref>
        </x14:conditionalFormatting>
        <x14:conditionalFormatting xmlns:xm="http://schemas.microsoft.com/office/excel/2006/main">
          <x14:cfRule type="iconSet" priority="116" id="{843A691E-1129-4C33-895B-6DF1F80AA2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Z7:Z31</xm:sqref>
        </x14:conditionalFormatting>
        <x14:conditionalFormatting xmlns:xm="http://schemas.microsoft.com/office/excel/2006/main">
          <x14:cfRule type="iconSet" priority="120" id="{46F316AA-03D4-4CA0-9906-9600121A16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A1:AO8"/>
  <sheetViews>
    <sheetView showGridLines="0" topLeftCell="Y1" workbookViewId="0">
      <selection activeCell="AO6" sqref="AO6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4" max="11" width="9.140625" customWidth="1"/>
    <col min="14" max="14" width="10.42578125" customWidth="1"/>
    <col min="15" max="15" width="1.140625" customWidth="1"/>
    <col min="16" max="16" width="10.42578125" customWidth="1"/>
    <col min="17" max="17" width="2.140625" customWidth="1"/>
    <col min="18" max="25" width="9.140625" customWidth="1"/>
    <col min="28" max="28" width="10.42578125" customWidth="1"/>
    <col min="29" max="29" width="1.140625" customWidth="1"/>
    <col min="30" max="30" width="10.42578125" customWidth="1"/>
    <col min="31" max="31" width="2" customWidth="1"/>
    <col min="32" max="38" width="9.140625" customWidth="1"/>
    <col min="41" max="41" width="10.42578125" customWidth="1"/>
  </cols>
  <sheetData>
    <row r="1" spans="1:41" ht="15.75" x14ac:dyDescent="0.25">
      <c r="A1" s="20" t="s">
        <v>40</v>
      </c>
    </row>
    <row r="2" spans="1:41" ht="15.75" thickBot="1" x14ac:dyDescent="0.3"/>
    <row r="3" spans="1:41" x14ac:dyDescent="0.25">
      <c r="A3" s="479" t="s">
        <v>32</v>
      </c>
      <c r="B3" s="498"/>
      <c r="C3" s="508"/>
      <c r="D3" s="489" t="s">
        <v>19</v>
      </c>
      <c r="E3" s="490"/>
      <c r="F3" s="490"/>
      <c r="G3" s="490"/>
      <c r="H3" s="490"/>
      <c r="I3" s="490"/>
      <c r="J3" s="490"/>
      <c r="K3" s="490"/>
      <c r="L3" s="490"/>
      <c r="M3" s="491"/>
      <c r="N3" s="495" t="s">
        <v>221</v>
      </c>
      <c r="P3" s="493" t="s">
        <v>220</v>
      </c>
      <c r="R3" s="524" t="s">
        <v>35</v>
      </c>
      <c r="S3" s="525"/>
      <c r="T3" s="525"/>
      <c r="U3" s="525"/>
      <c r="V3" s="525"/>
      <c r="W3" s="525"/>
      <c r="X3" s="525"/>
      <c r="Y3" s="525"/>
      <c r="Z3" s="525"/>
      <c r="AA3" s="526"/>
      <c r="AB3" s="495" t="s">
        <v>221</v>
      </c>
      <c r="AD3" s="493" t="s">
        <v>220</v>
      </c>
      <c r="AF3" s="515" t="s">
        <v>42</v>
      </c>
      <c r="AG3" s="516"/>
      <c r="AH3" s="516"/>
      <c r="AI3" s="516"/>
      <c r="AJ3" s="516"/>
      <c r="AK3" s="516"/>
      <c r="AL3" s="516"/>
      <c r="AM3" s="516"/>
      <c r="AN3" s="517"/>
      <c r="AO3" s="495" t="s">
        <v>221</v>
      </c>
    </row>
    <row r="4" spans="1:41" ht="15.75" thickBot="1" x14ac:dyDescent="0.3">
      <c r="A4" s="499"/>
      <c r="B4" s="500"/>
      <c r="C4" s="509"/>
      <c r="D4" s="502" t="s">
        <v>73</v>
      </c>
      <c r="E4" s="487"/>
      <c r="F4" s="487"/>
      <c r="G4" s="487"/>
      <c r="H4" s="487"/>
      <c r="I4" s="487"/>
      <c r="J4" s="487"/>
      <c r="K4" s="487"/>
      <c r="L4" s="487"/>
      <c r="M4" s="488"/>
      <c r="N4" s="496"/>
      <c r="P4" s="494"/>
      <c r="R4" s="518" t="str">
        <f>D4</f>
        <v>jan-dez</v>
      </c>
      <c r="S4" s="519"/>
      <c r="T4" s="519"/>
      <c r="U4" s="519"/>
      <c r="V4" s="519"/>
      <c r="W4" s="519"/>
      <c r="X4" s="519"/>
      <c r="Y4" s="519"/>
      <c r="Z4" s="519"/>
      <c r="AA4" s="520"/>
      <c r="AB4" s="496"/>
      <c r="AD4" s="494"/>
      <c r="AF4" s="521" t="str">
        <f>D4</f>
        <v>jan-dez</v>
      </c>
      <c r="AG4" s="522"/>
      <c r="AH4" s="522"/>
      <c r="AI4" s="522"/>
      <c r="AJ4" s="522"/>
      <c r="AK4" s="522"/>
      <c r="AL4" s="522"/>
      <c r="AM4" s="522"/>
      <c r="AN4" s="523"/>
      <c r="AO4" s="496"/>
    </row>
    <row r="5" spans="1:41" ht="20.25" customHeight="1" thickBot="1" x14ac:dyDescent="0.3">
      <c r="A5" s="499"/>
      <c r="B5" s="500"/>
      <c r="C5" s="509"/>
      <c r="D5" s="43">
        <v>2010</v>
      </c>
      <c r="E5" s="94">
        <v>2011</v>
      </c>
      <c r="F5" s="94">
        <v>2012</v>
      </c>
      <c r="G5" s="94">
        <v>2013</v>
      </c>
      <c r="H5" s="94">
        <v>2014</v>
      </c>
      <c r="I5" s="94">
        <v>2015</v>
      </c>
      <c r="J5" s="94">
        <v>2016</v>
      </c>
      <c r="K5" s="94">
        <v>2017</v>
      </c>
      <c r="L5" s="94">
        <v>2018</v>
      </c>
      <c r="M5" s="42">
        <v>2019</v>
      </c>
      <c r="N5" s="497"/>
      <c r="P5" s="494"/>
      <c r="R5" s="186">
        <v>2010</v>
      </c>
      <c r="S5" s="84">
        <v>2011</v>
      </c>
      <c r="T5" s="84">
        <v>2012</v>
      </c>
      <c r="U5" s="84">
        <v>2013</v>
      </c>
      <c r="V5" s="84">
        <v>2014</v>
      </c>
      <c r="W5" s="84">
        <v>2015</v>
      </c>
      <c r="X5" s="84">
        <v>2016</v>
      </c>
      <c r="Y5" s="84">
        <v>2017</v>
      </c>
      <c r="Z5" s="84">
        <v>2018</v>
      </c>
      <c r="AA5" s="42">
        <v>2019</v>
      </c>
      <c r="AB5" s="497"/>
      <c r="AD5" s="494"/>
      <c r="AF5" s="185">
        <v>2010</v>
      </c>
      <c r="AG5" s="163">
        <v>2011</v>
      </c>
      <c r="AH5" s="163">
        <v>2012</v>
      </c>
      <c r="AI5" s="163">
        <v>2013</v>
      </c>
      <c r="AJ5" s="163">
        <v>2014</v>
      </c>
      <c r="AK5" s="163">
        <v>2015</v>
      </c>
      <c r="AL5" s="163">
        <v>2017</v>
      </c>
      <c r="AM5" s="163">
        <v>2018</v>
      </c>
      <c r="AN5" s="174">
        <v>2019</v>
      </c>
      <c r="AO5" s="497"/>
    </row>
    <row r="6" spans="1:41" ht="20.100000000000001" customHeight="1" x14ac:dyDescent="0.25">
      <c r="A6" s="12" t="s">
        <v>36</v>
      </c>
      <c r="B6" s="13"/>
      <c r="C6" s="13"/>
      <c r="D6" s="194">
        <v>7004.55</v>
      </c>
      <c r="E6" s="195">
        <v>31577.88</v>
      </c>
      <c r="F6" s="195">
        <v>14233.11</v>
      </c>
      <c r="G6" s="195">
        <v>12058.5</v>
      </c>
      <c r="H6" s="195">
        <v>4025.91</v>
      </c>
      <c r="I6" s="195">
        <v>4871.66</v>
      </c>
      <c r="J6" s="195">
        <v>8405.84</v>
      </c>
      <c r="K6" s="195">
        <v>4107.75</v>
      </c>
      <c r="L6" s="195">
        <v>10301.66</v>
      </c>
      <c r="M6" s="196">
        <v>8508.41</v>
      </c>
      <c r="N6" s="54">
        <f>(M6-L6)/L6</f>
        <v>-0.17407388712110475</v>
      </c>
      <c r="P6" s="391">
        <f>M6/M8</f>
        <v>0.49799389770312263</v>
      </c>
      <c r="Q6" s="7"/>
      <c r="R6" s="194">
        <v>2559.192</v>
      </c>
      <c r="S6" s="195">
        <v>5247.3490000000002</v>
      </c>
      <c r="T6" s="195">
        <v>4216.4229999999998</v>
      </c>
      <c r="U6" s="195">
        <v>2547.3240000000001</v>
      </c>
      <c r="V6" s="195">
        <v>3275.52</v>
      </c>
      <c r="W6" s="195">
        <v>5545.49</v>
      </c>
      <c r="X6" s="195">
        <v>2287.6779999999999</v>
      </c>
      <c r="Y6" s="195">
        <v>2638.5639999999999</v>
      </c>
      <c r="Z6" s="195">
        <v>6218.2349999999997</v>
      </c>
      <c r="AA6" s="196">
        <v>4747.4210000000003</v>
      </c>
      <c r="AB6" s="160">
        <f>(AA6-Z6)/Z6</f>
        <v>-0.23653239223027103</v>
      </c>
      <c r="AD6" s="392">
        <f>AA6/AA8</f>
        <v>0.4881392777330959</v>
      </c>
      <c r="AF6" s="116">
        <f t="shared" ref="AF6:AI8" si="0">(R6/D6)*10</f>
        <v>3.6536137225089407</v>
      </c>
      <c r="AG6" s="88">
        <f t="shared" si="0"/>
        <v>1.6617166826905416</v>
      </c>
      <c r="AH6" s="88">
        <f t="shared" si="0"/>
        <v>2.9624045623198301</v>
      </c>
      <c r="AI6" s="88">
        <f t="shared" si="0"/>
        <v>2.1124717004602562</v>
      </c>
      <c r="AJ6" s="88">
        <f t="shared" ref="AJ6:AK8" si="1">(W6/I6)*10</f>
        <v>11.383163028618581</v>
      </c>
      <c r="AK6" s="88">
        <f t="shared" si="1"/>
        <v>2.7215340763088518</v>
      </c>
      <c r="AL6" s="88">
        <f t="shared" ref="AL6:AM8" si="2">(Y6/K6)*10</f>
        <v>6.4233801959710304</v>
      </c>
      <c r="AM6" s="88">
        <f t="shared" si="2"/>
        <v>6.0361485430503432</v>
      </c>
      <c r="AN6" s="117">
        <f>(AA6/M6)*10</f>
        <v>5.579680574866515</v>
      </c>
      <c r="AO6" s="160">
        <f>(AN6-AM6)/AM6</f>
        <v>-7.5622388171573046E-2</v>
      </c>
    </row>
    <row r="7" spans="1:41" ht="20.100000000000001" customHeight="1" thickBot="1" x14ac:dyDescent="0.3">
      <c r="A7" s="12" t="s">
        <v>39</v>
      </c>
      <c r="B7" s="13"/>
      <c r="C7" s="13"/>
      <c r="D7" s="197">
        <v>8541.8799999999992</v>
      </c>
      <c r="E7" s="198">
        <v>10867.96</v>
      </c>
      <c r="F7" s="198">
        <v>14654.26</v>
      </c>
      <c r="G7" s="198">
        <v>14833.51</v>
      </c>
      <c r="H7" s="198">
        <v>11454.05</v>
      </c>
      <c r="I7" s="198">
        <v>8333.15</v>
      </c>
      <c r="J7" s="198">
        <v>9150.7999999999993</v>
      </c>
      <c r="K7" s="198">
        <v>9840.2000000000007</v>
      </c>
      <c r="L7" s="198">
        <v>12215.79</v>
      </c>
      <c r="M7" s="199">
        <v>8576.9599999999991</v>
      </c>
      <c r="N7" s="54">
        <f>(M7-L7)/L7</f>
        <v>-0.29787922025509617</v>
      </c>
      <c r="P7" s="392">
        <f>M7/M8</f>
        <v>0.50200610229687737</v>
      </c>
      <c r="R7" s="97">
        <v>5186.9120000000003</v>
      </c>
      <c r="S7" s="75">
        <v>6901.8549999999996</v>
      </c>
      <c r="T7" s="202">
        <v>9422.9650000000001</v>
      </c>
      <c r="U7" s="202">
        <v>8271.0439999999999</v>
      </c>
      <c r="V7" s="202">
        <v>8982.6560000000009</v>
      </c>
      <c r="W7" s="202">
        <v>5527.5330000000004</v>
      </c>
      <c r="X7" s="202">
        <v>5641.076</v>
      </c>
      <c r="Y7" s="202">
        <v>5698.0460000000003</v>
      </c>
      <c r="Z7" s="202">
        <v>6328.366</v>
      </c>
      <c r="AA7" s="203">
        <v>4978.125</v>
      </c>
      <c r="AB7" s="160">
        <f>(AA7-Z7)/Z7</f>
        <v>-0.21336329156689104</v>
      </c>
      <c r="AD7" s="392">
        <f>AA7/AA8</f>
        <v>0.51186072226690404</v>
      </c>
      <c r="AF7" s="120">
        <f t="shared" si="0"/>
        <v>6.0723306813020095</v>
      </c>
      <c r="AG7" s="91">
        <f t="shared" si="0"/>
        <v>6.350644463174322</v>
      </c>
      <c r="AH7" s="91">
        <f t="shared" si="0"/>
        <v>6.4301882183064851</v>
      </c>
      <c r="AI7" s="91">
        <f t="shared" si="0"/>
        <v>5.5759183092875517</v>
      </c>
      <c r="AJ7" s="91">
        <f t="shared" si="1"/>
        <v>6.6331855300816622</v>
      </c>
      <c r="AK7" s="91">
        <f t="shared" si="1"/>
        <v>6.1645714035931292</v>
      </c>
      <c r="AL7" s="91">
        <f t="shared" si="2"/>
        <v>5.7905794597670779</v>
      </c>
      <c r="AM7" s="91">
        <f t="shared" si="2"/>
        <v>5.180480345520019</v>
      </c>
      <c r="AN7" s="121">
        <f>(AA7/M7)*10</f>
        <v>5.8040669421333435</v>
      </c>
      <c r="AO7" s="160">
        <f>(AN7-AM7)/AM7</f>
        <v>0.12037235063590007</v>
      </c>
    </row>
    <row r="8" spans="1:41" ht="26.25" customHeight="1" thickBot="1" x14ac:dyDescent="0.3">
      <c r="A8" s="69" t="s">
        <v>30</v>
      </c>
      <c r="B8" s="200"/>
      <c r="C8" s="201"/>
      <c r="D8" s="110">
        <v>15546.43</v>
      </c>
      <c r="E8" s="111">
        <v>42445.84</v>
      </c>
      <c r="F8" s="111">
        <v>28887.37</v>
      </c>
      <c r="G8" s="111">
        <v>26892.01</v>
      </c>
      <c r="H8" s="111">
        <v>15479.96</v>
      </c>
      <c r="I8" s="111">
        <v>13204.81</v>
      </c>
      <c r="J8" s="111">
        <v>17556.64</v>
      </c>
      <c r="K8" s="111">
        <v>13947.95</v>
      </c>
      <c r="L8" s="111">
        <v>22517.45</v>
      </c>
      <c r="M8" s="112">
        <v>17085.37</v>
      </c>
      <c r="N8" s="181">
        <f>(M8-L8)/L8</f>
        <v>-0.24123868377636018</v>
      </c>
      <c r="P8" s="424">
        <f>P6+P7</f>
        <v>1</v>
      </c>
      <c r="Q8" s="7"/>
      <c r="R8" s="152">
        <v>7746.1040000000003</v>
      </c>
      <c r="S8" s="111">
        <v>12149.204</v>
      </c>
      <c r="T8" s="111">
        <v>13639.388000000001</v>
      </c>
      <c r="U8" s="111">
        <v>10818.368</v>
      </c>
      <c r="V8" s="111">
        <v>12258.175999999999</v>
      </c>
      <c r="W8" s="111">
        <v>11073.022999999999</v>
      </c>
      <c r="X8" s="111">
        <v>7928.7539999999999</v>
      </c>
      <c r="Y8" s="111">
        <v>8336.61</v>
      </c>
      <c r="Z8" s="111">
        <v>12546.601000000001</v>
      </c>
      <c r="AA8" s="112">
        <v>9725.5460000000003</v>
      </c>
      <c r="AB8" s="244">
        <f>(AA8-Z8)/Z8</f>
        <v>-0.2248461555444379</v>
      </c>
      <c r="AD8" s="424">
        <f>AD6+AD7</f>
        <v>1</v>
      </c>
      <c r="AE8" s="7"/>
      <c r="AF8" s="178">
        <f t="shared" si="0"/>
        <v>4.9825612696934281</v>
      </c>
      <c r="AG8" s="179">
        <f t="shared" si="0"/>
        <v>2.8622837950668427</v>
      </c>
      <c r="AH8" s="179">
        <f t="shared" si="0"/>
        <v>4.7215748612628978</v>
      </c>
      <c r="AI8" s="179">
        <f t="shared" si="0"/>
        <v>4.0228930451833094</v>
      </c>
      <c r="AJ8" s="179">
        <f t="shared" si="1"/>
        <v>8.3855981267432096</v>
      </c>
      <c r="AK8" s="179">
        <f t="shared" si="1"/>
        <v>4.5160998915510033</v>
      </c>
      <c r="AL8" s="179">
        <f t="shared" si="2"/>
        <v>5.9769428482321771</v>
      </c>
      <c r="AM8" s="179">
        <f t="shared" si="2"/>
        <v>5.5719457576235323</v>
      </c>
      <c r="AN8" s="180">
        <f>(AA8/M8)*10</f>
        <v>5.6923239005066915</v>
      </c>
      <c r="AO8" s="181">
        <f>(AN8-AM8)/AM8</f>
        <v>2.1604327845162148E-2</v>
      </c>
    </row>
  </sheetData>
  <mergeCells count="12">
    <mergeCell ref="AO3:AO5"/>
    <mergeCell ref="A3:C5"/>
    <mergeCell ref="D4:M4"/>
    <mergeCell ref="R4:AA4"/>
    <mergeCell ref="N3:N5"/>
    <mergeCell ref="P3:P5"/>
    <mergeCell ref="AF4:AN4"/>
    <mergeCell ref="D3:M3"/>
    <mergeCell ref="R3:AA3"/>
    <mergeCell ref="AF3:AN3"/>
    <mergeCell ref="AB3:AB5"/>
    <mergeCell ref="AD3:AD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F6DD2009-DC1A-4E54-9A21-D50454C39FD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AO8</xm:sqref>
        </x14:conditionalFormatting>
        <x14:conditionalFormatting xmlns:xm="http://schemas.microsoft.com/office/excel/2006/main">
          <x14:cfRule type="iconSet" priority="5" id="{2C7A282D-2663-45F3-988C-52C8D90AE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N8</xm:sqref>
        </x14:conditionalFormatting>
        <x14:conditionalFormatting xmlns:xm="http://schemas.microsoft.com/office/excel/2006/main">
          <x14:cfRule type="iconSet" priority="4" id="{09EDBD45-46BE-4722-8B11-90F651006EB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AB8</xm:sqref>
        </x14:conditionalFormatting>
        <x14:conditionalFormatting xmlns:xm="http://schemas.microsoft.com/office/excel/2006/main">
          <x14:cfRule type="iconSet" priority="3" id="{3FBF3462-7C9C-4459-97F5-C76FE8006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N6:N7</xm:sqref>
        </x14:conditionalFormatting>
        <x14:conditionalFormatting xmlns:xm="http://schemas.microsoft.com/office/excel/2006/main">
          <x14:cfRule type="iconSet" priority="2" id="{701272A2-2F60-421F-A092-D9558B534B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AB6:AB7</xm:sqref>
        </x14:conditionalFormatting>
        <x14:conditionalFormatting xmlns:xm="http://schemas.microsoft.com/office/excel/2006/main">
          <x14:cfRule type="iconSet" priority="1" id="{BE063AEA-6E37-4BD9-B903-43E247F4E8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AO6:AO7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topLeftCell="E1" workbookViewId="0">
      <selection activeCell="L94" sqref="L94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3" max="23" width="11" bestFit="1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432" t="s">
        <v>61</v>
      </c>
      <c r="B1" s="33"/>
      <c r="C1" s="431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101</v>
      </c>
      <c r="B7" s="95">
        <v>1428.62</v>
      </c>
      <c r="C7" s="73">
        <v>25367.61</v>
      </c>
      <c r="D7" s="73">
        <v>5263.86</v>
      </c>
      <c r="E7" s="73">
        <v>5198.3500000000004</v>
      </c>
      <c r="F7" s="73">
        <v>796.43</v>
      </c>
      <c r="G7" s="73">
        <v>1381.54</v>
      </c>
      <c r="H7" s="73">
        <v>4012.46</v>
      </c>
      <c r="I7" s="73">
        <v>652.28</v>
      </c>
      <c r="J7" s="73">
        <v>3230.58</v>
      </c>
      <c r="K7" s="96">
        <v>2566.4699999999998</v>
      </c>
      <c r="L7" s="54">
        <f t="shared" ref="L7:L33" si="0">(K7-J7)/J7</f>
        <v>-0.20556989766543474</v>
      </c>
      <c r="N7" s="391">
        <f>K7/K33</f>
        <v>0.15021448174666396</v>
      </c>
      <c r="P7" s="95">
        <v>565.19299999999998</v>
      </c>
      <c r="Q7" s="73">
        <v>2515.886</v>
      </c>
      <c r="R7" s="73">
        <v>1233.6510000000001</v>
      </c>
      <c r="S7" s="73">
        <v>859.76300000000003</v>
      </c>
      <c r="T7" s="73">
        <v>1006.9690000000001</v>
      </c>
      <c r="U7" s="73">
        <v>3720.7809999999999</v>
      </c>
      <c r="V7" s="73">
        <v>996.22500000000002</v>
      </c>
      <c r="W7" s="73">
        <v>1116.364</v>
      </c>
      <c r="X7" s="73">
        <v>2202.2649999999999</v>
      </c>
      <c r="Y7" s="96">
        <v>2055.7049999999999</v>
      </c>
      <c r="Z7" s="54">
        <f t="shared" ref="Z7:Z33" si="1">(Y7-X7)/X7</f>
        <v>-6.654966591214044E-2</v>
      </c>
      <c r="AB7" s="391">
        <f>Y7/Y33</f>
        <v>0.21137168031491496</v>
      </c>
      <c r="AD7" s="64">
        <f t="shared" ref="AD7:AM12" si="2">(P7/B7)*10</f>
        <v>3.9562164886393862</v>
      </c>
      <c r="AE7" s="88">
        <f t="shared" si="2"/>
        <v>0.9917710024712616</v>
      </c>
      <c r="AF7" s="88">
        <f t="shared" si="2"/>
        <v>2.3436242605236464</v>
      </c>
      <c r="AG7" s="88">
        <f t="shared" si="2"/>
        <v>1.653915184625891</v>
      </c>
      <c r="AH7" s="88">
        <f t="shared" si="2"/>
        <v>12.643534271687408</v>
      </c>
      <c r="AI7" s="88">
        <f t="shared" si="2"/>
        <v>26.93212646756518</v>
      </c>
      <c r="AJ7" s="88">
        <f t="shared" si="2"/>
        <v>2.4828284892559678</v>
      </c>
      <c r="AK7" s="88">
        <f t="shared" si="2"/>
        <v>17.114797326301591</v>
      </c>
      <c r="AL7" s="88">
        <f t="shared" si="2"/>
        <v>6.8169338013607463</v>
      </c>
      <c r="AM7" s="19">
        <f t="shared" si="2"/>
        <v>8.0098540018001394</v>
      </c>
      <c r="AN7" s="54">
        <f>(AM7-AL7)/AL7</f>
        <v>0.17499366066915173</v>
      </c>
    </row>
    <row r="8" spans="1:40" ht="20.100000000000001" customHeight="1" x14ac:dyDescent="0.25">
      <c r="A8" s="5" t="s">
        <v>99</v>
      </c>
      <c r="B8" s="97">
        <v>857.1</v>
      </c>
      <c r="C8" s="75">
        <v>612.96</v>
      </c>
      <c r="D8" s="75">
        <v>916.04</v>
      </c>
      <c r="E8" s="75">
        <v>718.34</v>
      </c>
      <c r="F8" s="75">
        <v>791.46</v>
      </c>
      <c r="G8" s="75">
        <v>583.97</v>
      </c>
      <c r="H8" s="75">
        <v>1087.1500000000001</v>
      </c>
      <c r="I8" s="75">
        <v>1590.81</v>
      </c>
      <c r="J8" s="75">
        <v>1935.13</v>
      </c>
      <c r="K8" s="98">
        <v>1226.8499999999999</v>
      </c>
      <c r="L8" s="54">
        <f t="shared" si="0"/>
        <v>-0.36601158578493442</v>
      </c>
      <c r="N8" s="392">
        <f>K8/$K$33</f>
        <v>7.1807048954749E-2</v>
      </c>
      <c r="P8" s="97">
        <v>308.673</v>
      </c>
      <c r="Q8" s="75">
        <v>285.327</v>
      </c>
      <c r="R8" s="75">
        <v>393.96899999999999</v>
      </c>
      <c r="S8" s="75">
        <v>287.31599999999997</v>
      </c>
      <c r="T8" s="75">
        <v>311.68200000000002</v>
      </c>
      <c r="U8" s="75">
        <v>288.06799999999998</v>
      </c>
      <c r="V8" s="75">
        <v>399.31099999999998</v>
      </c>
      <c r="W8" s="75">
        <v>772.33</v>
      </c>
      <c r="X8" s="75">
        <v>1282.68</v>
      </c>
      <c r="Y8" s="98">
        <v>1114.232</v>
      </c>
      <c r="Z8" s="54">
        <f t="shared" si="1"/>
        <v>-0.13132503820126618</v>
      </c>
      <c r="AB8" s="392">
        <f>Y8/$Y$33</f>
        <v>0.11456755229989143</v>
      </c>
      <c r="AD8" s="64">
        <f t="shared" si="2"/>
        <v>3.6013650682534126</v>
      </c>
      <c r="AE8" s="89">
        <f t="shared" si="2"/>
        <v>4.6549040720438519</v>
      </c>
      <c r="AF8" s="89">
        <f t="shared" si="2"/>
        <v>4.3007838085673118</v>
      </c>
      <c r="AG8" s="89">
        <f t="shared" si="2"/>
        <v>3.9997215803101587</v>
      </c>
      <c r="AH8" s="89">
        <f t="shared" si="2"/>
        <v>3.9380638314001972</v>
      </c>
      <c r="AI8" s="89">
        <f t="shared" si="2"/>
        <v>4.932924636539548</v>
      </c>
      <c r="AJ8" s="89">
        <f t="shared" si="2"/>
        <v>3.6730074046819663</v>
      </c>
      <c r="AK8" s="89">
        <f t="shared" si="2"/>
        <v>4.8549481081964538</v>
      </c>
      <c r="AL8" s="89">
        <f t="shared" si="2"/>
        <v>6.6283918909840676</v>
      </c>
      <c r="AM8" s="19">
        <f t="shared" si="2"/>
        <v>9.0820556710274278</v>
      </c>
      <c r="AN8" s="54">
        <f t="shared" ref="AN8:AN33" si="3">(AM8-AL8)/AL8</f>
        <v>0.37017482074058289</v>
      </c>
    </row>
    <row r="9" spans="1:40" ht="20.100000000000001" customHeight="1" x14ac:dyDescent="0.25">
      <c r="A9" s="5" t="s">
        <v>91</v>
      </c>
      <c r="B9" s="97">
        <v>187.76</v>
      </c>
      <c r="C9" s="75">
        <v>232.3</v>
      </c>
      <c r="D9" s="75">
        <v>376.61</v>
      </c>
      <c r="E9" s="75">
        <v>4831.0200000000004</v>
      </c>
      <c r="F9" s="75">
        <v>361.31</v>
      </c>
      <c r="G9" s="75">
        <v>599.05999999999995</v>
      </c>
      <c r="H9" s="75">
        <v>989.27</v>
      </c>
      <c r="I9" s="75">
        <v>380.28</v>
      </c>
      <c r="J9" s="75">
        <v>2002.38</v>
      </c>
      <c r="K9" s="98">
        <v>2276.9299999999998</v>
      </c>
      <c r="L9" s="54">
        <f t="shared" si="0"/>
        <v>0.13711183691407211</v>
      </c>
      <c r="N9" s="392">
        <f t="shared" ref="N9:N32" si="4">K9/$K$33</f>
        <v>0.13326781919267772</v>
      </c>
      <c r="P9" s="97">
        <v>59.790999999999997</v>
      </c>
      <c r="Q9" s="75">
        <v>310.78699999999998</v>
      </c>
      <c r="R9" s="75">
        <v>675.57399999999996</v>
      </c>
      <c r="S9" s="75">
        <v>853.577</v>
      </c>
      <c r="T9" s="75">
        <v>271.23099999999999</v>
      </c>
      <c r="U9" s="75">
        <v>582.17399999999998</v>
      </c>
      <c r="V9" s="75">
        <v>231.239</v>
      </c>
      <c r="W9" s="75">
        <v>259.78399999999999</v>
      </c>
      <c r="X9" s="75">
        <v>821.13499999999999</v>
      </c>
      <c r="Y9" s="98">
        <v>1068.03</v>
      </c>
      <c r="Z9" s="54">
        <f t="shared" si="1"/>
        <v>0.30067528481918321</v>
      </c>
      <c r="AB9" s="392">
        <f t="shared" ref="AB9:AB32" si="5">Y9/$Y$33</f>
        <v>0.10981697068730126</v>
      </c>
      <c r="AD9" s="64">
        <f t="shared" si="2"/>
        <v>3.1844375798892206</v>
      </c>
      <c r="AE9" s="89">
        <f t="shared" si="2"/>
        <v>13.378691347395609</v>
      </c>
      <c r="AF9" s="89">
        <f t="shared" si="2"/>
        <v>17.938291601391359</v>
      </c>
      <c r="AG9" s="89">
        <f t="shared" si="2"/>
        <v>1.7668670384308074</v>
      </c>
      <c r="AH9" s="89">
        <f t="shared" si="2"/>
        <v>7.5068777504082362</v>
      </c>
      <c r="AI9" s="89">
        <f t="shared" si="2"/>
        <v>9.7181250625980713</v>
      </c>
      <c r="AJ9" s="89">
        <f t="shared" si="2"/>
        <v>2.3374710645223247</v>
      </c>
      <c r="AK9" s="89">
        <f t="shared" si="2"/>
        <v>6.8313873987588094</v>
      </c>
      <c r="AL9" s="89">
        <f t="shared" si="2"/>
        <v>4.100795053885876</v>
      </c>
      <c r="AM9" s="19">
        <f t="shared" si="2"/>
        <v>4.6906580351613796</v>
      </c>
      <c r="AN9" s="54">
        <f t="shared" si="3"/>
        <v>0.14384112678748839</v>
      </c>
    </row>
    <row r="10" spans="1:40" ht="20.100000000000001" customHeight="1" x14ac:dyDescent="0.25">
      <c r="A10" s="5" t="s">
        <v>98</v>
      </c>
      <c r="B10" s="97">
        <v>3218.81</v>
      </c>
      <c r="C10" s="75">
        <v>5438.42</v>
      </c>
      <c r="D10" s="75">
        <v>5052.54</v>
      </c>
      <c r="E10" s="75">
        <v>5203.76</v>
      </c>
      <c r="F10" s="75">
        <v>5790.18</v>
      </c>
      <c r="G10" s="75">
        <v>3072.01</v>
      </c>
      <c r="H10" s="75">
        <v>2325.5100000000002</v>
      </c>
      <c r="I10" s="75">
        <v>2363.2399999999998</v>
      </c>
      <c r="J10" s="75">
        <v>3569.5</v>
      </c>
      <c r="K10" s="98">
        <v>1165.1099999999999</v>
      </c>
      <c r="L10" s="54">
        <f t="shared" si="0"/>
        <v>-0.67359294018770144</v>
      </c>
      <c r="N10" s="392">
        <f t="shared" si="4"/>
        <v>6.8193430988032447E-2</v>
      </c>
      <c r="P10" s="97">
        <v>3725.45</v>
      </c>
      <c r="Q10" s="75">
        <v>5128.2539999999999</v>
      </c>
      <c r="R10" s="75">
        <v>6648.8860000000004</v>
      </c>
      <c r="S10" s="75">
        <v>5825.5630000000001</v>
      </c>
      <c r="T10" s="75">
        <v>6864.4690000000001</v>
      </c>
      <c r="U10" s="75">
        <v>3202.1930000000002</v>
      </c>
      <c r="V10" s="75">
        <v>2843.125</v>
      </c>
      <c r="W10" s="75">
        <v>2266.6819999999998</v>
      </c>
      <c r="X10" s="75">
        <v>2021.742</v>
      </c>
      <c r="Y10" s="98">
        <v>947.18700000000001</v>
      </c>
      <c r="Z10" s="54">
        <f t="shared" si="1"/>
        <v>-0.53149956819416122</v>
      </c>
      <c r="AB10" s="392">
        <f t="shared" si="5"/>
        <v>9.7391652869669221E-2</v>
      </c>
      <c r="AD10" s="64">
        <f t="shared" si="2"/>
        <v>11.573997843923687</v>
      </c>
      <c r="AE10" s="89">
        <f t="shared" si="2"/>
        <v>9.4296762662685119</v>
      </c>
      <c r="AF10" s="89">
        <f t="shared" si="2"/>
        <v>13.159492057460209</v>
      </c>
      <c r="AG10" s="89">
        <f t="shared" si="2"/>
        <v>11.194910987439851</v>
      </c>
      <c r="AH10" s="89">
        <f t="shared" si="2"/>
        <v>11.855363736533233</v>
      </c>
      <c r="AI10" s="89">
        <f t="shared" si="2"/>
        <v>10.423771406994117</v>
      </c>
      <c r="AJ10" s="89">
        <f t="shared" si="2"/>
        <v>12.225812832453954</v>
      </c>
      <c r="AK10" s="89">
        <f t="shared" si="2"/>
        <v>9.5914168683671583</v>
      </c>
      <c r="AL10" s="89">
        <f t="shared" si="2"/>
        <v>5.6639361255077736</v>
      </c>
      <c r="AM10" s="19">
        <f t="shared" si="2"/>
        <v>8.1295929139737879</v>
      </c>
      <c r="AN10" s="54">
        <f t="shared" si="3"/>
        <v>0.43532566996330091</v>
      </c>
    </row>
    <row r="11" spans="1:40" ht="20.100000000000001" customHeight="1" x14ac:dyDescent="0.25">
      <c r="A11" s="5" t="s">
        <v>93</v>
      </c>
      <c r="B11" s="97">
        <v>361.2</v>
      </c>
      <c r="C11" s="75">
        <v>512.70000000000005</v>
      </c>
      <c r="D11" s="75">
        <v>513.48</v>
      </c>
      <c r="E11" s="75">
        <v>739.06</v>
      </c>
      <c r="F11" s="75">
        <v>404.15</v>
      </c>
      <c r="G11" s="75">
        <v>705.68</v>
      </c>
      <c r="H11" s="75">
        <v>1097.99</v>
      </c>
      <c r="I11" s="75">
        <v>1739.07</v>
      </c>
      <c r="J11" s="75">
        <v>1399.53</v>
      </c>
      <c r="K11" s="98">
        <v>1597.36</v>
      </c>
      <c r="L11" s="54">
        <f t="shared" si="0"/>
        <v>0.14135459761491354</v>
      </c>
      <c r="N11" s="392">
        <f t="shared" si="4"/>
        <v>9.3492853827572941E-2</v>
      </c>
      <c r="P11" s="97">
        <v>147.46899999999999</v>
      </c>
      <c r="Q11" s="75">
        <v>171.048</v>
      </c>
      <c r="R11" s="75">
        <v>197.88</v>
      </c>
      <c r="S11" s="75">
        <v>245.999</v>
      </c>
      <c r="T11" s="75">
        <v>169.26900000000001</v>
      </c>
      <c r="U11" s="75">
        <v>271.77300000000002</v>
      </c>
      <c r="V11" s="75">
        <v>384.53</v>
      </c>
      <c r="W11" s="75">
        <v>711.08699999999999</v>
      </c>
      <c r="X11" s="75">
        <v>633.15</v>
      </c>
      <c r="Y11" s="98">
        <v>805.36500000000001</v>
      </c>
      <c r="Z11" s="54">
        <f t="shared" si="1"/>
        <v>0.27199715707178401</v>
      </c>
      <c r="AB11" s="392">
        <f t="shared" si="5"/>
        <v>8.2809232509927971E-2</v>
      </c>
      <c r="AD11" s="64">
        <f t="shared" si="2"/>
        <v>4.0827519379844963</v>
      </c>
      <c r="AE11" s="89">
        <f t="shared" si="2"/>
        <v>3.3362200117027498</v>
      </c>
      <c r="AF11" s="89">
        <f t="shared" si="2"/>
        <v>3.853704136480486</v>
      </c>
      <c r="AG11" s="89">
        <f t="shared" si="2"/>
        <v>3.3285389548886424</v>
      </c>
      <c r="AH11" s="89">
        <f t="shared" si="2"/>
        <v>4.1882716813064462</v>
      </c>
      <c r="AI11" s="89">
        <f t="shared" si="2"/>
        <v>3.8512215168348267</v>
      </c>
      <c r="AJ11" s="89">
        <f t="shared" si="2"/>
        <v>3.5021266131749829</v>
      </c>
      <c r="AK11" s="89">
        <f t="shared" si="2"/>
        <v>4.0888923390087806</v>
      </c>
      <c r="AL11" s="89">
        <f t="shared" si="2"/>
        <v>4.5240187777325245</v>
      </c>
      <c r="AM11" s="19">
        <f t="shared" si="2"/>
        <v>5.0418503029999506</v>
      </c>
      <c r="AN11" s="54">
        <f t="shared" si="3"/>
        <v>0.11446272677209522</v>
      </c>
    </row>
    <row r="12" spans="1:40" ht="20.100000000000001" customHeight="1" x14ac:dyDescent="0.25">
      <c r="A12" s="5" t="s">
        <v>94</v>
      </c>
      <c r="B12" s="97">
        <v>17.29</v>
      </c>
      <c r="C12" s="75">
        <v>20.059999999999999</v>
      </c>
      <c r="D12" s="75">
        <v>149.65</v>
      </c>
      <c r="E12" s="75">
        <v>73.28</v>
      </c>
      <c r="F12" s="75">
        <v>259.06</v>
      </c>
      <c r="G12" s="75">
        <v>330.25</v>
      </c>
      <c r="H12" s="75">
        <v>104.8</v>
      </c>
      <c r="I12" s="75">
        <v>142.88</v>
      </c>
      <c r="J12" s="75">
        <v>574.82000000000005</v>
      </c>
      <c r="K12" s="98">
        <v>374.55</v>
      </c>
      <c r="L12" s="54">
        <f t="shared" si="0"/>
        <v>-0.34840471799867789</v>
      </c>
      <c r="N12" s="392">
        <f t="shared" si="4"/>
        <v>2.1922264487102126E-2</v>
      </c>
      <c r="P12" s="97">
        <v>9.1969999999999992</v>
      </c>
      <c r="Q12" s="75">
        <v>7.0019999999999998</v>
      </c>
      <c r="R12" s="75">
        <v>199.29300000000001</v>
      </c>
      <c r="S12" s="75">
        <v>98.558000000000007</v>
      </c>
      <c r="T12" s="75">
        <v>186.857</v>
      </c>
      <c r="U12" s="75">
        <v>171.33699999999999</v>
      </c>
      <c r="V12" s="75">
        <v>65.352999999999994</v>
      </c>
      <c r="W12" s="75">
        <v>43.387999999999998</v>
      </c>
      <c r="X12" s="75">
        <v>1084.723</v>
      </c>
      <c r="Y12" s="98">
        <v>375.49299999999999</v>
      </c>
      <c r="Z12" s="54">
        <f t="shared" si="1"/>
        <v>-0.65383512657148424</v>
      </c>
      <c r="AB12" s="392">
        <f t="shared" si="5"/>
        <v>3.8608937739845146E-2</v>
      </c>
      <c r="AD12" s="64">
        <f t="shared" ref="AD12:AD17" si="6">(P12/B12)*10</f>
        <v>5.3192596876807396</v>
      </c>
      <c r="AE12" s="89">
        <f t="shared" ref="AE12:AE17" si="7">(Q12/C12)*10</f>
        <v>3.4905284147557332</v>
      </c>
      <c r="AF12" s="89">
        <f t="shared" ref="AF12:AF17" si="8">(R12/D12)*10</f>
        <v>13.31727363848981</v>
      </c>
      <c r="AG12" s="89">
        <f t="shared" ref="AG12:AG17" si="9">(S12/E12)*10</f>
        <v>13.449508733624455</v>
      </c>
      <c r="AH12" s="89">
        <f t="shared" ref="AH12:AH17" si="10">(T12/F12)*10</f>
        <v>7.2128850459353044</v>
      </c>
      <c r="AI12" s="89">
        <f t="shared" ref="AI12:AI17" si="11">(U12/G12)*10</f>
        <v>5.188099924299773</v>
      </c>
      <c r="AJ12" s="89">
        <f t="shared" ref="AJ12:AJ17" si="12">(V12/H12)*10</f>
        <v>6.235973282442747</v>
      </c>
      <c r="AK12" s="89">
        <f t="shared" ref="AK12:AK17" si="13">(W12/I12)*10</f>
        <v>3.0366741321388577</v>
      </c>
      <c r="AL12" s="89">
        <f t="shared" ref="AL12:AL17" si="14">(X12/J12)*10</f>
        <v>18.870655161615808</v>
      </c>
      <c r="AM12" s="19">
        <f t="shared" ref="AM12:AM17" si="15">(Y12/K12)*10</f>
        <v>10.025176878921371</v>
      </c>
      <c r="AN12" s="54">
        <f t="shared" si="3"/>
        <v>-0.46874251089526237</v>
      </c>
    </row>
    <row r="13" spans="1:40" ht="20.100000000000001" customHeight="1" x14ac:dyDescent="0.25">
      <c r="A13" s="5" t="s">
        <v>100</v>
      </c>
      <c r="B13" s="97">
        <v>356.6</v>
      </c>
      <c r="C13" s="75">
        <v>421.2</v>
      </c>
      <c r="D13" s="75">
        <v>506.52</v>
      </c>
      <c r="E13" s="75">
        <v>414.58</v>
      </c>
      <c r="F13" s="75">
        <v>360.65</v>
      </c>
      <c r="G13" s="75">
        <v>656.18</v>
      </c>
      <c r="H13" s="75">
        <v>455.43</v>
      </c>
      <c r="I13" s="75">
        <v>475.4</v>
      </c>
      <c r="J13" s="75">
        <v>726.77</v>
      </c>
      <c r="K13" s="98">
        <v>391.79</v>
      </c>
      <c r="L13" s="54">
        <f t="shared" si="0"/>
        <v>-0.46091610825983459</v>
      </c>
      <c r="N13" s="392">
        <f t="shared" si="4"/>
        <v>2.2931314920309014E-2</v>
      </c>
      <c r="P13" s="97">
        <v>162.297</v>
      </c>
      <c r="Q13" s="75">
        <v>190.32499999999999</v>
      </c>
      <c r="R13" s="75">
        <v>295.88499999999999</v>
      </c>
      <c r="S13" s="75">
        <v>198.131</v>
      </c>
      <c r="T13" s="75">
        <v>181.34200000000001</v>
      </c>
      <c r="U13" s="75">
        <v>263.63600000000002</v>
      </c>
      <c r="V13" s="75">
        <v>247.48699999999999</v>
      </c>
      <c r="W13" s="75">
        <v>227.922</v>
      </c>
      <c r="X13" s="75">
        <v>306.61099999999999</v>
      </c>
      <c r="Y13" s="98">
        <v>292.95</v>
      </c>
      <c r="Z13" s="54">
        <f t="shared" si="1"/>
        <v>-4.4554826800082194E-2</v>
      </c>
      <c r="AB13" s="392">
        <f t="shared" si="5"/>
        <v>3.0121702164587982E-2</v>
      </c>
      <c r="AD13" s="64">
        <f t="shared" si="6"/>
        <v>4.5512338754907455</v>
      </c>
      <c r="AE13" s="89">
        <f t="shared" si="7"/>
        <v>4.5186372269705597</v>
      </c>
      <c r="AF13" s="89">
        <f t="shared" si="8"/>
        <v>5.8415264945115695</v>
      </c>
      <c r="AG13" s="89">
        <f t="shared" si="9"/>
        <v>4.7790776207245891</v>
      </c>
      <c r="AH13" s="89">
        <f t="shared" si="10"/>
        <v>5.0281990849854443</v>
      </c>
      <c r="AI13" s="89">
        <f t="shared" si="11"/>
        <v>4.0177390350208793</v>
      </c>
      <c r="AJ13" s="89">
        <f t="shared" si="12"/>
        <v>5.4341391651845505</v>
      </c>
      <c r="AK13" s="89">
        <f t="shared" si="13"/>
        <v>4.7943205721497693</v>
      </c>
      <c r="AL13" s="89">
        <f t="shared" si="14"/>
        <v>4.2188175076021297</v>
      </c>
      <c r="AM13" s="19">
        <f t="shared" si="15"/>
        <v>7.4772199392531702</v>
      </c>
      <c r="AN13" s="54">
        <f t="shared" si="3"/>
        <v>0.77234969888589344</v>
      </c>
    </row>
    <row r="14" spans="1:40" ht="20.100000000000001" customHeight="1" x14ac:dyDescent="0.25">
      <c r="A14" s="5" t="s">
        <v>131</v>
      </c>
      <c r="B14" s="97">
        <v>32.4</v>
      </c>
      <c r="C14" s="75">
        <v>110.25</v>
      </c>
      <c r="D14" s="75">
        <v>1143</v>
      </c>
      <c r="E14" s="75">
        <v>36.14</v>
      </c>
      <c r="F14" s="75">
        <v>28.81</v>
      </c>
      <c r="G14" s="75">
        <v>54.07</v>
      </c>
      <c r="H14" s="75">
        <v>195.03</v>
      </c>
      <c r="I14" s="75">
        <v>612.46</v>
      </c>
      <c r="J14" s="75">
        <v>589.07000000000005</v>
      </c>
      <c r="K14" s="98">
        <v>940.98</v>
      </c>
      <c r="L14" s="54">
        <f t="shared" si="0"/>
        <v>0.59739929040691253</v>
      </c>
      <c r="N14" s="392">
        <f t="shared" si="4"/>
        <v>5.507519006026794E-2</v>
      </c>
      <c r="P14" s="97">
        <v>9.26</v>
      </c>
      <c r="Q14" s="75">
        <v>26.777999999999999</v>
      </c>
      <c r="R14" s="75">
        <v>356.64</v>
      </c>
      <c r="S14" s="75">
        <v>17.79</v>
      </c>
      <c r="T14" s="75">
        <v>7.8780000000000001</v>
      </c>
      <c r="U14" s="75">
        <v>30.006</v>
      </c>
      <c r="V14" s="75">
        <v>34.072000000000003</v>
      </c>
      <c r="W14" s="75">
        <v>109.53100000000001</v>
      </c>
      <c r="X14" s="75">
        <v>163.702</v>
      </c>
      <c r="Y14" s="98">
        <v>267.35700000000003</v>
      </c>
      <c r="Z14" s="54">
        <f t="shared" si="1"/>
        <v>0.63319324137762534</v>
      </c>
      <c r="AB14" s="392">
        <f t="shared" si="5"/>
        <v>2.7490178957561871E-2</v>
      </c>
      <c r="AD14" s="64">
        <f t="shared" si="6"/>
        <v>2.8580246913580249</v>
      </c>
      <c r="AE14" s="89">
        <f t="shared" si="7"/>
        <v>2.4288435374149659</v>
      </c>
      <c r="AF14" s="89">
        <f t="shared" si="8"/>
        <v>3.1202099737532807</v>
      </c>
      <c r="AG14" s="89">
        <f t="shared" si="9"/>
        <v>4.9225235196458215</v>
      </c>
      <c r="AH14" s="89">
        <f t="shared" si="10"/>
        <v>2.7344671988892748</v>
      </c>
      <c r="AI14" s="89">
        <f t="shared" si="11"/>
        <v>5.5494729054928795</v>
      </c>
      <c r="AJ14" s="89">
        <f t="shared" si="12"/>
        <v>1.7470132800082039</v>
      </c>
      <c r="AK14" s="89">
        <f t="shared" si="13"/>
        <v>1.7883780165235281</v>
      </c>
      <c r="AL14" s="89">
        <f t="shared" si="14"/>
        <v>2.7789906123211159</v>
      </c>
      <c r="AM14" s="19">
        <f t="shared" si="15"/>
        <v>2.8412612382834919</v>
      </c>
      <c r="AN14" s="54">
        <f t="shared" si="3"/>
        <v>2.2407641712170179E-2</v>
      </c>
    </row>
    <row r="15" spans="1:40" ht="20.100000000000001" customHeight="1" x14ac:dyDescent="0.25">
      <c r="A15" s="5" t="s">
        <v>111</v>
      </c>
      <c r="B15" s="97">
        <v>19.48</v>
      </c>
      <c r="C15" s="75">
        <v>23.67</v>
      </c>
      <c r="D15" s="75">
        <v>32.56</v>
      </c>
      <c r="E15" s="75">
        <v>36.04</v>
      </c>
      <c r="F15" s="75">
        <v>54.48</v>
      </c>
      <c r="G15" s="75">
        <v>26.91</v>
      </c>
      <c r="H15" s="75">
        <v>32.590000000000003</v>
      </c>
      <c r="I15" s="75">
        <v>58.35</v>
      </c>
      <c r="J15" s="75">
        <v>43.7</v>
      </c>
      <c r="K15" s="98">
        <v>54.26</v>
      </c>
      <c r="L15" s="54">
        <f t="shared" si="0"/>
        <v>0.24164759725400445</v>
      </c>
      <c r="N15" s="392">
        <f t="shared" si="4"/>
        <v>3.1758165026569518E-3</v>
      </c>
      <c r="P15" s="97">
        <v>82.248999999999995</v>
      </c>
      <c r="Q15" s="75">
        <v>108.17700000000001</v>
      </c>
      <c r="R15" s="75">
        <v>150.13399999999999</v>
      </c>
      <c r="S15" s="75">
        <v>182.74700000000001</v>
      </c>
      <c r="T15" s="75">
        <v>196.66800000000001</v>
      </c>
      <c r="U15" s="75">
        <v>152.708</v>
      </c>
      <c r="V15" s="75">
        <v>151.09700000000001</v>
      </c>
      <c r="W15" s="75">
        <v>230.33500000000001</v>
      </c>
      <c r="X15" s="75">
        <v>204.44800000000001</v>
      </c>
      <c r="Y15" s="98">
        <v>229.74199999999999</v>
      </c>
      <c r="Z15" s="54">
        <f t="shared" si="1"/>
        <v>0.12371850054781647</v>
      </c>
      <c r="AB15" s="392">
        <f t="shared" si="5"/>
        <v>2.3622529778790823E-2</v>
      </c>
      <c r="AD15" s="64">
        <f t="shared" si="6"/>
        <v>42.222279260780283</v>
      </c>
      <c r="AE15" s="89">
        <f t="shared" si="7"/>
        <v>45.702154626108999</v>
      </c>
      <c r="AF15" s="89">
        <f t="shared" si="8"/>
        <v>46.109950859950857</v>
      </c>
      <c r="AG15" s="89">
        <f t="shared" si="9"/>
        <v>50.706714761376254</v>
      </c>
      <c r="AH15" s="89">
        <f t="shared" si="10"/>
        <v>36.09911894273128</v>
      </c>
      <c r="AI15" s="89">
        <f t="shared" si="11"/>
        <v>56.747677443329614</v>
      </c>
      <c r="AJ15" s="89">
        <f t="shared" si="12"/>
        <v>46.362994783675973</v>
      </c>
      <c r="AK15" s="89">
        <f t="shared" si="13"/>
        <v>39.474721508140533</v>
      </c>
      <c r="AL15" s="89">
        <f t="shared" si="14"/>
        <v>46.784439359267729</v>
      </c>
      <c r="AM15" s="19">
        <f t="shared" si="15"/>
        <v>42.340950976778473</v>
      </c>
      <c r="AN15" s="54">
        <f t="shared" si="3"/>
        <v>-9.4977912385927246E-2</v>
      </c>
    </row>
    <row r="16" spans="1:40" ht="20.100000000000001" customHeight="1" x14ac:dyDescent="0.25">
      <c r="A16" s="5" t="s">
        <v>97</v>
      </c>
      <c r="B16" s="97">
        <v>28</v>
      </c>
      <c r="C16" s="75">
        <v>60.42</v>
      </c>
      <c r="D16" s="75">
        <v>103.19</v>
      </c>
      <c r="E16" s="75">
        <v>118.42</v>
      </c>
      <c r="F16" s="75">
        <v>150.12</v>
      </c>
      <c r="G16" s="75">
        <v>224.42</v>
      </c>
      <c r="H16" s="75">
        <v>300.87</v>
      </c>
      <c r="I16" s="75">
        <v>356.29</v>
      </c>
      <c r="J16" s="75">
        <v>399.3</v>
      </c>
      <c r="K16" s="98">
        <v>478.49</v>
      </c>
      <c r="L16" s="54">
        <f t="shared" si="0"/>
        <v>0.19832206361131979</v>
      </c>
      <c r="N16" s="392">
        <f t="shared" si="4"/>
        <v>2.8005831890090763E-2</v>
      </c>
      <c r="P16" s="97">
        <v>13.041</v>
      </c>
      <c r="Q16" s="75">
        <v>29.518999999999998</v>
      </c>
      <c r="R16" s="75">
        <v>54.728999999999999</v>
      </c>
      <c r="S16" s="75">
        <v>58.026000000000003</v>
      </c>
      <c r="T16" s="75">
        <v>71.171000000000006</v>
      </c>
      <c r="U16" s="75">
        <v>121.92100000000001</v>
      </c>
      <c r="V16" s="75">
        <v>152.12100000000001</v>
      </c>
      <c r="W16" s="75">
        <v>183.92400000000001</v>
      </c>
      <c r="X16" s="75">
        <v>191.726</v>
      </c>
      <c r="Y16" s="98">
        <v>213.94900000000001</v>
      </c>
      <c r="Z16" s="54">
        <f t="shared" si="1"/>
        <v>0.11591020518865471</v>
      </c>
      <c r="AB16" s="392">
        <f t="shared" si="5"/>
        <v>2.1998662080257501E-2</v>
      </c>
      <c r="AD16" s="64">
        <f t="shared" si="6"/>
        <v>4.6574999999999998</v>
      </c>
      <c r="AE16" s="89">
        <f t="shared" si="7"/>
        <v>4.8856338960609067</v>
      </c>
      <c r="AF16" s="89">
        <f t="shared" si="8"/>
        <v>5.3037115999612361</v>
      </c>
      <c r="AG16" s="89">
        <f t="shared" si="9"/>
        <v>4.9000168890390139</v>
      </c>
      <c r="AH16" s="89">
        <f t="shared" si="10"/>
        <v>4.7409405808686387</v>
      </c>
      <c r="AI16" s="89">
        <f t="shared" si="11"/>
        <v>5.4327154442563055</v>
      </c>
      <c r="AJ16" s="89">
        <f t="shared" si="12"/>
        <v>5.0560374912753012</v>
      </c>
      <c r="AK16" s="89">
        <f t="shared" si="13"/>
        <v>5.1621993320048274</v>
      </c>
      <c r="AL16" s="89">
        <f t="shared" si="14"/>
        <v>4.8015527172551966</v>
      </c>
      <c r="AM16" s="19">
        <f t="shared" si="15"/>
        <v>4.4713369140420909</v>
      </c>
      <c r="AN16" s="54">
        <f t="shared" si="3"/>
        <v>-6.8772712215866977E-2</v>
      </c>
    </row>
    <row r="17" spans="1:40" ht="20.100000000000001" customHeight="1" x14ac:dyDescent="0.25">
      <c r="A17" s="5" t="s">
        <v>96</v>
      </c>
      <c r="B17" s="97">
        <v>54.39</v>
      </c>
      <c r="C17" s="75">
        <v>73.099999999999994</v>
      </c>
      <c r="D17" s="75">
        <v>4223.8900000000003</v>
      </c>
      <c r="E17" s="75">
        <v>144.19</v>
      </c>
      <c r="F17" s="75">
        <v>228.08</v>
      </c>
      <c r="G17" s="75">
        <v>282.31</v>
      </c>
      <c r="H17" s="75">
        <v>343.92</v>
      </c>
      <c r="I17" s="75">
        <v>321.64999999999998</v>
      </c>
      <c r="J17" s="75">
        <v>561.13</v>
      </c>
      <c r="K17" s="98">
        <v>466.43</v>
      </c>
      <c r="L17" s="54">
        <f t="shared" si="0"/>
        <v>-0.16876659597597704</v>
      </c>
      <c r="N17" s="392">
        <f t="shared" si="4"/>
        <v>2.7299964823705898E-2</v>
      </c>
      <c r="P17" s="97">
        <v>23.949000000000002</v>
      </c>
      <c r="Q17" s="75">
        <v>28.193000000000001</v>
      </c>
      <c r="R17" s="75">
        <v>571.40599999999995</v>
      </c>
      <c r="S17" s="75">
        <v>58.588999999999999</v>
      </c>
      <c r="T17" s="75">
        <v>117.99</v>
      </c>
      <c r="U17" s="75">
        <v>129.93700000000001</v>
      </c>
      <c r="V17" s="75">
        <v>167.441</v>
      </c>
      <c r="W17" s="75">
        <v>138.74199999999999</v>
      </c>
      <c r="X17" s="75">
        <v>381.06799999999998</v>
      </c>
      <c r="Y17" s="98">
        <v>200.80600000000001</v>
      </c>
      <c r="Z17" s="54">
        <f t="shared" si="1"/>
        <v>-0.4730441810910388</v>
      </c>
      <c r="AB17" s="392">
        <f t="shared" si="5"/>
        <v>2.0647272656979875E-2</v>
      </c>
      <c r="AD17" s="64">
        <f t="shared" si="6"/>
        <v>4.4031991174848324</v>
      </c>
      <c r="AE17" s="89">
        <f t="shared" si="7"/>
        <v>3.8567715458276335</v>
      </c>
      <c r="AF17" s="89">
        <f t="shared" si="8"/>
        <v>1.3527956457199402</v>
      </c>
      <c r="AG17" s="89">
        <f t="shared" si="9"/>
        <v>4.0633192315694568</v>
      </c>
      <c r="AH17" s="89">
        <f t="shared" si="10"/>
        <v>5.1731848474219566</v>
      </c>
      <c r="AI17" s="89">
        <f t="shared" si="11"/>
        <v>4.6026354008005388</v>
      </c>
      <c r="AJ17" s="89">
        <f t="shared" si="12"/>
        <v>4.8686031635264015</v>
      </c>
      <c r="AK17" s="89">
        <f t="shared" si="13"/>
        <v>4.3134462925540182</v>
      </c>
      <c r="AL17" s="89">
        <f t="shared" si="14"/>
        <v>6.7910822803984816</v>
      </c>
      <c r="AM17" s="19">
        <f t="shared" si="15"/>
        <v>4.3051690500182236</v>
      </c>
      <c r="AN17" s="54">
        <f t="shared" si="3"/>
        <v>-0.36605553102419364</v>
      </c>
    </row>
    <row r="18" spans="1:40" ht="20.100000000000001" customHeight="1" x14ac:dyDescent="0.25">
      <c r="A18" s="5" t="s">
        <v>103</v>
      </c>
      <c r="B18" s="97">
        <v>266.33</v>
      </c>
      <c r="C18" s="75">
        <v>510.32</v>
      </c>
      <c r="D18" s="75">
        <v>554.94000000000005</v>
      </c>
      <c r="E18" s="75">
        <v>398.11</v>
      </c>
      <c r="F18" s="75">
        <v>451.25</v>
      </c>
      <c r="G18" s="75">
        <v>468.3</v>
      </c>
      <c r="H18" s="75">
        <v>500.02</v>
      </c>
      <c r="I18" s="75">
        <v>448.89</v>
      </c>
      <c r="J18" s="75">
        <v>238.21</v>
      </c>
      <c r="K18" s="98">
        <v>255.46</v>
      </c>
      <c r="L18" s="54">
        <f t="shared" si="0"/>
        <v>7.2415095923764744E-2</v>
      </c>
      <c r="N18" s="392">
        <f t="shared" si="4"/>
        <v>1.4951973530570309E-2</v>
      </c>
      <c r="P18" s="97">
        <v>57.387</v>
      </c>
      <c r="Q18" s="75">
        <v>124.105</v>
      </c>
      <c r="R18" s="75">
        <v>131.501</v>
      </c>
      <c r="S18" s="75">
        <v>94.332999999999998</v>
      </c>
      <c r="T18" s="75">
        <v>113.06699999999999</v>
      </c>
      <c r="U18" s="75">
        <v>115.43</v>
      </c>
      <c r="V18" s="75">
        <v>135.90199999999999</v>
      </c>
      <c r="W18" s="75">
        <v>291.44299999999998</v>
      </c>
      <c r="X18" s="75">
        <v>266.16399999999999</v>
      </c>
      <c r="Y18" s="98">
        <v>193.69200000000001</v>
      </c>
      <c r="Z18" s="54">
        <f t="shared" si="1"/>
        <v>-0.27228325393366487</v>
      </c>
      <c r="AB18" s="392">
        <f t="shared" si="5"/>
        <v>1.991579701540664E-2</v>
      </c>
      <c r="AD18" s="64">
        <f t="shared" ref="AD13:AD33" si="16">(P18/B18)*10</f>
        <v>2.1547328502234073</v>
      </c>
      <c r="AE18" s="89">
        <f t="shared" ref="AE13:AE33" si="17">(Q18/C18)*10</f>
        <v>2.4319054710769712</v>
      </c>
      <c r="AF18" s="89">
        <f t="shared" ref="AF13:AF33" si="18">(R18/D18)*10</f>
        <v>2.3696435650700973</v>
      </c>
      <c r="AG18" s="89">
        <f t="shared" ref="AG13:AG33" si="19">(S18/E18)*10</f>
        <v>2.3695209866619775</v>
      </c>
      <c r="AH18" s="89">
        <f t="shared" ref="AH13:AH33" si="20">(T18/F18)*10</f>
        <v>2.5056398891966758</v>
      </c>
      <c r="AI18" s="89">
        <f t="shared" ref="AI14:AI33" si="21">(U18/G18)*10</f>
        <v>2.4648729446935729</v>
      </c>
      <c r="AJ18" s="89">
        <f t="shared" ref="AJ13:AJ33" si="22">(V18/H18)*10</f>
        <v>2.7179312827486903</v>
      </c>
      <c r="AK18" s="89">
        <f t="shared" ref="AK13:AK33" si="23">(W18/I18)*10</f>
        <v>6.4925260085989889</v>
      </c>
      <c r="AL18" s="89">
        <f t="shared" ref="AL13:AL33" si="24">(X18/J18)*10</f>
        <v>11.173502371856765</v>
      </c>
      <c r="AM18" s="19">
        <f t="shared" ref="AM13:AM33" si="25">(Y18/K18)*10</f>
        <v>7.5820872152196035</v>
      </c>
      <c r="AN18" s="54">
        <f t="shared" si="3"/>
        <v>-0.32142250810122264</v>
      </c>
    </row>
    <row r="19" spans="1:40" ht="20.100000000000001" customHeight="1" x14ac:dyDescent="0.25">
      <c r="A19" s="5" t="s">
        <v>92</v>
      </c>
      <c r="B19" s="97">
        <v>4213.6099999999997</v>
      </c>
      <c r="C19" s="75">
        <v>4324.3</v>
      </c>
      <c r="D19" s="75">
        <v>1834.81</v>
      </c>
      <c r="E19" s="75">
        <v>358.77</v>
      </c>
      <c r="F19" s="75">
        <v>771.94</v>
      </c>
      <c r="G19" s="75">
        <v>856.85</v>
      </c>
      <c r="H19" s="75">
        <v>1196.05</v>
      </c>
      <c r="I19" s="75">
        <v>996.8</v>
      </c>
      <c r="J19" s="75">
        <v>780.62</v>
      </c>
      <c r="K19" s="98">
        <v>465.82</v>
      </c>
      <c r="L19" s="54">
        <f t="shared" si="0"/>
        <v>-0.40326919627988012</v>
      </c>
      <c r="N19" s="392">
        <f t="shared" si="4"/>
        <v>2.7264261763134193E-2</v>
      </c>
      <c r="P19" s="97">
        <v>1584.3119999999999</v>
      </c>
      <c r="Q19" s="75">
        <v>1595.93</v>
      </c>
      <c r="R19" s="75">
        <v>991.59299999999996</v>
      </c>
      <c r="S19" s="75">
        <v>212.34899999999999</v>
      </c>
      <c r="T19" s="75">
        <v>1127.9659999999999</v>
      </c>
      <c r="U19" s="75">
        <v>435.39600000000002</v>
      </c>
      <c r="V19" s="75">
        <v>302.48700000000002</v>
      </c>
      <c r="W19" s="75">
        <v>407.61399999999998</v>
      </c>
      <c r="X19" s="75">
        <v>480.274</v>
      </c>
      <c r="Y19" s="98">
        <v>169.874</v>
      </c>
      <c r="Z19" s="54">
        <f t="shared" si="1"/>
        <v>-0.64629773837434457</v>
      </c>
      <c r="AB19" s="392">
        <f t="shared" si="5"/>
        <v>1.7466782841806517E-2</v>
      </c>
      <c r="AD19" s="64">
        <f t="shared" si="16"/>
        <v>3.7599872793163107</v>
      </c>
      <c r="AE19" s="89">
        <f t="shared" si="17"/>
        <v>3.6906088846749761</v>
      </c>
      <c r="AF19" s="89">
        <f t="shared" si="18"/>
        <v>5.4043361437969049</v>
      </c>
      <c r="AG19" s="89">
        <f t="shared" si="19"/>
        <v>5.9188059202274435</v>
      </c>
      <c r="AH19" s="89">
        <f t="shared" si="20"/>
        <v>14.61209420421276</v>
      </c>
      <c r="AI19" s="89">
        <f t="shared" si="21"/>
        <v>5.0813561300110877</v>
      </c>
      <c r="AJ19" s="89">
        <f t="shared" si="22"/>
        <v>2.5290497888884245</v>
      </c>
      <c r="AK19" s="89">
        <f t="shared" si="23"/>
        <v>4.0892255216693414</v>
      </c>
      <c r="AL19" s="89">
        <f t="shared" si="24"/>
        <v>6.1524685506392354</v>
      </c>
      <c r="AM19" s="19">
        <f t="shared" si="25"/>
        <v>3.6467734317976901</v>
      </c>
      <c r="AN19" s="54">
        <f t="shared" si="3"/>
        <v>-0.40726662773127154</v>
      </c>
    </row>
    <row r="20" spans="1:40" ht="20.100000000000001" customHeight="1" x14ac:dyDescent="0.25">
      <c r="A20" s="5" t="s">
        <v>108</v>
      </c>
      <c r="B20" s="97">
        <v>483.47</v>
      </c>
      <c r="C20" s="75">
        <v>448.62</v>
      </c>
      <c r="D20" s="75">
        <v>837.71</v>
      </c>
      <c r="E20" s="75">
        <v>709.73</v>
      </c>
      <c r="F20" s="75">
        <v>756.24</v>
      </c>
      <c r="G20" s="75">
        <v>645.61</v>
      </c>
      <c r="H20" s="75">
        <v>540.62</v>
      </c>
      <c r="I20" s="75">
        <v>597.33000000000004</v>
      </c>
      <c r="J20" s="75">
        <v>445.98</v>
      </c>
      <c r="K20" s="98">
        <v>433.25</v>
      </c>
      <c r="L20" s="54">
        <f t="shared" si="0"/>
        <v>-2.8543880891519838E-2</v>
      </c>
      <c r="N20" s="392">
        <f t="shared" si="4"/>
        <v>2.5357952447035096E-2</v>
      </c>
      <c r="P20" s="97">
        <v>141.49199999999999</v>
      </c>
      <c r="Q20" s="75">
        <v>152.45599999999999</v>
      </c>
      <c r="R20" s="75">
        <v>275.649</v>
      </c>
      <c r="S20" s="75">
        <v>218.21600000000001</v>
      </c>
      <c r="T20" s="75">
        <v>217.43299999999999</v>
      </c>
      <c r="U20" s="75">
        <v>190.35</v>
      </c>
      <c r="V20" s="75">
        <v>174.011</v>
      </c>
      <c r="W20" s="75">
        <v>215.03800000000001</v>
      </c>
      <c r="X20" s="75">
        <v>311.28100000000001</v>
      </c>
      <c r="Y20" s="98">
        <v>168.93899999999999</v>
      </c>
      <c r="Z20" s="54">
        <f t="shared" si="1"/>
        <v>-0.45727815060989913</v>
      </c>
      <c r="AB20" s="392">
        <f t="shared" si="5"/>
        <v>1.737064428053705E-2</v>
      </c>
      <c r="AD20" s="64">
        <f t="shared" si="16"/>
        <v>2.9265931702070445</v>
      </c>
      <c r="AE20" s="89">
        <f t="shared" si="17"/>
        <v>3.3983326646159329</v>
      </c>
      <c r="AF20" s="89">
        <f t="shared" si="18"/>
        <v>3.2905062611166151</v>
      </c>
      <c r="AG20" s="89">
        <f t="shared" si="19"/>
        <v>3.0746340157524692</v>
      </c>
      <c r="AH20" s="89">
        <f t="shared" si="20"/>
        <v>2.8751851264148947</v>
      </c>
      <c r="AI20" s="89">
        <f t="shared" si="21"/>
        <v>2.9483744056009042</v>
      </c>
      <c r="AJ20" s="89">
        <f t="shared" si="22"/>
        <v>3.2187303466390436</v>
      </c>
      <c r="AK20" s="89">
        <f t="shared" si="23"/>
        <v>3.5999866070681197</v>
      </c>
      <c r="AL20" s="89">
        <f t="shared" si="24"/>
        <v>6.9797076102067361</v>
      </c>
      <c r="AM20" s="19">
        <f t="shared" si="25"/>
        <v>3.8993421811886897</v>
      </c>
      <c r="AN20" s="54">
        <f t="shared" si="3"/>
        <v>-0.44133158594114907</v>
      </c>
    </row>
    <row r="21" spans="1:40" ht="20.100000000000001" customHeight="1" x14ac:dyDescent="0.25">
      <c r="A21" s="5" t="s">
        <v>105</v>
      </c>
      <c r="B21" s="97">
        <v>16.489999999999998</v>
      </c>
      <c r="C21" s="75">
        <v>17.68</v>
      </c>
      <c r="D21" s="75">
        <v>23.21</v>
      </c>
      <c r="E21" s="75">
        <v>6.38</v>
      </c>
      <c r="F21" s="75">
        <v>38.53</v>
      </c>
      <c r="G21" s="75"/>
      <c r="H21" s="75">
        <v>7.2</v>
      </c>
      <c r="I21" s="75">
        <v>0.72</v>
      </c>
      <c r="J21" s="75">
        <v>1567.42</v>
      </c>
      <c r="K21" s="98">
        <v>460.96</v>
      </c>
      <c r="L21" s="54">
        <f t="shared" si="0"/>
        <v>-0.70591162547370834</v>
      </c>
      <c r="N21" s="392">
        <f t="shared" si="4"/>
        <v>2.6979807870710439E-2</v>
      </c>
      <c r="P21" s="97">
        <v>7.1529999999999996</v>
      </c>
      <c r="Q21" s="75">
        <v>7.09</v>
      </c>
      <c r="R21" s="75">
        <v>9.8290000000000006</v>
      </c>
      <c r="S21" s="75">
        <v>4.7969999999999997</v>
      </c>
      <c r="T21" s="75">
        <v>16.356000000000002</v>
      </c>
      <c r="U21" s="75"/>
      <c r="V21" s="75">
        <v>2.3519999999999999</v>
      </c>
      <c r="W21" s="75">
        <v>0.22900000000000001</v>
      </c>
      <c r="X21" s="75">
        <v>550.04499999999996</v>
      </c>
      <c r="Y21" s="98">
        <v>164.34700000000001</v>
      </c>
      <c r="Z21" s="54">
        <f t="shared" si="1"/>
        <v>-0.70121171904116941</v>
      </c>
      <c r="AB21" s="392">
        <f t="shared" si="5"/>
        <v>1.6898485699414718E-2</v>
      </c>
      <c r="AD21" s="64">
        <f t="shared" si="16"/>
        <v>4.3377804730139484</v>
      </c>
      <c r="AE21" s="89">
        <f t="shared" si="17"/>
        <v>4.0101809954751131</v>
      </c>
      <c r="AF21" s="89">
        <f t="shared" si="18"/>
        <v>4.234812580784145</v>
      </c>
      <c r="AG21" s="89">
        <f t="shared" si="19"/>
        <v>7.5188087774294665</v>
      </c>
      <c r="AH21" s="89">
        <f t="shared" si="20"/>
        <v>4.2450038930703347</v>
      </c>
      <c r="AI21" s="89"/>
      <c r="AJ21" s="89">
        <f t="shared" si="22"/>
        <v>3.2666666666666666</v>
      </c>
      <c r="AK21" s="89">
        <f t="shared" si="23"/>
        <v>3.1805555555555558</v>
      </c>
      <c r="AL21" s="89">
        <f t="shared" si="24"/>
        <v>3.5092381110359696</v>
      </c>
      <c r="AM21" s="19">
        <f t="shared" si="25"/>
        <v>3.5653202013189866</v>
      </c>
      <c r="AN21" s="54">
        <f t="shared" si="3"/>
        <v>1.5981272432511261E-2</v>
      </c>
    </row>
    <row r="22" spans="1:40" ht="20.100000000000001" customHeight="1" x14ac:dyDescent="0.25">
      <c r="A22" s="5" t="s">
        <v>113</v>
      </c>
      <c r="B22" s="97">
        <v>94.99</v>
      </c>
      <c r="C22" s="75">
        <v>63.65</v>
      </c>
      <c r="D22" s="75">
        <v>181.72</v>
      </c>
      <c r="E22" s="75">
        <v>29.3</v>
      </c>
      <c r="F22" s="75">
        <v>123.13</v>
      </c>
      <c r="G22" s="75">
        <v>224.19</v>
      </c>
      <c r="H22" s="75">
        <v>394.82</v>
      </c>
      <c r="I22" s="75">
        <v>87.87</v>
      </c>
      <c r="J22" s="75">
        <v>771.21</v>
      </c>
      <c r="K22" s="98">
        <v>378.2</v>
      </c>
      <c r="L22" s="54">
        <f t="shared" si="0"/>
        <v>-0.50960179458253918</v>
      </c>
      <c r="N22" s="392">
        <f t="shared" si="4"/>
        <v>2.2135897554457412E-2</v>
      </c>
      <c r="P22" s="97">
        <v>24.138000000000002</v>
      </c>
      <c r="Q22" s="75">
        <v>33.259</v>
      </c>
      <c r="R22" s="75">
        <v>32.652999999999999</v>
      </c>
      <c r="S22" s="75">
        <v>27.579000000000001</v>
      </c>
      <c r="T22" s="75">
        <v>56.780999999999999</v>
      </c>
      <c r="U22" s="75">
        <v>74.384</v>
      </c>
      <c r="V22" s="75">
        <v>117.9</v>
      </c>
      <c r="W22" s="75">
        <v>59.780999999999999</v>
      </c>
      <c r="X22" s="75">
        <v>178.31700000000001</v>
      </c>
      <c r="Y22" s="98">
        <v>103.752</v>
      </c>
      <c r="Z22" s="54">
        <f t="shared" si="1"/>
        <v>-0.41815979407459752</v>
      </c>
      <c r="AB22" s="392">
        <f t="shared" si="5"/>
        <v>1.0667987175218748E-2</v>
      </c>
      <c r="AD22" s="64">
        <f t="shared" si="16"/>
        <v>2.5411095904832095</v>
      </c>
      <c r="AE22" s="89">
        <f t="shared" si="17"/>
        <v>5.225294579732914</v>
      </c>
      <c r="AF22" s="89">
        <f t="shared" si="18"/>
        <v>1.7968853180717588</v>
      </c>
      <c r="AG22" s="89">
        <f t="shared" si="19"/>
        <v>9.4126279863481237</v>
      </c>
      <c r="AH22" s="89">
        <f t="shared" si="20"/>
        <v>4.6114675546170716</v>
      </c>
      <c r="AI22" s="89">
        <f t="shared" si="21"/>
        <v>3.3178999955394977</v>
      </c>
      <c r="AJ22" s="89">
        <f t="shared" si="22"/>
        <v>2.9861709133275927</v>
      </c>
      <c r="AK22" s="89">
        <f t="shared" si="23"/>
        <v>6.8033458518265615</v>
      </c>
      <c r="AL22" s="89">
        <f t="shared" si="24"/>
        <v>2.3121717820049015</v>
      </c>
      <c r="AM22" s="19">
        <f t="shared" si="25"/>
        <v>2.7433104177683765</v>
      </c>
      <c r="AN22" s="54">
        <f t="shared" si="3"/>
        <v>0.18646479431975052</v>
      </c>
    </row>
    <row r="23" spans="1:40" ht="20.100000000000001" customHeight="1" x14ac:dyDescent="0.25">
      <c r="A23" s="5" t="s">
        <v>104</v>
      </c>
      <c r="B23" s="97">
        <v>52.46</v>
      </c>
      <c r="C23" s="75">
        <v>80.75</v>
      </c>
      <c r="D23" s="75">
        <v>104.07</v>
      </c>
      <c r="E23" s="75">
        <v>603.97</v>
      </c>
      <c r="F23" s="75">
        <v>289.14999999999998</v>
      </c>
      <c r="G23" s="75">
        <v>450.3</v>
      </c>
      <c r="H23" s="75">
        <v>762.31</v>
      </c>
      <c r="I23" s="75">
        <v>257.18</v>
      </c>
      <c r="J23" s="75">
        <v>507.84</v>
      </c>
      <c r="K23" s="98">
        <v>203.33</v>
      </c>
      <c r="L23" s="54">
        <f t="shared" si="0"/>
        <v>-0.59961798991808446</v>
      </c>
      <c r="N23" s="392">
        <f t="shared" si="4"/>
        <v>1.1900825091876854E-2</v>
      </c>
      <c r="P23" s="97">
        <v>22.388000000000002</v>
      </c>
      <c r="Q23" s="75">
        <v>32.118000000000002</v>
      </c>
      <c r="R23" s="75">
        <v>46.103999999999999</v>
      </c>
      <c r="S23" s="75">
        <v>115.84399999999999</v>
      </c>
      <c r="T23" s="75">
        <v>80.878</v>
      </c>
      <c r="U23" s="75">
        <v>154.042</v>
      </c>
      <c r="V23" s="75">
        <v>213.55699999999999</v>
      </c>
      <c r="W23" s="75">
        <v>106.854</v>
      </c>
      <c r="X23" s="75">
        <v>247.97499999999999</v>
      </c>
      <c r="Y23" s="98">
        <v>84.92</v>
      </c>
      <c r="Z23" s="54">
        <f t="shared" si="1"/>
        <v>-0.65754612360116949</v>
      </c>
      <c r="AB23" s="392">
        <f t="shared" si="5"/>
        <v>8.7316434470619958E-3</v>
      </c>
      <c r="AD23" s="64">
        <f t="shared" si="16"/>
        <v>4.2676324818909652</v>
      </c>
      <c r="AE23" s="89">
        <f t="shared" si="17"/>
        <v>3.9774613003095975</v>
      </c>
      <c r="AF23" s="89">
        <f t="shared" si="18"/>
        <v>4.4300951282790431</v>
      </c>
      <c r="AG23" s="89">
        <f t="shared" si="19"/>
        <v>1.9180422868685529</v>
      </c>
      <c r="AH23" s="89">
        <f t="shared" si="20"/>
        <v>2.7970949334255577</v>
      </c>
      <c r="AI23" s="89">
        <f t="shared" si="21"/>
        <v>3.4208749722407283</v>
      </c>
      <c r="AJ23" s="89">
        <f t="shared" si="22"/>
        <v>2.8014456061182456</v>
      </c>
      <c r="AK23" s="89">
        <f t="shared" si="23"/>
        <v>4.1548331907613347</v>
      </c>
      <c r="AL23" s="89">
        <f t="shared" si="24"/>
        <v>4.8829355702583497</v>
      </c>
      <c r="AM23" s="19">
        <f t="shared" si="25"/>
        <v>4.1764619092116266</v>
      </c>
      <c r="AN23" s="54">
        <f t="shared" si="3"/>
        <v>-0.14468215909908974</v>
      </c>
    </row>
    <row r="24" spans="1:40" ht="20.100000000000001" customHeight="1" x14ac:dyDescent="0.25">
      <c r="A24" s="5" t="s">
        <v>118</v>
      </c>
      <c r="B24" s="97">
        <v>26.77</v>
      </c>
      <c r="C24" s="75">
        <v>24.49</v>
      </c>
      <c r="D24" s="75">
        <v>36.42</v>
      </c>
      <c r="E24" s="75">
        <v>13.97</v>
      </c>
      <c r="F24" s="75">
        <v>34.07</v>
      </c>
      <c r="G24" s="75">
        <v>33.450000000000003</v>
      </c>
      <c r="H24" s="75">
        <v>136.96</v>
      </c>
      <c r="I24" s="75">
        <v>69.42</v>
      </c>
      <c r="J24" s="75">
        <v>131.65</v>
      </c>
      <c r="K24" s="98">
        <v>76.11</v>
      </c>
      <c r="L24" s="54">
        <f t="shared" si="0"/>
        <v>-0.42187618685909611</v>
      </c>
      <c r="N24" s="392">
        <f t="shared" si="4"/>
        <v>4.4546884264139441E-3</v>
      </c>
      <c r="P24" s="97">
        <v>11.361000000000001</v>
      </c>
      <c r="Q24" s="75">
        <v>10.063000000000001</v>
      </c>
      <c r="R24" s="75">
        <v>18.12</v>
      </c>
      <c r="S24" s="75">
        <v>6.2039999999999997</v>
      </c>
      <c r="T24" s="75">
        <v>22.712</v>
      </c>
      <c r="U24" s="75">
        <v>117.11</v>
      </c>
      <c r="V24" s="75">
        <v>263.52300000000002</v>
      </c>
      <c r="W24" s="75">
        <v>161.714</v>
      </c>
      <c r="X24" s="75">
        <v>144.411</v>
      </c>
      <c r="Y24" s="98">
        <v>80.501999999999995</v>
      </c>
      <c r="Z24" s="54">
        <f t="shared" si="1"/>
        <v>-0.44254939028190377</v>
      </c>
      <c r="AB24" s="392">
        <f t="shared" si="5"/>
        <v>8.277375892314939E-3</v>
      </c>
      <c r="AD24" s="64">
        <f t="shared" si="16"/>
        <v>4.2439297721329847</v>
      </c>
      <c r="AE24" s="89">
        <f t="shared" si="17"/>
        <v>4.1090240914659049</v>
      </c>
      <c r="AF24" s="89">
        <f t="shared" si="18"/>
        <v>4.9752883031301485</v>
      </c>
      <c r="AG24" s="89">
        <f t="shared" si="19"/>
        <v>4.440944881889763</v>
      </c>
      <c r="AH24" s="89">
        <f t="shared" si="20"/>
        <v>6.6662753155268559</v>
      </c>
      <c r="AI24" s="89">
        <f t="shared" si="21"/>
        <v>35.010463378176382</v>
      </c>
      <c r="AJ24" s="89">
        <f t="shared" si="22"/>
        <v>19.240873247663551</v>
      </c>
      <c r="AK24" s="89">
        <f t="shared" si="23"/>
        <v>23.295015845577645</v>
      </c>
      <c r="AL24" s="89">
        <f t="shared" si="24"/>
        <v>10.969312571211544</v>
      </c>
      <c r="AM24" s="19">
        <f t="shared" si="25"/>
        <v>10.577059519117068</v>
      </c>
      <c r="AN24" s="54">
        <f t="shared" si="3"/>
        <v>-3.5759127980720194E-2</v>
      </c>
    </row>
    <row r="25" spans="1:40" ht="20.100000000000001" customHeight="1" x14ac:dyDescent="0.25">
      <c r="A25" s="5" t="s">
        <v>227</v>
      </c>
      <c r="B25" s="97">
        <v>12.93</v>
      </c>
      <c r="C25" s="75">
        <v>48.82</v>
      </c>
      <c r="D25" s="75">
        <v>21.32</v>
      </c>
      <c r="E25" s="75">
        <v>92.41</v>
      </c>
      <c r="F25" s="75">
        <v>543.52</v>
      </c>
      <c r="G25" s="75">
        <v>184.37</v>
      </c>
      <c r="H25" s="75">
        <v>279.37</v>
      </c>
      <c r="I25" s="75">
        <v>546.83000000000004</v>
      </c>
      <c r="J25" s="75">
        <v>338.14</v>
      </c>
      <c r="K25" s="98">
        <v>241.86</v>
      </c>
      <c r="L25" s="54">
        <f t="shared" si="0"/>
        <v>-0.28473413379073748</v>
      </c>
      <c r="N25" s="392">
        <f t="shared" si="4"/>
        <v>1.415597086864376E-2</v>
      </c>
      <c r="P25" s="97">
        <v>4.327</v>
      </c>
      <c r="Q25" s="75">
        <v>13.324999999999999</v>
      </c>
      <c r="R25" s="75">
        <v>7.2649999999999997</v>
      </c>
      <c r="S25" s="75">
        <v>27.277000000000001</v>
      </c>
      <c r="T25" s="75">
        <v>209.238</v>
      </c>
      <c r="U25" s="75">
        <v>52.429000000000002</v>
      </c>
      <c r="V25" s="75">
        <v>82.227999999999994</v>
      </c>
      <c r="W25" s="75">
        <v>162.07400000000001</v>
      </c>
      <c r="X25" s="75">
        <v>105.229</v>
      </c>
      <c r="Y25" s="98">
        <v>76.921999999999997</v>
      </c>
      <c r="Z25" s="54">
        <f t="shared" si="1"/>
        <v>-0.26900379173041655</v>
      </c>
      <c r="AB25" s="392">
        <f t="shared" si="5"/>
        <v>7.9092731657430856E-3</v>
      </c>
      <c r="AD25" s="64">
        <f t="shared" si="16"/>
        <v>3.3464810518174786</v>
      </c>
      <c r="AE25" s="89">
        <f t="shared" si="17"/>
        <v>2.7294141745186398</v>
      </c>
      <c r="AF25" s="89">
        <f t="shared" si="18"/>
        <v>3.4075984990619137</v>
      </c>
      <c r="AG25" s="89">
        <f t="shared" si="19"/>
        <v>2.9517368250189375</v>
      </c>
      <c r="AH25" s="89">
        <f t="shared" si="20"/>
        <v>3.8496835443037973</v>
      </c>
      <c r="AI25" s="89">
        <f t="shared" si="21"/>
        <v>2.8436838965124478</v>
      </c>
      <c r="AJ25" s="89">
        <f t="shared" si="22"/>
        <v>2.9433367934996597</v>
      </c>
      <c r="AK25" s="89">
        <f t="shared" si="23"/>
        <v>2.9638827423513709</v>
      </c>
      <c r="AL25" s="89">
        <f t="shared" si="24"/>
        <v>3.1119950316436977</v>
      </c>
      <c r="AM25" s="19">
        <f t="shared" si="25"/>
        <v>3.1804349623749273</v>
      </c>
      <c r="AN25" s="54">
        <f t="shared" si="3"/>
        <v>2.1992300770184992E-2</v>
      </c>
    </row>
    <row r="26" spans="1:40" ht="20.100000000000001" customHeight="1" x14ac:dyDescent="0.25">
      <c r="A26" s="5" t="s">
        <v>106</v>
      </c>
      <c r="B26" s="97">
        <v>240.55</v>
      </c>
      <c r="C26" s="75">
        <v>209.75</v>
      </c>
      <c r="D26" s="75">
        <v>301.02</v>
      </c>
      <c r="E26" s="75">
        <v>190.92</v>
      </c>
      <c r="F26" s="75">
        <v>203.23</v>
      </c>
      <c r="G26" s="75">
        <v>219.52</v>
      </c>
      <c r="H26" s="75">
        <v>284.93</v>
      </c>
      <c r="I26" s="75">
        <v>177.49</v>
      </c>
      <c r="J26" s="75">
        <v>183.98</v>
      </c>
      <c r="K26" s="98">
        <v>224.4</v>
      </c>
      <c r="L26" s="54">
        <f t="shared" si="0"/>
        <v>0.21969779323839558</v>
      </c>
      <c r="N26" s="392">
        <f t="shared" si="4"/>
        <v>1.3134043921788057E-2</v>
      </c>
      <c r="P26" s="97">
        <v>70.897000000000006</v>
      </c>
      <c r="Q26" s="75">
        <v>68.58</v>
      </c>
      <c r="R26" s="75">
        <v>117.66200000000001</v>
      </c>
      <c r="S26" s="75">
        <v>83.938999999999993</v>
      </c>
      <c r="T26" s="75">
        <v>95.259</v>
      </c>
      <c r="U26" s="75">
        <v>90.748999999999995</v>
      </c>
      <c r="V26" s="75">
        <v>110.05</v>
      </c>
      <c r="W26" s="75">
        <v>74.221000000000004</v>
      </c>
      <c r="X26" s="75">
        <v>67.849000000000004</v>
      </c>
      <c r="Y26" s="98">
        <v>75.465000000000003</v>
      </c>
      <c r="Z26" s="54">
        <f t="shared" si="1"/>
        <v>0.11224925938481038</v>
      </c>
      <c r="AB26" s="392">
        <f t="shared" si="5"/>
        <v>7.7594615253477805E-3</v>
      </c>
      <c r="AD26" s="64">
        <f t="shared" si="16"/>
        <v>2.9472874662232385</v>
      </c>
      <c r="AE26" s="89">
        <f t="shared" si="17"/>
        <v>3.2696066746126338</v>
      </c>
      <c r="AF26" s="89">
        <f t="shared" si="18"/>
        <v>3.908776825460103</v>
      </c>
      <c r="AG26" s="89">
        <f t="shared" si="19"/>
        <v>4.3965535302744598</v>
      </c>
      <c r="AH26" s="89">
        <f t="shared" si="20"/>
        <v>4.6872508979973428</v>
      </c>
      <c r="AI26" s="89">
        <f t="shared" si="21"/>
        <v>4.1339741253644311</v>
      </c>
      <c r="AJ26" s="89">
        <f t="shared" si="22"/>
        <v>3.8623521566700592</v>
      </c>
      <c r="AK26" s="89">
        <f t="shared" si="23"/>
        <v>4.1817003774860559</v>
      </c>
      <c r="AL26" s="89">
        <f t="shared" si="24"/>
        <v>3.6878465050548974</v>
      </c>
      <c r="AM26" s="19">
        <f t="shared" si="25"/>
        <v>3.362967914438503</v>
      </c>
      <c r="AN26" s="54">
        <f t="shared" si="3"/>
        <v>-8.8094390634503458E-2</v>
      </c>
    </row>
    <row r="27" spans="1:40" ht="20.100000000000001" customHeight="1" x14ac:dyDescent="0.25">
      <c r="A27" s="5" t="s">
        <v>95</v>
      </c>
      <c r="B27" s="97">
        <v>51.73</v>
      </c>
      <c r="C27" s="75">
        <v>206.22</v>
      </c>
      <c r="D27" s="75">
        <v>335.26</v>
      </c>
      <c r="E27" s="75">
        <v>81.819999999999993</v>
      </c>
      <c r="F27" s="75">
        <v>56.41</v>
      </c>
      <c r="G27" s="75">
        <v>115.01</v>
      </c>
      <c r="H27" s="75">
        <v>176.87</v>
      </c>
      <c r="I27" s="75">
        <v>59.93</v>
      </c>
      <c r="J27" s="75">
        <v>193.18</v>
      </c>
      <c r="K27" s="98">
        <v>205.94</v>
      </c>
      <c r="L27" s="54">
        <f t="shared" si="0"/>
        <v>6.6052386375401131E-2</v>
      </c>
      <c r="N27" s="392">
        <f t="shared" si="4"/>
        <v>1.2053587367437757E-2</v>
      </c>
      <c r="P27" s="97">
        <v>24.096</v>
      </c>
      <c r="Q27" s="75">
        <v>81.647999999999996</v>
      </c>
      <c r="R27" s="75">
        <v>75.028000000000006</v>
      </c>
      <c r="S27" s="75">
        <v>31.428000000000001</v>
      </c>
      <c r="T27" s="75">
        <v>24.178999999999998</v>
      </c>
      <c r="U27" s="75">
        <v>85.588999999999999</v>
      </c>
      <c r="V27" s="75">
        <v>57.468000000000004</v>
      </c>
      <c r="W27" s="75">
        <v>23.797000000000001</v>
      </c>
      <c r="X27" s="75">
        <v>74.894999999999996</v>
      </c>
      <c r="Y27" s="98">
        <v>75.275999999999996</v>
      </c>
      <c r="Z27" s="54">
        <f t="shared" si="1"/>
        <v>5.087121970759066E-3</v>
      </c>
      <c r="AB27" s="392">
        <f t="shared" si="5"/>
        <v>7.7400281691125611E-3</v>
      </c>
      <c r="AD27" s="64">
        <f t="shared" si="16"/>
        <v>4.6580320896965013</v>
      </c>
      <c r="AE27" s="89">
        <f t="shared" si="17"/>
        <v>3.9592668024439917</v>
      </c>
      <c r="AF27" s="89">
        <f t="shared" si="18"/>
        <v>2.2379049096223831</v>
      </c>
      <c r="AG27" s="89">
        <f t="shared" si="19"/>
        <v>3.8411146418968474</v>
      </c>
      <c r="AH27" s="89">
        <f t="shared" si="20"/>
        <v>4.2862967558943446</v>
      </c>
      <c r="AI27" s="89">
        <f t="shared" si="21"/>
        <v>7.4418746195982957</v>
      </c>
      <c r="AJ27" s="89">
        <f t="shared" si="22"/>
        <v>3.2491660541640757</v>
      </c>
      <c r="AK27" s="89">
        <f t="shared" si="23"/>
        <v>3.9707992658101121</v>
      </c>
      <c r="AL27" s="89">
        <f t="shared" si="24"/>
        <v>3.8769541360389272</v>
      </c>
      <c r="AM27" s="19">
        <f t="shared" si="25"/>
        <v>3.6552393901136253</v>
      </c>
      <c r="AN27" s="54">
        <f t="shared" si="3"/>
        <v>-5.7187869173976676E-2</v>
      </c>
    </row>
    <row r="28" spans="1:40" ht="20.100000000000001" customHeight="1" x14ac:dyDescent="0.25">
      <c r="A28" s="5" t="s">
        <v>233</v>
      </c>
      <c r="B28" s="97">
        <v>72</v>
      </c>
      <c r="C28" s="75">
        <v>112.95</v>
      </c>
      <c r="D28" s="75">
        <v>72.45</v>
      </c>
      <c r="E28" s="75">
        <v>72.569999999999993</v>
      </c>
      <c r="F28" s="75">
        <v>63.46</v>
      </c>
      <c r="G28" s="75">
        <v>85.65</v>
      </c>
      <c r="H28" s="75">
        <v>67.86</v>
      </c>
      <c r="I28" s="75">
        <v>39.15</v>
      </c>
      <c r="J28" s="75">
        <v>44.55</v>
      </c>
      <c r="K28" s="98">
        <v>290.35000000000002</v>
      </c>
      <c r="L28" s="54">
        <f t="shared" si="0"/>
        <v>5.5173961840628509</v>
      </c>
      <c r="N28" s="392">
        <f t="shared" si="4"/>
        <v>1.6994071536056875E-2</v>
      </c>
      <c r="P28" s="97">
        <v>24.977</v>
      </c>
      <c r="Q28" s="75">
        <v>39.689</v>
      </c>
      <c r="R28" s="75">
        <v>25.297000000000001</v>
      </c>
      <c r="S28" s="75">
        <v>25.321999999999999</v>
      </c>
      <c r="T28" s="75">
        <v>28.198</v>
      </c>
      <c r="U28" s="75">
        <v>34.094000000000001</v>
      </c>
      <c r="V28" s="75">
        <v>24.332000000000001</v>
      </c>
      <c r="W28" s="75">
        <v>14.031000000000001</v>
      </c>
      <c r="X28" s="75">
        <v>15.904</v>
      </c>
      <c r="Y28" s="98">
        <v>72.866</v>
      </c>
      <c r="Z28" s="54">
        <f t="shared" si="1"/>
        <v>3.5816146881287727</v>
      </c>
      <c r="AB28" s="392">
        <f t="shared" si="5"/>
        <v>7.4922271716158662E-3</v>
      </c>
      <c r="AD28" s="64">
        <f t="shared" si="16"/>
        <v>3.4690277777777778</v>
      </c>
      <c r="AE28" s="89">
        <f t="shared" si="17"/>
        <v>3.5138556883576806</v>
      </c>
      <c r="AF28" s="89">
        <f t="shared" si="18"/>
        <v>3.4916494133885441</v>
      </c>
      <c r="AG28" s="89">
        <f t="shared" si="19"/>
        <v>3.4893206559184238</v>
      </c>
      <c r="AH28" s="89">
        <f t="shared" si="20"/>
        <v>4.4434289316104634</v>
      </c>
      <c r="AI28" s="89">
        <f t="shared" si="21"/>
        <v>3.9806187974314069</v>
      </c>
      <c r="AJ28" s="89">
        <f t="shared" si="22"/>
        <v>3.5856174476864133</v>
      </c>
      <c r="AK28" s="89">
        <f t="shared" si="23"/>
        <v>3.5839080459770116</v>
      </c>
      <c r="AL28" s="89">
        <f t="shared" si="24"/>
        <v>3.5699214365881033</v>
      </c>
      <c r="AM28" s="19">
        <f t="shared" si="25"/>
        <v>2.5095918718787669</v>
      </c>
      <c r="AN28" s="54">
        <f t="shared" si="3"/>
        <v>-0.29701761888707834</v>
      </c>
    </row>
    <row r="29" spans="1:40" ht="20.100000000000001" customHeight="1" x14ac:dyDescent="0.25">
      <c r="A29" s="5" t="s">
        <v>109</v>
      </c>
      <c r="B29" s="97">
        <v>112.31</v>
      </c>
      <c r="C29" s="75">
        <v>127.78</v>
      </c>
      <c r="D29" s="75">
        <v>182.03</v>
      </c>
      <c r="E29" s="75">
        <v>84</v>
      </c>
      <c r="F29" s="75">
        <v>174.7</v>
      </c>
      <c r="G29" s="75">
        <v>175.72</v>
      </c>
      <c r="H29" s="75">
        <v>154.46</v>
      </c>
      <c r="I29" s="75">
        <v>105.9</v>
      </c>
      <c r="J29" s="75">
        <v>195.97</v>
      </c>
      <c r="K29" s="98">
        <v>131</v>
      </c>
      <c r="L29" s="54">
        <f t="shared" si="0"/>
        <v>-0.33153033627596062</v>
      </c>
      <c r="N29" s="392">
        <f t="shared" si="4"/>
        <v>7.6673785817924934E-3</v>
      </c>
      <c r="P29" s="97">
        <v>48.634</v>
      </c>
      <c r="Q29" s="75">
        <v>60.05</v>
      </c>
      <c r="R29" s="75">
        <v>82.3</v>
      </c>
      <c r="S29" s="75">
        <v>40.616</v>
      </c>
      <c r="T29" s="75">
        <v>87.034999999999997</v>
      </c>
      <c r="U29" s="75">
        <v>97.927999999999997</v>
      </c>
      <c r="V29" s="75">
        <v>98.022000000000006</v>
      </c>
      <c r="W29" s="75">
        <v>59.459000000000003</v>
      </c>
      <c r="X29" s="75">
        <v>87.554000000000002</v>
      </c>
      <c r="Y29" s="98">
        <v>68.757000000000005</v>
      </c>
      <c r="Z29" s="54">
        <f t="shared" si="1"/>
        <v>-0.21469036251913101</v>
      </c>
      <c r="AB29" s="392">
        <f t="shared" si="5"/>
        <v>7.0697316119835334E-3</v>
      </c>
      <c r="AD29" s="64">
        <f t="shared" si="16"/>
        <v>4.3303356780340128</v>
      </c>
      <c r="AE29" s="89">
        <f t="shared" si="17"/>
        <v>4.6994834872436995</v>
      </c>
      <c r="AF29" s="89">
        <f t="shared" si="18"/>
        <v>4.5212327638301373</v>
      </c>
      <c r="AG29" s="89">
        <f t="shared" si="19"/>
        <v>4.8352380952380951</v>
      </c>
      <c r="AH29" s="89">
        <f t="shared" si="20"/>
        <v>4.981969089868346</v>
      </c>
      <c r="AI29" s="89">
        <f t="shared" si="21"/>
        <v>5.5729569770088769</v>
      </c>
      <c r="AJ29" s="89">
        <f t="shared" si="22"/>
        <v>6.3461090249902883</v>
      </c>
      <c r="AK29" s="89">
        <f t="shared" si="23"/>
        <v>5.614636449480642</v>
      </c>
      <c r="AL29" s="89">
        <f t="shared" si="24"/>
        <v>4.4677246517324081</v>
      </c>
      <c r="AM29" s="19">
        <f t="shared" si="25"/>
        <v>5.2486259541984737</v>
      </c>
      <c r="AN29" s="54">
        <f t="shared" si="3"/>
        <v>0.17478724929103739</v>
      </c>
    </row>
    <row r="30" spans="1:40" ht="20.100000000000001" customHeight="1" x14ac:dyDescent="0.25">
      <c r="A30" s="5" t="s">
        <v>115</v>
      </c>
      <c r="B30" s="97">
        <v>110.45</v>
      </c>
      <c r="C30" s="75">
        <v>120.94</v>
      </c>
      <c r="D30" s="75">
        <v>142.69999999999999</v>
      </c>
      <c r="E30" s="75">
        <v>213.39</v>
      </c>
      <c r="F30" s="75">
        <v>140.76</v>
      </c>
      <c r="G30" s="75">
        <v>170.09</v>
      </c>
      <c r="H30" s="75">
        <v>209.18</v>
      </c>
      <c r="I30" s="75">
        <v>173.67</v>
      </c>
      <c r="J30" s="75">
        <v>192.85</v>
      </c>
      <c r="K30" s="98">
        <v>187.58</v>
      </c>
      <c r="L30" s="54">
        <f t="shared" si="0"/>
        <v>-2.7326938034741934E-2</v>
      </c>
      <c r="N30" s="392">
        <f t="shared" si="4"/>
        <v>1.0978983773836916E-2</v>
      </c>
      <c r="P30" s="97">
        <v>49.076000000000001</v>
      </c>
      <c r="Q30" s="75">
        <v>66.814999999999998</v>
      </c>
      <c r="R30" s="75">
        <v>63.652999999999999</v>
      </c>
      <c r="S30" s="75">
        <v>84.497</v>
      </c>
      <c r="T30" s="75">
        <v>57.404000000000003</v>
      </c>
      <c r="U30" s="75">
        <v>84.397000000000006</v>
      </c>
      <c r="V30" s="75">
        <v>70.040999999999997</v>
      </c>
      <c r="W30" s="75">
        <v>60.503</v>
      </c>
      <c r="X30" s="75">
        <v>59.512</v>
      </c>
      <c r="Y30" s="98">
        <v>61.118000000000002</v>
      </c>
      <c r="Z30" s="54">
        <f t="shared" si="1"/>
        <v>2.6986154052964135E-2</v>
      </c>
      <c r="AB30" s="392">
        <f t="shared" si="5"/>
        <v>6.2842744253124713E-3</v>
      </c>
      <c r="AD30" s="64">
        <f t="shared" si="16"/>
        <v>4.4432775011317336</v>
      </c>
      <c r="AE30" s="89">
        <f t="shared" si="17"/>
        <v>5.5246403175128167</v>
      </c>
      <c r="AF30" s="89">
        <f t="shared" si="18"/>
        <v>4.4606166783461809</v>
      </c>
      <c r="AG30" s="89">
        <f t="shared" si="19"/>
        <v>3.9597450677163879</v>
      </c>
      <c r="AH30" s="89">
        <f t="shared" si="20"/>
        <v>4.07814720090935</v>
      </c>
      <c r="AI30" s="89">
        <f t="shared" si="21"/>
        <v>4.9619025221941326</v>
      </c>
      <c r="AJ30" s="89">
        <f t="shared" si="22"/>
        <v>3.3483602638875611</v>
      </c>
      <c r="AK30" s="89">
        <f t="shared" si="23"/>
        <v>3.4837910980595383</v>
      </c>
      <c r="AL30" s="89">
        <f t="shared" si="24"/>
        <v>3.0859217008037336</v>
      </c>
      <c r="AM30" s="19">
        <f t="shared" si="25"/>
        <v>3.2582364857660728</v>
      </c>
      <c r="AN30" s="54">
        <f t="shared" si="3"/>
        <v>5.5839001008178374E-2</v>
      </c>
    </row>
    <row r="31" spans="1:40" ht="20.100000000000001" customHeight="1" x14ac:dyDescent="0.25">
      <c r="A31" s="5" t="s">
        <v>102</v>
      </c>
      <c r="B31" s="97">
        <v>9.66</v>
      </c>
      <c r="C31" s="75">
        <v>20.74</v>
      </c>
      <c r="D31" s="75">
        <v>680.97</v>
      </c>
      <c r="E31" s="75">
        <v>251.94</v>
      </c>
      <c r="F31" s="75">
        <v>11.21</v>
      </c>
      <c r="G31" s="75">
        <v>61.77</v>
      </c>
      <c r="H31" s="75">
        <v>200.85</v>
      </c>
      <c r="I31" s="75">
        <v>165.82</v>
      </c>
      <c r="J31" s="75">
        <v>138.9</v>
      </c>
      <c r="K31" s="98">
        <v>238.18</v>
      </c>
      <c r="L31" s="54">
        <f t="shared" si="0"/>
        <v>0.71475881929445639</v>
      </c>
      <c r="N31" s="392">
        <f t="shared" si="4"/>
        <v>1.3940581913063634E-2</v>
      </c>
      <c r="P31" s="97">
        <v>3.3860000000000001</v>
      </c>
      <c r="Q31" s="75">
        <v>8.0890000000000004</v>
      </c>
      <c r="R31" s="75">
        <v>88.244</v>
      </c>
      <c r="S31" s="75">
        <v>76.703000000000003</v>
      </c>
      <c r="T31" s="75">
        <v>4.9370000000000003</v>
      </c>
      <c r="U31" s="75">
        <v>37.777999999999999</v>
      </c>
      <c r="V31" s="75">
        <v>33.755000000000003</v>
      </c>
      <c r="W31" s="75">
        <v>44.210999999999999</v>
      </c>
      <c r="X31" s="75">
        <v>36.338999999999999</v>
      </c>
      <c r="Y31" s="98">
        <v>59.92</v>
      </c>
      <c r="Z31" s="54">
        <f t="shared" si="1"/>
        <v>0.64891714136327372</v>
      </c>
      <c r="AB31" s="392">
        <f t="shared" si="5"/>
        <v>6.1610936804987609E-3</v>
      </c>
      <c r="AD31" s="64">
        <f t="shared" si="16"/>
        <v>3.5051759834368528</v>
      </c>
      <c r="AE31" s="89">
        <f t="shared" si="17"/>
        <v>3.9001928640308585</v>
      </c>
      <c r="AF31" s="89">
        <f t="shared" si="18"/>
        <v>1.2958573799139461</v>
      </c>
      <c r="AG31" s="89">
        <f t="shared" si="19"/>
        <v>3.0444947209653095</v>
      </c>
      <c r="AH31" s="89">
        <f t="shared" si="20"/>
        <v>4.404103479036575</v>
      </c>
      <c r="AI31" s="89">
        <f t="shared" si="21"/>
        <v>6.115913874048891</v>
      </c>
      <c r="AJ31" s="89">
        <f t="shared" si="22"/>
        <v>1.6806074184714963</v>
      </c>
      <c r="AK31" s="89">
        <f t="shared" si="23"/>
        <v>2.6662043179351103</v>
      </c>
      <c r="AL31" s="89">
        <f t="shared" si="24"/>
        <v>2.6161987041036716</v>
      </c>
      <c r="AM31" s="19">
        <f t="shared" si="25"/>
        <v>2.5157443949953819</v>
      </c>
      <c r="AN31" s="54">
        <f t="shared" si="3"/>
        <v>-3.8397048722148205E-2</v>
      </c>
    </row>
    <row r="32" spans="1:40" ht="20.100000000000001" customHeight="1" thickBot="1" x14ac:dyDescent="0.3">
      <c r="A32" s="5" t="s">
        <v>33</v>
      </c>
      <c r="B32" s="148">
        <f>B33-SUM(B7:B31)</f>
        <v>3221.0300000000043</v>
      </c>
      <c r="C32" s="81">
        <f>C33-SUM(C7:C31)</f>
        <v>3256.1399999999921</v>
      </c>
      <c r="D32" s="81">
        <f>D33-SUM(D7:D31)</f>
        <v>5297.4000000000015</v>
      </c>
      <c r="E32" s="81">
        <f t="shared" ref="E32:K32" si="26">E33-SUM(E7:E31)</f>
        <v>6271.5499999999993</v>
      </c>
      <c r="F32" s="81">
        <f t="shared" si="26"/>
        <v>2597.630000000001</v>
      </c>
      <c r="G32" s="81">
        <f t="shared" si="26"/>
        <v>1597.5799999999963</v>
      </c>
      <c r="H32" s="81">
        <f t="shared" si="26"/>
        <v>1700.1199999999953</v>
      </c>
      <c r="I32" s="81">
        <f t="shared" si="26"/>
        <v>1528.2400000000034</v>
      </c>
      <c r="J32" s="81">
        <f t="shared" si="26"/>
        <v>1755.0400000000009</v>
      </c>
      <c r="K32" s="123">
        <f t="shared" si="26"/>
        <v>1753.7099999999991</v>
      </c>
      <c r="L32" s="54">
        <f t="shared" si="0"/>
        <v>-7.5781748564234756E-4</v>
      </c>
      <c r="N32" s="392">
        <f t="shared" si="4"/>
        <v>0.10264395795935348</v>
      </c>
      <c r="P32" s="148">
        <f>P33-SUM(P7:P31)</f>
        <v>565.91100000000097</v>
      </c>
      <c r="Q32" s="81">
        <f>Q33-SUM(Q7:Q31)</f>
        <v>1054.6909999999989</v>
      </c>
      <c r="R32" s="81">
        <f>R33-SUM(R7:R31)</f>
        <v>896.44300000000112</v>
      </c>
      <c r="S32" s="81">
        <f t="shared" ref="S32:Y32" si="27">S33-SUM(S7:S31)</f>
        <v>1083.2050000000017</v>
      </c>
      <c r="T32" s="81">
        <f t="shared" si="27"/>
        <v>731.2069999999967</v>
      </c>
      <c r="U32" s="81">
        <f t="shared" si="27"/>
        <v>568.81299999999646</v>
      </c>
      <c r="V32" s="81">
        <f t="shared" si="27"/>
        <v>571.125</v>
      </c>
      <c r="W32" s="81">
        <f t="shared" si="27"/>
        <v>595.55200000000241</v>
      </c>
      <c r="X32" s="81">
        <f t="shared" si="27"/>
        <v>627.60199999999713</v>
      </c>
      <c r="Y32" s="123">
        <f t="shared" si="27"/>
        <v>698.3799999999992</v>
      </c>
      <c r="Z32" s="54">
        <f t="shared" si="1"/>
        <v>0.1127752938964541</v>
      </c>
      <c r="AB32" s="392">
        <f t="shared" si="5"/>
        <v>7.1808821838897183E-2</v>
      </c>
      <c r="AD32" s="64">
        <f t="shared" si="16"/>
        <v>1.7569255797058712</v>
      </c>
      <c r="AE32" s="91">
        <f t="shared" si="17"/>
        <v>3.2390837003322996</v>
      </c>
      <c r="AF32" s="91">
        <f t="shared" si="18"/>
        <v>1.6922320383584415</v>
      </c>
      <c r="AG32" s="91">
        <f t="shared" si="19"/>
        <v>1.7271727085010913</v>
      </c>
      <c r="AH32" s="91">
        <f t="shared" si="20"/>
        <v>2.814900505460733</v>
      </c>
      <c r="AI32" s="91">
        <f t="shared" si="21"/>
        <v>3.5604664555139509</v>
      </c>
      <c r="AJ32" s="91">
        <f t="shared" si="22"/>
        <v>3.3593216949391902</v>
      </c>
      <c r="AK32" s="91">
        <f t="shared" si="23"/>
        <v>3.8969795320106861</v>
      </c>
      <c r="AL32" s="91">
        <f t="shared" si="24"/>
        <v>3.5759982678457289</v>
      </c>
      <c r="AM32" s="19">
        <f t="shared" si="25"/>
        <v>3.9823003803365409</v>
      </c>
      <c r="AN32" s="54">
        <f t="shared" si="3"/>
        <v>0.1136192140091775</v>
      </c>
    </row>
    <row r="33" spans="1:40" s="7" customFormat="1" ht="26.25" customHeight="1" thickBot="1" x14ac:dyDescent="0.3">
      <c r="A33" s="69" t="s">
        <v>34</v>
      </c>
      <c r="B33" s="100">
        <v>15546.43</v>
      </c>
      <c r="C33" s="83">
        <v>42445.84</v>
      </c>
      <c r="D33" s="83">
        <v>28887.37</v>
      </c>
      <c r="E33" s="83">
        <v>26892.01</v>
      </c>
      <c r="F33" s="83">
        <v>15479.96</v>
      </c>
      <c r="G33" s="83">
        <v>13204.81</v>
      </c>
      <c r="H33" s="83">
        <v>17556.64</v>
      </c>
      <c r="I33" s="83">
        <v>13947.95</v>
      </c>
      <c r="J33" s="83">
        <v>22517.45</v>
      </c>
      <c r="K33" s="101">
        <v>17085.37</v>
      </c>
      <c r="L33" s="102">
        <f t="shared" si="0"/>
        <v>-0.24123868377636018</v>
      </c>
      <c r="M33"/>
      <c r="N33" s="395">
        <f>SUM(N7:N32)</f>
        <v>1</v>
      </c>
      <c r="P33" s="115">
        <v>7746.1040000000003</v>
      </c>
      <c r="Q33" s="83">
        <v>12149.204</v>
      </c>
      <c r="R33" s="83">
        <v>13639.388000000001</v>
      </c>
      <c r="S33" s="83">
        <v>10818.368</v>
      </c>
      <c r="T33" s="83">
        <v>12258.175999999999</v>
      </c>
      <c r="U33" s="83">
        <v>11073.022999999999</v>
      </c>
      <c r="V33" s="83">
        <v>7928.7539999999999</v>
      </c>
      <c r="W33" s="83">
        <v>8336.61</v>
      </c>
      <c r="X33" s="83">
        <v>12546.601000000001</v>
      </c>
      <c r="Y33" s="101">
        <v>9725.5460000000003</v>
      </c>
      <c r="Z33" s="425">
        <f t="shared" si="1"/>
        <v>-0.2248461555444379</v>
      </c>
      <c r="AA33"/>
      <c r="AB33" s="395">
        <f>SUM(AB7:AB32)</f>
        <v>1</v>
      </c>
      <c r="AD33" s="87">
        <f t="shared" si="16"/>
        <v>4.9825612696934281</v>
      </c>
      <c r="AE33" s="92">
        <f t="shared" si="17"/>
        <v>2.8622837950668427</v>
      </c>
      <c r="AF33" s="92">
        <f t="shared" si="18"/>
        <v>4.7215748612628978</v>
      </c>
      <c r="AG33" s="92">
        <f t="shared" si="19"/>
        <v>4.0228930451833094</v>
      </c>
      <c r="AH33" s="92">
        <f t="shared" si="20"/>
        <v>7.918738808110616</v>
      </c>
      <c r="AI33" s="92">
        <f t="shared" si="21"/>
        <v>8.3855981267432096</v>
      </c>
      <c r="AJ33" s="92">
        <f t="shared" si="22"/>
        <v>4.5160998915510033</v>
      </c>
      <c r="AK33" s="92">
        <f t="shared" si="23"/>
        <v>5.9769428482321771</v>
      </c>
      <c r="AL33" s="92">
        <f t="shared" si="24"/>
        <v>5.5719457576235323</v>
      </c>
      <c r="AM33" s="103">
        <f t="shared" si="25"/>
        <v>5.6923239005066915</v>
      </c>
      <c r="AN33" s="102">
        <f t="shared" si="3"/>
        <v>2.1604327845162148E-2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422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101</v>
      </c>
      <c r="B39" s="105">
        <v>1428.62</v>
      </c>
      <c r="C39" s="73">
        <v>25367.61</v>
      </c>
      <c r="D39" s="73">
        <v>5263.86</v>
      </c>
      <c r="E39" s="73">
        <v>5198.3500000000004</v>
      </c>
      <c r="F39" s="73">
        <v>796.43</v>
      </c>
      <c r="G39" s="73">
        <v>1381.54</v>
      </c>
      <c r="H39" s="73">
        <v>4012.46</v>
      </c>
      <c r="I39" s="73">
        <v>652.28</v>
      </c>
      <c r="J39" s="73">
        <v>3230.58</v>
      </c>
      <c r="K39" s="96">
        <v>2566.4699999999998</v>
      </c>
      <c r="L39" s="54">
        <f t="shared" ref="L39:L62" si="28">(K39-J39)/J39</f>
        <v>-0.20556989766543474</v>
      </c>
      <c r="N39" s="392">
        <f>K39/K62</f>
        <v>0.3016392016839809</v>
      </c>
      <c r="P39" s="105">
        <v>565.19299999999998</v>
      </c>
      <c r="Q39" s="73">
        <v>2515.886</v>
      </c>
      <c r="R39" s="73">
        <v>1233.6510000000001</v>
      </c>
      <c r="S39" s="73">
        <v>859.76300000000003</v>
      </c>
      <c r="T39" s="73">
        <v>1006.9690000000001</v>
      </c>
      <c r="U39" s="73">
        <v>3720.7809999999999</v>
      </c>
      <c r="V39" s="73">
        <v>996.22500000000002</v>
      </c>
      <c r="W39" s="73">
        <v>1116.364</v>
      </c>
      <c r="X39" s="73">
        <v>2202.2649999999999</v>
      </c>
      <c r="Y39" s="96">
        <v>2055.7049999999999</v>
      </c>
      <c r="Z39" s="54">
        <f t="shared" ref="Z39:Z62" si="29">(Y39-X39)/X39</f>
        <v>-6.654966591214044E-2</v>
      </c>
      <c r="AB39" s="392">
        <f>Y39/Y62</f>
        <v>0.43301510441142671</v>
      </c>
      <c r="AD39" s="116">
        <f t="shared" ref="AD39:AD51" si="30">(P39/B39)*10</f>
        <v>3.9562164886393862</v>
      </c>
      <c r="AE39" s="88">
        <f t="shared" ref="AE39:AE51" si="31">(Q39/C39)*10</f>
        <v>0.9917710024712616</v>
      </c>
      <c r="AF39" s="88">
        <f t="shared" ref="AF39:AF51" si="32">(R39/D39)*10</f>
        <v>2.3436242605236464</v>
      </c>
      <c r="AG39" s="88">
        <f t="shared" ref="AG39:AG62" si="33">(S39/E39)*10</f>
        <v>1.653915184625891</v>
      </c>
      <c r="AH39" s="88">
        <f t="shared" ref="AH39:AM41" si="34">(T39/F39)*10</f>
        <v>12.643534271687408</v>
      </c>
      <c r="AI39" s="88">
        <f t="shared" si="34"/>
        <v>26.93212646756518</v>
      </c>
      <c r="AJ39" s="88">
        <f t="shared" si="34"/>
        <v>2.4828284892559678</v>
      </c>
      <c r="AK39" s="88">
        <f t="shared" si="34"/>
        <v>17.114797326301591</v>
      </c>
      <c r="AL39" s="88">
        <f t="shared" si="34"/>
        <v>6.8169338013607463</v>
      </c>
      <c r="AM39" s="117">
        <f t="shared" si="34"/>
        <v>8.0098540018001394</v>
      </c>
      <c r="AN39" s="54">
        <f>(AM39-AL39)/AL39</f>
        <v>0.17499366066915173</v>
      </c>
    </row>
    <row r="40" spans="1:40" ht="20.100000000000001" customHeight="1" x14ac:dyDescent="0.25">
      <c r="A40" s="104" t="s">
        <v>91</v>
      </c>
      <c r="B40" s="106">
        <v>187.76</v>
      </c>
      <c r="C40" s="75">
        <v>232.3</v>
      </c>
      <c r="D40" s="75">
        <v>376.61</v>
      </c>
      <c r="E40" s="75">
        <v>4831.0200000000004</v>
      </c>
      <c r="F40" s="75">
        <v>361.31</v>
      </c>
      <c r="G40" s="75">
        <v>599.05999999999995</v>
      </c>
      <c r="H40" s="75">
        <v>989.27</v>
      </c>
      <c r="I40" s="75">
        <v>380.28</v>
      </c>
      <c r="J40" s="75">
        <v>2002.38</v>
      </c>
      <c r="K40" s="98">
        <v>2276.9299999999998</v>
      </c>
      <c r="L40" s="54">
        <f t="shared" si="28"/>
        <v>0.13711183691407211</v>
      </c>
      <c r="N40" s="392">
        <f>K40/$K$62</f>
        <v>0.26760934181592094</v>
      </c>
      <c r="P40" s="106">
        <v>59.790999999999997</v>
      </c>
      <c r="Q40" s="75">
        <v>310.78699999999998</v>
      </c>
      <c r="R40" s="75">
        <v>675.57399999999996</v>
      </c>
      <c r="S40" s="75">
        <v>853.577</v>
      </c>
      <c r="T40" s="75">
        <v>271.23099999999999</v>
      </c>
      <c r="U40" s="75">
        <v>582.17399999999998</v>
      </c>
      <c r="V40" s="75">
        <v>231.239</v>
      </c>
      <c r="W40" s="75">
        <v>259.78399999999999</v>
      </c>
      <c r="X40" s="75">
        <v>821.13499999999999</v>
      </c>
      <c r="Y40" s="98">
        <v>1068.03</v>
      </c>
      <c r="Z40" s="54">
        <f t="shared" si="29"/>
        <v>0.30067528481918321</v>
      </c>
      <c r="AB40" s="392">
        <f>Y40/$Y$62</f>
        <v>0.22497056823062456</v>
      </c>
      <c r="AD40" s="118">
        <f t="shared" si="30"/>
        <v>3.1844375798892206</v>
      </c>
      <c r="AE40" s="89">
        <f t="shared" si="31"/>
        <v>13.378691347395609</v>
      </c>
      <c r="AF40" s="89">
        <f t="shared" si="32"/>
        <v>17.938291601391359</v>
      </c>
      <c r="AG40" s="89">
        <f t="shared" si="33"/>
        <v>1.7668670384308074</v>
      </c>
      <c r="AH40" s="89">
        <f t="shared" si="34"/>
        <v>7.5068777504082362</v>
      </c>
      <c r="AI40" s="89">
        <f t="shared" si="34"/>
        <v>9.7181250625980713</v>
      </c>
      <c r="AJ40" s="89">
        <f t="shared" si="34"/>
        <v>2.3374710645223247</v>
      </c>
      <c r="AK40" s="89">
        <f t="shared" si="34"/>
        <v>6.8313873987588094</v>
      </c>
      <c r="AL40" s="89">
        <f t="shared" si="34"/>
        <v>4.100795053885876</v>
      </c>
      <c r="AM40" s="119">
        <f t="shared" si="34"/>
        <v>4.6906580351613796</v>
      </c>
      <c r="AN40" s="54">
        <f t="shared" ref="AN40:AN62" si="35">(AM40-AL40)/AL40</f>
        <v>0.14384112678748839</v>
      </c>
    </row>
    <row r="41" spans="1:40" ht="20.100000000000001" customHeight="1" x14ac:dyDescent="0.25">
      <c r="A41" s="104" t="s">
        <v>94</v>
      </c>
      <c r="B41" s="106">
        <v>17.29</v>
      </c>
      <c r="C41" s="75">
        <v>20.059999999999999</v>
      </c>
      <c r="D41" s="75">
        <v>149.65</v>
      </c>
      <c r="E41" s="75">
        <v>73.28</v>
      </c>
      <c r="F41" s="75">
        <v>259.06</v>
      </c>
      <c r="G41" s="75">
        <v>330.25</v>
      </c>
      <c r="H41" s="75">
        <v>104.8</v>
      </c>
      <c r="I41" s="75">
        <v>142.88</v>
      </c>
      <c r="J41" s="75">
        <v>574.82000000000005</v>
      </c>
      <c r="K41" s="98">
        <v>374.55</v>
      </c>
      <c r="L41" s="54">
        <f t="shared" si="28"/>
        <v>-0.34840471799867789</v>
      </c>
      <c r="N41" s="392">
        <f t="shared" ref="N41:N61" si="36">K41/$K$62</f>
        <v>4.4021150837818115E-2</v>
      </c>
      <c r="P41" s="106">
        <v>9.1969999999999992</v>
      </c>
      <c r="Q41" s="75">
        <v>7.0019999999999998</v>
      </c>
      <c r="R41" s="75">
        <v>199.29300000000001</v>
      </c>
      <c r="S41" s="75">
        <v>98.558000000000007</v>
      </c>
      <c r="T41" s="75">
        <v>186.857</v>
      </c>
      <c r="U41" s="75">
        <v>171.33699999999999</v>
      </c>
      <c r="V41" s="75">
        <v>65.352999999999994</v>
      </c>
      <c r="W41" s="75">
        <v>43.387999999999998</v>
      </c>
      <c r="X41" s="75">
        <v>1084.723</v>
      </c>
      <c r="Y41" s="98">
        <v>375.49299999999999</v>
      </c>
      <c r="Z41" s="54">
        <f t="shared" si="29"/>
        <v>-0.65383512657148424</v>
      </c>
      <c r="AB41" s="392">
        <f t="shared" ref="AB41:AB61" si="37">Y41/$Y$62</f>
        <v>7.9094101829182611E-2</v>
      </c>
      <c r="AD41" s="118">
        <f t="shared" si="30"/>
        <v>5.3192596876807396</v>
      </c>
      <c r="AE41" s="89">
        <f t="shared" si="31"/>
        <v>3.4905284147557332</v>
      </c>
      <c r="AF41" s="89">
        <f t="shared" si="32"/>
        <v>13.31727363848981</v>
      </c>
      <c r="AG41" s="89">
        <f t="shared" si="33"/>
        <v>13.449508733624455</v>
      </c>
      <c r="AH41" s="89">
        <f t="shared" si="34"/>
        <v>7.2128850459353044</v>
      </c>
      <c r="AI41" s="89">
        <f t="shared" si="34"/>
        <v>5.188099924299773</v>
      </c>
      <c r="AJ41" s="89">
        <f t="shared" si="34"/>
        <v>6.235973282442747</v>
      </c>
      <c r="AK41" s="89">
        <f t="shared" si="34"/>
        <v>3.0366741321388577</v>
      </c>
      <c r="AL41" s="89">
        <f t="shared" si="34"/>
        <v>18.870655161615808</v>
      </c>
      <c r="AM41" s="119">
        <f t="shared" si="34"/>
        <v>10.025176878921371</v>
      </c>
      <c r="AN41" s="54">
        <f t="shared" si="35"/>
        <v>-0.46874251089526237</v>
      </c>
    </row>
    <row r="42" spans="1:40" ht="20.100000000000001" customHeight="1" x14ac:dyDescent="0.25">
      <c r="A42" s="104" t="s">
        <v>96</v>
      </c>
      <c r="B42" s="106">
        <v>54.39</v>
      </c>
      <c r="C42" s="75">
        <v>73.099999999999994</v>
      </c>
      <c r="D42" s="75">
        <v>4223.8900000000003</v>
      </c>
      <c r="E42" s="75">
        <v>144.19</v>
      </c>
      <c r="F42" s="75">
        <v>228.08</v>
      </c>
      <c r="G42" s="75">
        <v>282.31</v>
      </c>
      <c r="H42" s="75">
        <v>343.92</v>
      </c>
      <c r="I42" s="75">
        <v>321.64999999999998</v>
      </c>
      <c r="J42" s="75">
        <v>561.13</v>
      </c>
      <c r="K42" s="98">
        <v>466.43</v>
      </c>
      <c r="L42" s="54">
        <f t="shared" si="28"/>
        <v>-0.16876659597597704</v>
      </c>
      <c r="N42" s="392">
        <f t="shared" si="36"/>
        <v>5.4819878214613545E-2</v>
      </c>
      <c r="P42" s="106">
        <v>23.949000000000002</v>
      </c>
      <c r="Q42" s="75">
        <v>28.193000000000001</v>
      </c>
      <c r="R42" s="75">
        <v>571.40599999999995</v>
      </c>
      <c r="S42" s="75">
        <v>58.588999999999999</v>
      </c>
      <c r="T42" s="75">
        <v>117.99</v>
      </c>
      <c r="U42" s="75">
        <v>129.93700000000001</v>
      </c>
      <c r="V42" s="75">
        <v>167.441</v>
      </c>
      <c r="W42" s="75">
        <v>138.74199999999999</v>
      </c>
      <c r="X42" s="75">
        <v>381.06799999999998</v>
      </c>
      <c r="Y42" s="98">
        <v>200.80600000000001</v>
      </c>
      <c r="Z42" s="54">
        <f t="shared" si="29"/>
        <v>-0.4730441810910388</v>
      </c>
      <c r="AB42" s="392">
        <f t="shared" si="37"/>
        <v>4.2297912908924658E-2</v>
      </c>
      <c r="AD42" s="118">
        <f t="shared" ref="AD42:AD60" si="38">(P42/B42)*10</f>
        <v>4.4031991174848324</v>
      </c>
      <c r="AE42" s="89">
        <f t="shared" ref="AE42:AE60" si="39">(Q42/C42)*10</f>
        <v>3.8567715458276335</v>
      </c>
      <c r="AF42" s="89">
        <f t="shared" ref="AF42:AF60" si="40">(R42/D42)*10</f>
        <v>1.3527956457199402</v>
      </c>
      <c r="AG42" s="89">
        <f t="shared" ref="AG42:AG60" si="41">(S42/E42)*10</f>
        <v>4.0633192315694568</v>
      </c>
      <c r="AH42" s="89">
        <f t="shared" ref="AH42:AH60" si="42">(T42/F42)*10</f>
        <v>5.1731848474219566</v>
      </c>
      <c r="AI42" s="89">
        <f t="shared" ref="AI42:AI60" si="43">(U42/G42)*10</f>
        <v>4.6026354008005388</v>
      </c>
      <c r="AJ42" s="89">
        <f t="shared" ref="AJ42:AJ60" si="44">(V42/H42)*10</f>
        <v>4.8686031635264015</v>
      </c>
      <c r="AK42" s="89">
        <f t="shared" ref="AK42:AK60" si="45">(W42/I42)*10</f>
        <v>4.3134462925540182</v>
      </c>
      <c r="AL42" s="89">
        <f t="shared" ref="AL42:AL60" si="46">(X42/J42)*10</f>
        <v>6.7910822803984816</v>
      </c>
      <c r="AM42" s="119">
        <f t="shared" ref="AM42:AM60" si="47">(Y42/K42)*10</f>
        <v>4.3051690500182236</v>
      </c>
      <c r="AN42" s="54">
        <f t="shared" si="35"/>
        <v>-0.36605553102419364</v>
      </c>
    </row>
    <row r="43" spans="1:40" ht="20.100000000000001" customHeight="1" x14ac:dyDescent="0.25">
      <c r="A43" s="104" t="s">
        <v>103</v>
      </c>
      <c r="B43" s="106">
        <v>266.33</v>
      </c>
      <c r="C43" s="75">
        <v>510.32</v>
      </c>
      <c r="D43" s="75">
        <v>554.94000000000005</v>
      </c>
      <c r="E43" s="75">
        <v>398.11</v>
      </c>
      <c r="F43" s="75">
        <v>451.25</v>
      </c>
      <c r="G43" s="75">
        <v>468.3</v>
      </c>
      <c r="H43" s="75">
        <v>500.02</v>
      </c>
      <c r="I43" s="75">
        <v>448.89</v>
      </c>
      <c r="J43" s="75">
        <v>238.21</v>
      </c>
      <c r="K43" s="98">
        <v>255.46</v>
      </c>
      <c r="L43" s="54">
        <f t="shared" si="28"/>
        <v>7.2415095923764744E-2</v>
      </c>
      <c r="N43" s="392">
        <f t="shared" si="36"/>
        <v>3.0024411141447112E-2</v>
      </c>
      <c r="P43" s="106">
        <v>57.387</v>
      </c>
      <c r="Q43" s="75">
        <v>124.105</v>
      </c>
      <c r="R43" s="75">
        <v>131.501</v>
      </c>
      <c r="S43" s="75">
        <v>94.332999999999998</v>
      </c>
      <c r="T43" s="75">
        <v>113.06699999999999</v>
      </c>
      <c r="U43" s="75">
        <v>115.43</v>
      </c>
      <c r="V43" s="75">
        <v>135.90199999999999</v>
      </c>
      <c r="W43" s="75">
        <v>291.44299999999998</v>
      </c>
      <c r="X43" s="75">
        <v>266.16399999999999</v>
      </c>
      <c r="Y43" s="98">
        <v>193.69200000000001</v>
      </c>
      <c r="Z43" s="54">
        <f t="shared" si="29"/>
        <v>-0.27228325393366487</v>
      </c>
      <c r="AB43" s="392">
        <f t="shared" si="37"/>
        <v>4.0799415092952575E-2</v>
      </c>
      <c r="AD43" s="118">
        <f t="shared" si="38"/>
        <v>2.1547328502234073</v>
      </c>
      <c r="AE43" s="89">
        <f t="shared" si="39"/>
        <v>2.4319054710769712</v>
      </c>
      <c r="AF43" s="89">
        <f t="shared" si="40"/>
        <v>2.3696435650700973</v>
      </c>
      <c r="AG43" s="89">
        <f t="shared" si="41"/>
        <v>2.3695209866619775</v>
      </c>
      <c r="AH43" s="89">
        <f t="shared" si="42"/>
        <v>2.5056398891966758</v>
      </c>
      <c r="AI43" s="89">
        <f t="shared" si="43"/>
        <v>2.4648729446935729</v>
      </c>
      <c r="AJ43" s="89">
        <f t="shared" si="44"/>
        <v>2.7179312827486903</v>
      </c>
      <c r="AK43" s="89">
        <f t="shared" si="45"/>
        <v>6.4925260085989889</v>
      </c>
      <c r="AL43" s="89">
        <f t="shared" si="46"/>
        <v>11.173502371856765</v>
      </c>
      <c r="AM43" s="119">
        <f t="shared" si="47"/>
        <v>7.5820872152196035</v>
      </c>
      <c r="AN43" s="54">
        <f t="shared" si="35"/>
        <v>-0.32142250810122264</v>
      </c>
    </row>
    <row r="44" spans="1:40" ht="20.100000000000001" customHeight="1" x14ac:dyDescent="0.25">
      <c r="A44" s="104" t="s">
        <v>92</v>
      </c>
      <c r="B44" s="106">
        <v>4213.6099999999997</v>
      </c>
      <c r="C44" s="75">
        <v>4324.3</v>
      </c>
      <c r="D44" s="75">
        <v>1834.81</v>
      </c>
      <c r="E44" s="75">
        <v>358.77</v>
      </c>
      <c r="F44" s="75">
        <v>771.94</v>
      </c>
      <c r="G44" s="75">
        <v>856.85</v>
      </c>
      <c r="H44" s="75">
        <v>1196.05</v>
      </c>
      <c r="I44" s="75">
        <v>996.8</v>
      </c>
      <c r="J44" s="75">
        <v>780.62</v>
      </c>
      <c r="K44" s="98">
        <v>465.82</v>
      </c>
      <c r="L44" s="54">
        <f t="shared" si="28"/>
        <v>-0.40326919627988012</v>
      </c>
      <c r="N44" s="392">
        <f t="shared" si="36"/>
        <v>5.4748184443391891E-2</v>
      </c>
      <c r="P44" s="106">
        <v>1584.3119999999999</v>
      </c>
      <c r="Q44" s="75">
        <v>1595.93</v>
      </c>
      <c r="R44" s="75">
        <v>991.59299999999996</v>
      </c>
      <c r="S44" s="75">
        <v>212.34899999999999</v>
      </c>
      <c r="T44" s="75">
        <v>1127.9659999999999</v>
      </c>
      <c r="U44" s="75">
        <v>435.39600000000002</v>
      </c>
      <c r="V44" s="75">
        <v>302.48700000000002</v>
      </c>
      <c r="W44" s="75">
        <v>407.61399999999998</v>
      </c>
      <c r="X44" s="75">
        <v>480.274</v>
      </c>
      <c r="Y44" s="98">
        <v>169.874</v>
      </c>
      <c r="Z44" s="54">
        <f t="shared" si="29"/>
        <v>-0.64629773837434457</v>
      </c>
      <c r="AB44" s="392">
        <f t="shared" si="37"/>
        <v>3.5782375314934146E-2</v>
      </c>
      <c r="AD44" s="118">
        <f t="shared" si="38"/>
        <v>3.7599872793163107</v>
      </c>
      <c r="AE44" s="89">
        <f t="shared" si="39"/>
        <v>3.6906088846749761</v>
      </c>
      <c r="AF44" s="89">
        <f t="shared" si="40"/>
        <v>5.4043361437969049</v>
      </c>
      <c r="AG44" s="89">
        <f t="shared" si="41"/>
        <v>5.9188059202274435</v>
      </c>
      <c r="AH44" s="89">
        <f t="shared" si="42"/>
        <v>14.61209420421276</v>
      </c>
      <c r="AI44" s="89">
        <f t="shared" si="43"/>
        <v>5.0813561300110877</v>
      </c>
      <c r="AJ44" s="89">
        <f t="shared" si="44"/>
        <v>2.5290497888884245</v>
      </c>
      <c r="AK44" s="89">
        <f t="shared" si="45"/>
        <v>4.0892255216693414</v>
      </c>
      <c r="AL44" s="89">
        <f t="shared" si="46"/>
        <v>6.1524685506392354</v>
      </c>
      <c r="AM44" s="119">
        <f t="shared" si="47"/>
        <v>3.6467734317976901</v>
      </c>
      <c r="AN44" s="54">
        <f t="shared" si="35"/>
        <v>-0.40726662773127154</v>
      </c>
    </row>
    <row r="45" spans="1:40" ht="20.100000000000001" customHeight="1" x14ac:dyDescent="0.25">
      <c r="A45" s="104" t="s">
        <v>105</v>
      </c>
      <c r="B45" s="106">
        <v>16.489999999999998</v>
      </c>
      <c r="C45" s="75">
        <v>17.68</v>
      </c>
      <c r="D45" s="75">
        <v>23.21</v>
      </c>
      <c r="E45" s="75">
        <v>6.38</v>
      </c>
      <c r="F45" s="75">
        <v>38.53</v>
      </c>
      <c r="G45" s="75"/>
      <c r="H45" s="75">
        <v>7.2</v>
      </c>
      <c r="I45" s="75">
        <v>0.72</v>
      </c>
      <c r="J45" s="75">
        <v>1567.42</v>
      </c>
      <c r="K45" s="98">
        <v>460.96</v>
      </c>
      <c r="L45" s="54">
        <f t="shared" si="28"/>
        <v>-0.70591162547370834</v>
      </c>
      <c r="N45" s="392">
        <f t="shared" si="36"/>
        <v>5.417698488906858E-2</v>
      </c>
      <c r="P45" s="106">
        <v>7.1529999999999996</v>
      </c>
      <c r="Q45" s="75">
        <v>7.09</v>
      </c>
      <c r="R45" s="75">
        <v>9.8290000000000006</v>
      </c>
      <c r="S45" s="75">
        <v>4.7969999999999997</v>
      </c>
      <c r="T45" s="75">
        <v>16.356000000000002</v>
      </c>
      <c r="U45" s="75"/>
      <c r="V45" s="75">
        <v>2.3519999999999999</v>
      </c>
      <c r="W45" s="75">
        <v>0.22900000000000001</v>
      </c>
      <c r="X45" s="75">
        <v>550.04499999999996</v>
      </c>
      <c r="Y45" s="98">
        <v>164.34700000000001</v>
      </c>
      <c r="Z45" s="54">
        <f t="shared" si="29"/>
        <v>-0.70121171904116941</v>
      </c>
      <c r="AB45" s="392">
        <f t="shared" si="37"/>
        <v>3.4618164262238384E-2</v>
      </c>
      <c r="AD45" s="118">
        <f t="shared" si="38"/>
        <v>4.3377804730139484</v>
      </c>
      <c r="AE45" s="89">
        <f t="shared" si="39"/>
        <v>4.0101809954751131</v>
      </c>
      <c r="AF45" s="89">
        <f t="shared" si="40"/>
        <v>4.234812580784145</v>
      </c>
      <c r="AG45" s="89">
        <f t="shared" si="41"/>
        <v>7.5188087774294665</v>
      </c>
      <c r="AH45" s="89">
        <f t="shared" si="42"/>
        <v>4.2450038930703347</v>
      </c>
      <c r="AI45" s="89"/>
      <c r="AJ45" s="89">
        <f t="shared" si="44"/>
        <v>3.2666666666666666</v>
      </c>
      <c r="AK45" s="89">
        <f t="shared" si="45"/>
        <v>3.1805555555555558</v>
      </c>
      <c r="AL45" s="89">
        <f t="shared" si="46"/>
        <v>3.5092381110359696</v>
      </c>
      <c r="AM45" s="119">
        <f t="shared" si="47"/>
        <v>3.5653202013189866</v>
      </c>
      <c r="AN45" s="54">
        <f t="shared" si="35"/>
        <v>1.5981272432511261E-2</v>
      </c>
    </row>
    <row r="46" spans="1:40" ht="20.100000000000001" customHeight="1" x14ac:dyDescent="0.25">
      <c r="A46" s="104" t="s">
        <v>227</v>
      </c>
      <c r="B46" s="106">
        <v>12.93</v>
      </c>
      <c r="C46" s="75">
        <v>48.82</v>
      </c>
      <c r="D46" s="75">
        <v>21.32</v>
      </c>
      <c r="E46" s="75">
        <v>92.41</v>
      </c>
      <c r="F46" s="75">
        <v>543.52</v>
      </c>
      <c r="G46" s="75">
        <v>184.37</v>
      </c>
      <c r="H46" s="75">
        <v>279.37</v>
      </c>
      <c r="I46" s="75">
        <v>546.83000000000004</v>
      </c>
      <c r="J46" s="75">
        <v>338.14</v>
      </c>
      <c r="K46" s="98">
        <v>241.86</v>
      </c>
      <c r="L46" s="54">
        <f t="shared" si="28"/>
        <v>-0.28473413379073748</v>
      </c>
      <c r="N46" s="392">
        <f t="shared" si="36"/>
        <v>2.8425992635521799E-2</v>
      </c>
      <c r="P46" s="106">
        <v>4.327</v>
      </c>
      <c r="Q46" s="75">
        <v>13.324999999999999</v>
      </c>
      <c r="R46" s="75">
        <v>7.2649999999999997</v>
      </c>
      <c r="S46" s="75">
        <v>27.277000000000001</v>
      </c>
      <c r="T46" s="75">
        <v>209.238</v>
      </c>
      <c r="U46" s="75">
        <v>52.429000000000002</v>
      </c>
      <c r="V46" s="75">
        <v>82.227999999999994</v>
      </c>
      <c r="W46" s="75">
        <v>162.07400000000001</v>
      </c>
      <c r="X46" s="75">
        <v>105.229</v>
      </c>
      <c r="Y46" s="98">
        <v>76.921999999999997</v>
      </c>
      <c r="Z46" s="54">
        <f t="shared" si="29"/>
        <v>-0.26900379173041655</v>
      </c>
      <c r="AB46" s="392">
        <f t="shared" si="37"/>
        <v>1.6202902586478003E-2</v>
      </c>
      <c r="AD46" s="118">
        <f t="shared" si="38"/>
        <v>3.3464810518174786</v>
      </c>
      <c r="AE46" s="89">
        <f t="shared" si="39"/>
        <v>2.7294141745186398</v>
      </c>
      <c r="AF46" s="89">
        <f t="shared" si="40"/>
        <v>3.4075984990619137</v>
      </c>
      <c r="AG46" s="89">
        <f t="shared" si="41"/>
        <v>2.9517368250189375</v>
      </c>
      <c r="AH46" s="89">
        <f t="shared" si="42"/>
        <v>3.8496835443037973</v>
      </c>
      <c r="AI46" s="89">
        <f t="shared" si="43"/>
        <v>2.8436838965124478</v>
      </c>
      <c r="AJ46" s="89">
        <f t="shared" si="44"/>
        <v>2.9433367934996597</v>
      </c>
      <c r="AK46" s="89">
        <f t="shared" si="45"/>
        <v>2.9638827423513709</v>
      </c>
      <c r="AL46" s="89">
        <f t="shared" si="46"/>
        <v>3.1119950316436977</v>
      </c>
      <c r="AM46" s="119">
        <f t="shared" si="47"/>
        <v>3.1804349623749273</v>
      </c>
      <c r="AN46" s="54">
        <f t="shared" si="35"/>
        <v>2.1992300770184992E-2</v>
      </c>
    </row>
    <row r="47" spans="1:40" ht="20.100000000000001" customHeight="1" x14ac:dyDescent="0.25">
      <c r="A47" s="104" t="s">
        <v>106</v>
      </c>
      <c r="B47" s="106">
        <v>240.55</v>
      </c>
      <c r="C47" s="75">
        <v>209.75</v>
      </c>
      <c r="D47" s="75">
        <v>301.02</v>
      </c>
      <c r="E47" s="75">
        <v>190.92</v>
      </c>
      <c r="F47" s="75">
        <v>203.23</v>
      </c>
      <c r="G47" s="75">
        <v>219.52</v>
      </c>
      <c r="H47" s="75">
        <v>284.93</v>
      </c>
      <c r="I47" s="75">
        <v>177.49</v>
      </c>
      <c r="J47" s="75">
        <v>183.98</v>
      </c>
      <c r="K47" s="98">
        <v>224.4</v>
      </c>
      <c r="L47" s="54">
        <f t="shared" si="28"/>
        <v>0.21969779323839558</v>
      </c>
      <c r="N47" s="392">
        <f t="shared" si="36"/>
        <v>2.6373905347767679E-2</v>
      </c>
      <c r="P47" s="106">
        <v>70.897000000000006</v>
      </c>
      <c r="Q47" s="75">
        <v>68.58</v>
      </c>
      <c r="R47" s="75">
        <v>117.66200000000001</v>
      </c>
      <c r="S47" s="75">
        <v>83.938999999999993</v>
      </c>
      <c r="T47" s="75">
        <v>95.259</v>
      </c>
      <c r="U47" s="75">
        <v>90.748999999999995</v>
      </c>
      <c r="V47" s="75">
        <v>110.05</v>
      </c>
      <c r="W47" s="75">
        <v>74.221000000000004</v>
      </c>
      <c r="X47" s="75">
        <v>67.849000000000004</v>
      </c>
      <c r="Y47" s="98">
        <v>75.465000000000003</v>
      </c>
      <c r="Z47" s="54">
        <f t="shared" si="29"/>
        <v>0.11224925938481038</v>
      </c>
      <c r="AB47" s="392">
        <f t="shared" si="37"/>
        <v>1.5895999111938883E-2</v>
      </c>
      <c r="AD47" s="118">
        <f t="shared" si="38"/>
        <v>2.9472874662232385</v>
      </c>
      <c r="AE47" s="89">
        <f t="shared" si="39"/>
        <v>3.2696066746126338</v>
      </c>
      <c r="AF47" s="89">
        <f t="shared" si="40"/>
        <v>3.908776825460103</v>
      </c>
      <c r="AG47" s="89">
        <f t="shared" si="41"/>
        <v>4.3965535302744598</v>
      </c>
      <c r="AH47" s="89">
        <f t="shared" si="42"/>
        <v>4.6872508979973428</v>
      </c>
      <c r="AI47" s="89">
        <f t="shared" si="43"/>
        <v>4.1339741253644311</v>
      </c>
      <c r="AJ47" s="89">
        <f t="shared" si="44"/>
        <v>3.8623521566700592</v>
      </c>
      <c r="AK47" s="89">
        <f t="shared" si="45"/>
        <v>4.1817003774860559</v>
      </c>
      <c r="AL47" s="89">
        <f t="shared" si="46"/>
        <v>3.6878465050548974</v>
      </c>
      <c r="AM47" s="119">
        <f t="shared" si="47"/>
        <v>3.362967914438503</v>
      </c>
      <c r="AN47" s="54">
        <f t="shared" si="35"/>
        <v>-8.8094390634503458E-2</v>
      </c>
    </row>
    <row r="48" spans="1:40" ht="20.100000000000001" customHeight="1" x14ac:dyDescent="0.25">
      <c r="A48" s="104" t="s">
        <v>95</v>
      </c>
      <c r="B48" s="106">
        <v>51.73</v>
      </c>
      <c r="C48" s="75">
        <v>206.22</v>
      </c>
      <c r="D48" s="75">
        <v>335.26</v>
      </c>
      <c r="E48" s="75">
        <v>81.819999999999993</v>
      </c>
      <c r="F48" s="75">
        <v>56.41</v>
      </c>
      <c r="G48" s="75">
        <v>115.01</v>
      </c>
      <c r="H48" s="75">
        <v>176.87</v>
      </c>
      <c r="I48" s="75">
        <v>59.93</v>
      </c>
      <c r="J48" s="75">
        <v>193.18</v>
      </c>
      <c r="K48" s="98">
        <v>205.94</v>
      </c>
      <c r="L48" s="54">
        <f t="shared" si="28"/>
        <v>6.6052386375401131E-2</v>
      </c>
      <c r="N48" s="392">
        <f t="shared" si="36"/>
        <v>2.4204287287519055E-2</v>
      </c>
      <c r="P48" s="106">
        <v>24.096</v>
      </c>
      <c r="Q48" s="75">
        <v>81.647999999999996</v>
      </c>
      <c r="R48" s="75">
        <v>75.028000000000006</v>
      </c>
      <c r="S48" s="75">
        <v>31.428000000000001</v>
      </c>
      <c r="T48" s="75">
        <v>24.178999999999998</v>
      </c>
      <c r="U48" s="75">
        <v>85.588999999999999</v>
      </c>
      <c r="V48" s="75">
        <v>57.468000000000004</v>
      </c>
      <c r="W48" s="75">
        <v>23.797000000000001</v>
      </c>
      <c r="X48" s="75">
        <v>74.894999999999996</v>
      </c>
      <c r="Y48" s="98">
        <v>75.275999999999996</v>
      </c>
      <c r="Z48" s="54">
        <f t="shared" si="29"/>
        <v>5.087121970759066E-3</v>
      </c>
      <c r="AB48" s="392">
        <f t="shared" si="37"/>
        <v>1.5856188022928659E-2</v>
      </c>
      <c r="AD48" s="118">
        <f t="shared" si="38"/>
        <v>4.6580320896965013</v>
      </c>
      <c r="AE48" s="89">
        <f t="shared" si="39"/>
        <v>3.9592668024439917</v>
      </c>
      <c r="AF48" s="89">
        <f t="shared" si="40"/>
        <v>2.2379049096223831</v>
      </c>
      <c r="AG48" s="89">
        <f t="shared" si="41"/>
        <v>3.8411146418968474</v>
      </c>
      <c r="AH48" s="89">
        <f t="shared" si="42"/>
        <v>4.2862967558943446</v>
      </c>
      <c r="AI48" s="89">
        <f t="shared" si="43"/>
        <v>7.4418746195982957</v>
      </c>
      <c r="AJ48" s="89">
        <f t="shared" si="44"/>
        <v>3.2491660541640757</v>
      </c>
      <c r="AK48" s="89">
        <f t="shared" si="45"/>
        <v>3.9707992658101121</v>
      </c>
      <c r="AL48" s="89">
        <f t="shared" si="46"/>
        <v>3.8769541360389272</v>
      </c>
      <c r="AM48" s="119">
        <f t="shared" si="47"/>
        <v>3.6552393901136253</v>
      </c>
      <c r="AN48" s="54">
        <f t="shared" si="35"/>
        <v>-5.7187869173976676E-2</v>
      </c>
    </row>
    <row r="49" spans="1:40" ht="20.100000000000001" customHeight="1" x14ac:dyDescent="0.25">
      <c r="A49" s="104" t="s">
        <v>233</v>
      </c>
      <c r="B49" s="106">
        <v>72</v>
      </c>
      <c r="C49" s="75">
        <v>112.95</v>
      </c>
      <c r="D49" s="75">
        <v>72.45</v>
      </c>
      <c r="E49" s="75">
        <v>72.569999999999993</v>
      </c>
      <c r="F49" s="75">
        <v>63.46</v>
      </c>
      <c r="G49" s="75">
        <v>85.65</v>
      </c>
      <c r="H49" s="75">
        <v>67.86</v>
      </c>
      <c r="I49" s="75">
        <v>39.15</v>
      </c>
      <c r="J49" s="75">
        <v>44.55</v>
      </c>
      <c r="K49" s="98">
        <v>290.35000000000002</v>
      </c>
      <c r="L49" s="54">
        <f t="shared" si="28"/>
        <v>5.5173961840628509</v>
      </c>
      <c r="N49" s="392">
        <f t="shared" si="36"/>
        <v>3.4125059793780513E-2</v>
      </c>
      <c r="P49" s="106">
        <v>24.977</v>
      </c>
      <c r="Q49" s="75">
        <v>39.689</v>
      </c>
      <c r="R49" s="75">
        <v>25.297000000000001</v>
      </c>
      <c r="S49" s="75">
        <v>25.321999999999999</v>
      </c>
      <c r="T49" s="75">
        <v>28.198</v>
      </c>
      <c r="U49" s="75">
        <v>34.094000000000001</v>
      </c>
      <c r="V49" s="75">
        <v>24.332000000000001</v>
      </c>
      <c r="W49" s="75">
        <v>14.031000000000001</v>
      </c>
      <c r="X49" s="75">
        <v>15.904</v>
      </c>
      <c r="Y49" s="98">
        <v>72.866</v>
      </c>
      <c r="Z49" s="54">
        <f t="shared" si="29"/>
        <v>3.5816146881287727</v>
      </c>
      <c r="AB49" s="392">
        <f t="shared" si="37"/>
        <v>1.5348543977877672E-2</v>
      </c>
      <c r="AD49" s="118">
        <f t="shared" si="38"/>
        <v>3.4690277777777778</v>
      </c>
      <c r="AE49" s="89">
        <f t="shared" si="39"/>
        <v>3.5138556883576806</v>
      </c>
      <c r="AF49" s="89">
        <f t="shared" si="40"/>
        <v>3.4916494133885441</v>
      </c>
      <c r="AG49" s="89">
        <f t="shared" si="41"/>
        <v>3.4893206559184238</v>
      </c>
      <c r="AH49" s="89">
        <f t="shared" si="42"/>
        <v>4.4434289316104634</v>
      </c>
      <c r="AI49" s="89">
        <f t="shared" si="43"/>
        <v>3.9806187974314069</v>
      </c>
      <c r="AJ49" s="89">
        <f t="shared" si="44"/>
        <v>3.5856174476864133</v>
      </c>
      <c r="AK49" s="89">
        <f t="shared" si="45"/>
        <v>3.5839080459770116</v>
      </c>
      <c r="AL49" s="89">
        <f t="shared" si="46"/>
        <v>3.5699214365881033</v>
      </c>
      <c r="AM49" s="119">
        <f t="shared" si="47"/>
        <v>2.5095918718787669</v>
      </c>
      <c r="AN49" s="54">
        <f t="shared" si="35"/>
        <v>-0.29701761888707834</v>
      </c>
    </row>
    <row r="50" spans="1:40" ht="20.100000000000001" customHeight="1" x14ac:dyDescent="0.25">
      <c r="A50" s="104" t="s">
        <v>102</v>
      </c>
      <c r="B50" s="106">
        <v>9.66</v>
      </c>
      <c r="C50" s="75">
        <v>20.74</v>
      </c>
      <c r="D50" s="75">
        <v>680.97</v>
      </c>
      <c r="E50" s="75">
        <v>251.94</v>
      </c>
      <c r="F50" s="75">
        <v>11.21</v>
      </c>
      <c r="G50" s="75">
        <v>61.77</v>
      </c>
      <c r="H50" s="75">
        <v>200.85</v>
      </c>
      <c r="I50" s="75">
        <v>165.82</v>
      </c>
      <c r="J50" s="75">
        <v>138.9</v>
      </c>
      <c r="K50" s="98">
        <v>238.18</v>
      </c>
      <c r="L50" s="54">
        <f t="shared" si="28"/>
        <v>0.71475881929445639</v>
      </c>
      <c r="N50" s="392">
        <f t="shared" si="36"/>
        <v>2.7993479392742007E-2</v>
      </c>
      <c r="P50" s="106">
        <v>3.3860000000000001</v>
      </c>
      <c r="Q50" s="75">
        <v>8.0890000000000004</v>
      </c>
      <c r="R50" s="75">
        <v>88.244</v>
      </c>
      <c r="S50" s="75">
        <v>76.703000000000003</v>
      </c>
      <c r="T50" s="75">
        <v>4.9370000000000003</v>
      </c>
      <c r="U50" s="75">
        <v>37.777999999999999</v>
      </c>
      <c r="V50" s="75">
        <v>33.755000000000003</v>
      </c>
      <c r="W50" s="75">
        <v>44.210999999999999</v>
      </c>
      <c r="X50" s="75">
        <v>36.338999999999999</v>
      </c>
      <c r="Y50" s="98">
        <v>59.92</v>
      </c>
      <c r="Z50" s="54">
        <f t="shared" si="29"/>
        <v>0.64891714136327372</v>
      </c>
      <c r="AB50" s="392">
        <f t="shared" si="37"/>
        <v>1.2621589701018721E-2</v>
      </c>
      <c r="AD50" s="118">
        <f t="shared" si="38"/>
        <v>3.5051759834368528</v>
      </c>
      <c r="AE50" s="89">
        <f t="shared" si="39"/>
        <v>3.9001928640308585</v>
      </c>
      <c r="AF50" s="89">
        <f t="shared" si="40"/>
        <v>1.2958573799139461</v>
      </c>
      <c r="AG50" s="89">
        <f t="shared" si="41"/>
        <v>3.0444947209653095</v>
      </c>
      <c r="AH50" s="89">
        <f t="shared" si="42"/>
        <v>4.404103479036575</v>
      </c>
      <c r="AI50" s="89">
        <f t="shared" si="43"/>
        <v>6.115913874048891</v>
      </c>
      <c r="AJ50" s="89">
        <f t="shared" si="44"/>
        <v>1.6806074184714963</v>
      </c>
      <c r="AK50" s="89">
        <f t="shared" si="45"/>
        <v>2.6662043179351103</v>
      </c>
      <c r="AL50" s="89">
        <f t="shared" si="46"/>
        <v>2.6161987041036716</v>
      </c>
      <c r="AM50" s="119">
        <f t="shared" si="47"/>
        <v>2.5157443949953819</v>
      </c>
      <c r="AN50" s="54">
        <f t="shared" si="35"/>
        <v>-3.8397048722148205E-2</v>
      </c>
    </row>
    <row r="51" spans="1:40" ht="20.100000000000001" customHeight="1" x14ac:dyDescent="0.25">
      <c r="A51" s="104" t="s">
        <v>228</v>
      </c>
      <c r="B51" s="106">
        <v>6.43</v>
      </c>
      <c r="C51" s="75">
        <v>8.9700000000000006</v>
      </c>
      <c r="D51" s="75">
        <v>23.34</v>
      </c>
      <c r="E51" s="75">
        <v>48.27</v>
      </c>
      <c r="F51" s="75">
        <v>24.99</v>
      </c>
      <c r="G51" s="75">
        <v>14.72</v>
      </c>
      <c r="H51" s="75">
        <v>24.75</v>
      </c>
      <c r="I51" s="75">
        <v>28.69</v>
      </c>
      <c r="J51" s="75">
        <v>140.72999999999999</v>
      </c>
      <c r="K51" s="98">
        <v>104.89</v>
      </c>
      <c r="L51" s="54">
        <f t="shared" si="28"/>
        <v>-0.2546720670788033</v>
      </c>
      <c r="N51" s="392">
        <f t="shared" si="36"/>
        <v>1.2327802726948984E-2</v>
      </c>
      <c r="P51" s="106">
        <v>3.5489999999999999</v>
      </c>
      <c r="Q51" s="75">
        <v>4.38</v>
      </c>
      <c r="R51" s="75">
        <v>6.9050000000000002</v>
      </c>
      <c r="S51" s="75">
        <v>12.846</v>
      </c>
      <c r="T51" s="75">
        <v>9.0809999999999995</v>
      </c>
      <c r="U51" s="75">
        <v>6.532</v>
      </c>
      <c r="V51" s="75">
        <v>6.109</v>
      </c>
      <c r="W51" s="75">
        <v>11.641999999999999</v>
      </c>
      <c r="X51" s="75">
        <v>57.795000000000002</v>
      </c>
      <c r="Y51" s="98">
        <v>43.386000000000003</v>
      </c>
      <c r="Z51" s="54">
        <f t="shared" si="29"/>
        <v>-0.24931222424085125</v>
      </c>
      <c r="AB51" s="392">
        <f t="shared" si="37"/>
        <v>9.1388566550133221E-3</v>
      </c>
      <c r="AD51" s="118">
        <f t="shared" si="38"/>
        <v>5.5194401244167963</v>
      </c>
      <c r="AE51" s="89">
        <f t="shared" si="39"/>
        <v>4.8829431438127084</v>
      </c>
      <c r="AF51" s="89">
        <f t="shared" si="40"/>
        <v>2.9584404455869748</v>
      </c>
      <c r="AG51" s="89">
        <f t="shared" si="41"/>
        <v>2.6612802983219392</v>
      </c>
      <c r="AH51" s="89">
        <f t="shared" si="42"/>
        <v>3.6338535414165669</v>
      </c>
      <c r="AI51" s="89">
        <f t="shared" si="43"/>
        <v>4.4375</v>
      </c>
      <c r="AJ51" s="89">
        <f t="shared" si="44"/>
        <v>2.4682828282828284</v>
      </c>
      <c r="AK51" s="89">
        <f t="shared" si="45"/>
        <v>4.057859881491809</v>
      </c>
      <c r="AL51" s="89">
        <f t="shared" si="46"/>
        <v>4.106800255808996</v>
      </c>
      <c r="AM51" s="119">
        <f t="shared" si="47"/>
        <v>4.1363333015540089</v>
      </c>
      <c r="AN51" s="54">
        <f t="shared" si="35"/>
        <v>7.1912544816950747E-3</v>
      </c>
    </row>
    <row r="52" spans="1:40" ht="20.100000000000001" customHeight="1" x14ac:dyDescent="0.25">
      <c r="A52" s="104" t="s">
        <v>231</v>
      </c>
      <c r="B52" s="106"/>
      <c r="C52" s="75">
        <v>0.37</v>
      </c>
      <c r="D52" s="75">
        <v>11.65</v>
      </c>
      <c r="E52" s="75">
        <v>9.51</v>
      </c>
      <c r="F52" s="75">
        <v>6.49</v>
      </c>
      <c r="G52" s="75">
        <v>13.47</v>
      </c>
      <c r="H52" s="75">
        <v>13.77</v>
      </c>
      <c r="I52" s="75">
        <v>39.64</v>
      </c>
      <c r="J52" s="75">
        <v>83</v>
      </c>
      <c r="K52" s="98">
        <v>61.05</v>
      </c>
      <c r="L52" s="54">
        <f t="shared" si="28"/>
        <v>-0.26445783132530126</v>
      </c>
      <c r="N52" s="392">
        <f t="shared" si="36"/>
        <v>7.1752536607897358E-3</v>
      </c>
      <c r="P52" s="106"/>
      <c r="Q52" s="75">
        <v>0.153</v>
      </c>
      <c r="R52" s="75">
        <v>4.1769999999999996</v>
      </c>
      <c r="S52" s="75">
        <v>4.226</v>
      </c>
      <c r="T52" s="75">
        <v>2.4489999999999998</v>
      </c>
      <c r="U52" s="75">
        <v>5.5919999999999996</v>
      </c>
      <c r="V52" s="75">
        <v>6.2229999999999999</v>
      </c>
      <c r="W52" s="75">
        <v>16.452999999999999</v>
      </c>
      <c r="X52" s="75">
        <v>26.914000000000001</v>
      </c>
      <c r="Y52" s="98">
        <v>25.731999999999999</v>
      </c>
      <c r="Z52" s="54">
        <f t="shared" si="29"/>
        <v>-4.3917663669465784E-2</v>
      </c>
      <c r="AB52" s="392">
        <f t="shared" si="37"/>
        <v>5.4202060445028991E-3</v>
      </c>
      <c r="AD52" s="118"/>
      <c r="AE52" s="89">
        <f t="shared" si="39"/>
        <v>4.1351351351351351</v>
      </c>
      <c r="AF52" s="89">
        <f t="shared" si="40"/>
        <v>3.5854077253218879</v>
      </c>
      <c r="AG52" s="89">
        <f t="shared" si="41"/>
        <v>4.4437434279705572</v>
      </c>
      <c r="AH52" s="89">
        <f t="shared" si="42"/>
        <v>3.7734976887519256</v>
      </c>
      <c r="AI52" s="89">
        <f t="shared" si="43"/>
        <v>4.1514476614699323</v>
      </c>
      <c r="AJ52" s="89">
        <f t="shared" si="44"/>
        <v>4.519244734931009</v>
      </c>
      <c r="AK52" s="89">
        <f t="shared" si="45"/>
        <v>4.1506054490413726</v>
      </c>
      <c r="AL52" s="89">
        <f t="shared" si="46"/>
        <v>3.2426506024096384</v>
      </c>
      <c r="AM52" s="119">
        <f t="shared" si="47"/>
        <v>4.2149058149058147</v>
      </c>
      <c r="AN52" s="54">
        <f t="shared" si="35"/>
        <v>0.29983347936829396</v>
      </c>
    </row>
    <row r="53" spans="1:40" ht="20.100000000000001" customHeight="1" x14ac:dyDescent="0.25">
      <c r="A53" s="104" t="s">
        <v>232</v>
      </c>
      <c r="B53" s="106">
        <v>0.68</v>
      </c>
      <c r="C53" s="75">
        <v>46.13</v>
      </c>
      <c r="D53" s="75">
        <v>0.68</v>
      </c>
      <c r="E53" s="75">
        <v>19.73</v>
      </c>
      <c r="F53" s="75">
        <v>1.33</v>
      </c>
      <c r="G53" s="75">
        <v>11.48</v>
      </c>
      <c r="H53" s="75">
        <v>14.45</v>
      </c>
      <c r="I53" s="75">
        <v>28.44</v>
      </c>
      <c r="J53" s="75">
        <v>15.04</v>
      </c>
      <c r="K53" s="98">
        <v>48.96</v>
      </c>
      <c r="L53" s="54">
        <f t="shared" si="28"/>
        <v>2.2553191489361706</v>
      </c>
      <c r="N53" s="392">
        <f t="shared" si="36"/>
        <v>5.7543066213311305E-3</v>
      </c>
      <c r="P53" s="106">
        <v>0.51</v>
      </c>
      <c r="Q53" s="75">
        <v>16.449000000000002</v>
      </c>
      <c r="R53" s="75">
        <v>0.51</v>
      </c>
      <c r="S53" s="75">
        <v>8.8369999999999997</v>
      </c>
      <c r="T53" s="75">
        <v>0.63400000000000001</v>
      </c>
      <c r="U53" s="75">
        <v>4.2729999999999997</v>
      </c>
      <c r="V53" s="75">
        <v>5.4029999999999996</v>
      </c>
      <c r="W53" s="75">
        <v>9.9600000000000009</v>
      </c>
      <c r="X53" s="75">
        <v>5.6360000000000001</v>
      </c>
      <c r="Y53" s="98">
        <v>19.992999999999999</v>
      </c>
      <c r="Z53" s="54">
        <f t="shared" si="29"/>
        <v>2.5473740241305891</v>
      </c>
      <c r="AB53" s="392">
        <f t="shared" si="37"/>
        <v>4.2113391670972507E-3</v>
      </c>
      <c r="AD53" s="118">
        <f t="shared" si="38"/>
        <v>7.5</v>
      </c>
      <c r="AE53" s="89">
        <f t="shared" si="39"/>
        <v>3.5657923260351181</v>
      </c>
      <c r="AF53" s="89">
        <f t="shared" si="40"/>
        <v>7.5</v>
      </c>
      <c r="AG53" s="89">
        <f t="shared" si="41"/>
        <v>4.4789660415610744</v>
      </c>
      <c r="AH53" s="89">
        <f t="shared" si="42"/>
        <v>4.7669172932330826</v>
      </c>
      <c r="AI53" s="89">
        <f t="shared" si="43"/>
        <v>3.722125435540069</v>
      </c>
      <c r="AJ53" s="89">
        <f t="shared" si="44"/>
        <v>3.739100346020761</v>
      </c>
      <c r="AK53" s="89">
        <f t="shared" si="45"/>
        <v>3.5021097046413501</v>
      </c>
      <c r="AL53" s="89">
        <f t="shared" si="46"/>
        <v>3.7473404255319154</v>
      </c>
      <c r="AM53" s="119">
        <f t="shared" si="47"/>
        <v>4.0835375816993462</v>
      </c>
      <c r="AN53" s="54">
        <f t="shared" si="35"/>
        <v>8.9716203491095797E-2</v>
      </c>
    </row>
    <row r="54" spans="1:40" ht="20.100000000000001" customHeight="1" x14ac:dyDescent="0.25">
      <c r="A54" s="104" t="s">
        <v>229</v>
      </c>
      <c r="B54" s="106">
        <v>12.85</v>
      </c>
      <c r="C54" s="75">
        <v>2.27</v>
      </c>
      <c r="D54" s="75">
        <v>101.2</v>
      </c>
      <c r="E54" s="75">
        <v>16.399999999999999</v>
      </c>
      <c r="F54" s="75">
        <v>3.23</v>
      </c>
      <c r="G54" s="75">
        <v>57.6</v>
      </c>
      <c r="H54" s="75">
        <v>14.85</v>
      </c>
      <c r="I54" s="75">
        <v>51.22</v>
      </c>
      <c r="J54" s="75">
        <v>185.99</v>
      </c>
      <c r="K54" s="98">
        <v>89.31</v>
      </c>
      <c r="L54" s="54">
        <f t="shared" si="28"/>
        <v>-0.51981289316629931</v>
      </c>
      <c r="N54" s="392">
        <f t="shared" si="36"/>
        <v>1.0496673291484543E-2</v>
      </c>
      <c r="P54" s="106">
        <v>4.4480000000000004</v>
      </c>
      <c r="Q54" s="75">
        <v>1.1759999999999999</v>
      </c>
      <c r="R54" s="75">
        <v>12.448</v>
      </c>
      <c r="S54" s="75">
        <v>6.33</v>
      </c>
      <c r="T54" s="75">
        <v>1.2569999999999999</v>
      </c>
      <c r="U54" s="75">
        <v>12.805999999999999</v>
      </c>
      <c r="V54" s="75">
        <v>4.1790000000000003</v>
      </c>
      <c r="W54" s="75">
        <v>12.641999999999999</v>
      </c>
      <c r="X54" s="75">
        <v>28.353000000000002</v>
      </c>
      <c r="Y54" s="98">
        <v>14.218999999999999</v>
      </c>
      <c r="Z54" s="54">
        <f t="shared" si="29"/>
        <v>-0.49850104045427296</v>
      </c>
      <c r="AB54" s="392">
        <f t="shared" si="37"/>
        <v>2.995099865800821E-3</v>
      </c>
      <c r="AD54" s="118">
        <f t="shared" si="38"/>
        <v>3.46147859922179</v>
      </c>
      <c r="AE54" s="89">
        <f t="shared" si="39"/>
        <v>5.1806167400881051</v>
      </c>
      <c r="AF54" s="89">
        <f t="shared" si="40"/>
        <v>1.2300395256916996</v>
      </c>
      <c r="AG54" s="89">
        <f t="shared" si="41"/>
        <v>3.8597560975609762</v>
      </c>
      <c r="AH54" s="89">
        <f t="shared" si="42"/>
        <v>3.8916408668730647</v>
      </c>
      <c r="AI54" s="89">
        <f t="shared" si="43"/>
        <v>2.2232638888888885</v>
      </c>
      <c r="AJ54" s="89">
        <f t="shared" si="44"/>
        <v>2.8141414141414147</v>
      </c>
      <c r="AK54" s="89">
        <f t="shared" si="45"/>
        <v>2.4681764935572041</v>
      </c>
      <c r="AL54" s="89">
        <f t="shared" si="46"/>
        <v>1.5244367976772946</v>
      </c>
      <c r="AM54" s="119">
        <f t="shared" si="47"/>
        <v>1.5920949501735526</v>
      </c>
      <c r="AN54" s="54">
        <f t="shared" si="35"/>
        <v>4.4382392631393631E-2</v>
      </c>
    </row>
    <row r="55" spans="1:40" ht="20.100000000000001" customHeight="1" x14ac:dyDescent="0.25">
      <c r="A55" s="104" t="s">
        <v>234</v>
      </c>
      <c r="B55" s="106">
        <v>3.6</v>
      </c>
      <c r="C55" s="75">
        <v>3.15</v>
      </c>
      <c r="D55" s="75">
        <v>4.95</v>
      </c>
      <c r="E55" s="75">
        <v>2.7</v>
      </c>
      <c r="F55" s="75">
        <v>3.15</v>
      </c>
      <c r="G55" s="75">
        <v>1.8</v>
      </c>
      <c r="H55" s="75">
        <v>1.4</v>
      </c>
      <c r="I55" s="75"/>
      <c r="J55" s="75">
        <v>4.05</v>
      </c>
      <c r="K55" s="98">
        <v>32.659999999999997</v>
      </c>
      <c r="L55" s="54">
        <f t="shared" si="28"/>
        <v>7.0641975308641971</v>
      </c>
      <c r="N55" s="392">
        <f t="shared" si="36"/>
        <v>3.8385550296706431E-3</v>
      </c>
      <c r="P55" s="106">
        <v>1.2529999999999999</v>
      </c>
      <c r="Q55" s="75">
        <v>1.107</v>
      </c>
      <c r="R55" s="75">
        <v>1.74</v>
      </c>
      <c r="S55" s="75">
        <v>0.94899999999999995</v>
      </c>
      <c r="T55" s="75">
        <v>1.1299999999999999</v>
      </c>
      <c r="U55" s="75">
        <v>0.93700000000000006</v>
      </c>
      <c r="V55" s="75">
        <v>0.52300000000000002</v>
      </c>
      <c r="W55" s="75"/>
      <c r="X55" s="75">
        <v>1.17</v>
      </c>
      <c r="Y55" s="98">
        <v>13.103999999999999</v>
      </c>
      <c r="Z55" s="54">
        <f t="shared" si="29"/>
        <v>10.199999999999999</v>
      </c>
      <c r="AB55" s="392">
        <f t="shared" si="37"/>
        <v>2.7602355047087667E-3</v>
      </c>
      <c r="AD55" s="118">
        <f t="shared" si="38"/>
        <v>3.4805555555555552</v>
      </c>
      <c r="AE55" s="89">
        <f t="shared" si="39"/>
        <v>3.5142857142857142</v>
      </c>
      <c r="AF55" s="89">
        <f t="shared" si="40"/>
        <v>3.5151515151515151</v>
      </c>
      <c r="AG55" s="89">
        <f t="shared" si="41"/>
        <v>3.5148148148148146</v>
      </c>
      <c r="AH55" s="89">
        <f t="shared" si="42"/>
        <v>3.5873015873015874</v>
      </c>
      <c r="AI55" s="89">
        <f t="shared" si="43"/>
        <v>5.2055555555555557</v>
      </c>
      <c r="AJ55" s="89">
        <f t="shared" si="44"/>
        <v>3.7357142857142862</v>
      </c>
      <c r="AK55" s="89"/>
      <c r="AL55" s="89">
        <f t="shared" si="46"/>
        <v>2.8888888888888884</v>
      </c>
      <c r="AM55" s="119">
        <f t="shared" si="47"/>
        <v>4.0122473974280464</v>
      </c>
      <c r="AN55" s="54">
        <f t="shared" si="35"/>
        <v>0.38885486834047783</v>
      </c>
    </row>
    <row r="56" spans="1:40" ht="20.100000000000001" customHeight="1" x14ac:dyDescent="0.25">
      <c r="A56" s="104" t="s">
        <v>230</v>
      </c>
      <c r="B56" s="106"/>
      <c r="C56" s="75"/>
      <c r="D56" s="75"/>
      <c r="E56" s="75">
        <v>31.47</v>
      </c>
      <c r="F56" s="75">
        <v>10.119999999999999</v>
      </c>
      <c r="G56" s="75">
        <v>32.020000000000003</v>
      </c>
      <c r="H56" s="75">
        <v>89.42</v>
      </c>
      <c r="I56" s="75">
        <v>5.09</v>
      </c>
      <c r="J56" s="75">
        <v>6.62</v>
      </c>
      <c r="K56" s="98">
        <v>28.54</v>
      </c>
      <c r="L56" s="54">
        <f t="shared" si="28"/>
        <v>3.3111782477341385</v>
      </c>
      <c r="N56" s="392">
        <f t="shared" si="36"/>
        <v>3.3543282469932689E-3</v>
      </c>
      <c r="P56" s="106"/>
      <c r="Q56" s="75"/>
      <c r="R56" s="75"/>
      <c r="S56" s="75">
        <v>10.164</v>
      </c>
      <c r="T56" s="75">
        <v>2.8940000000000001</v>
      </c>
      <c r="U56" s="75">
        <v>10.461</v>
      </c>
      <c r="V56" s="75">
        <v>19.672999999999998</v>
      </c>
      <c r="W56" s="75">
        <v>1.1859999999999999</v>
      </c>
      <c r="X56" s="75">
        <v>1.6850000000000001</v>
      </c>
      <c r="Y56" s="98">
        <v>12.914999999999999</v>
      </c>
      <c r="Z56" s="54">
        <f t="shared" si="29"/>
        <v>6.6646884272997022</v>
      </c>
      <c r="AB56" s="392">
        <f t="shared" si="37"/>
        <v>2.7204244156985441E-3</v>
      </c>
      <c r="AD56" s="118"/>
      <c r="AE56" s="89"/>
      <c r="AF56" s="89"/>
      <c r="AG56" s="89">
        <f t="shared" si="41"/>
        <v>3.2297426120114396</v>
      </c>
      <c r="AH56" s="89">
        <f t="shared" si="42"/>
        <v>2.8596837944664033</v>
      </c>
      <c r="AI56" s="89">
        <f t="shared" si="43"/>
        <v>3.2670206121174261</v>
      </c>
      <c r="AJ56" s="89">
        <f t="shared" si="44"/>
        <v>2.2000670990829789</v>
      </c>
      <c r="AK56" s="89">
        <f t="shared" si="45"/>
        <v>2.3300589390962672</v>
      </c>
      <c r="AL56" s="89">
        <f t="shared" si="46"/>
        <v>2.545317220543807</v>
      </c>
      <c r="AM56" s="119">
        <f t="shared" si="47"/>
        <v>4.5252277505255778</v>
      </c>
      <c r="AN56" s="54">
        <f t="shared" si="35"/>
        <v>0.777863958960197</v>
      </c>
    </row>
    <row r="57" spans="1:40" ht="20.100000000000001" customHeight="1" x14ac:dyDescent="0.25">
      <c r="A57" s="104" t="s">
        <v>226</v>
      </c>
      <c r="B57" s="106">
        <v>9.89</v>
      </c>
      <c r="C57" s="75">
        <v>158.65</v>
      </c>
      <c r="D57" s="75">
        <v>47.46</v>
      </c>
      <c r="E57" s="75">
        <v>34.17</v>
      </c>
      <c r="F57" s="75">
        <v>6.32</v>
      </c>
      <c r="G57" s="75">
        <v>8.65</v>
      </c>
      <c r="H57" s="75">
        <v>11.95</v>
      </c>
      <c r="I57" s="75">
        <v>14.52</v>
      </c>
      <c r="J57" s="75">
        <v>4.05</v>
      </c>
      <c r="K57" s="98">
        <v>27.99</v>
      </c>
      <c r="L57" s="54">
        <f t="shared" si="28"/>
        <v>5.9111111111111105</v>
      </c>
      <c r="N57" s="392">
        <f t="shared" si="36"/>
        <v>3.2896863221212893E-3</v>
      </c>
      <c r="P57" s="106">
        <v>4.0910000000000002</v>
      </c>
      <c r="Q57" s="75">
        <v>365.77699999999999</v>
      </c>
      <c r="R57" s="75">
        <v>18.172999999999998</v>
      </c>
      <c r="S57" s="75">
        <v>14.715</v>
      </c>
      <c r="T57" s="75">
        <v>2.7050000000000001</v>
      </c>
      <c r="U57" s="75">
        <v>3.9460000000000002</v>
      </c>
      <c r="V57" s="75">
        <v>7.6130000000000004</v>
      </c>
      <c r="W57" s="75">
        <v>7.673</v>
      </c>
      <c r="X57" s="75">
        <v>3.492</v>
      </c>
      <c r="Y57" s="98">
        <v>8.4390000000000001</v>
      </c>
      <c r="Z57" s="54">
        <f t="shared" si="29"/>
        <v>1.4166666666666667</v>
      </c>
      <c r="AB57" s="392">
        <f t="shared" si="37"/>
        <v>1.7775967204088283E-3</v>
      </c>
      <c r="AD57" s="118">
        <f t="shared" si="38"/>
        <v>4.1365015166835182</v>
      </c>
      <c r="AE57" s="89">
        <f t="shared" si="39"/>
        <v>23.055594075007878</v>
      </c>
      <c r="AF57" s="89">
        <f t="shared" si="40"/>
        <v>3.8291192583227978</v>
      </c>
      <c r="AG57" s="89">
        <f t="shared" si="41"/>
        <v>4.3064091308165056</v>
      </c>
      <c r="AH57" s="89">
        <f t="shared" si="42"/>
        <v>4.2800632911392409</v>
      </c>
      <c r="AI57" s="89">
        <f t="shared" si="43"/>
        <v>4.561849710982659</v>
      </c>
      <c r="AJ57" s="89">
        <f t="shared" si="44"/>
        <v>6.3707112970711304</v>
      </c>
      <c r="AK57" s="89">
        <f t="shared" si="45"/>
        <v>5.2844352617079888</v>
      </c>
      <c r="AL57" s="89">
        <f t="shared" si="46"/>
        <v>8.6222222222222218</v>
      </c>
      <c r="AM57" s="119">
        <f t="shared" si="47"/>
        <v>3.015005359056806</v>
      </c>
      <c r="AN57" s="54">
        <f t="shared" si="35"/>
        <v>-0.65032154340836013</v>
      </c>
    </row>
    <row r="58" spans="1:40" ht="20.100000000000001" customHeight="1" x14ac:dyDescent="0.25">
      <c r="A58" s="104" t="s">
        <v>236</v>
      </c>
      <c r="B58" s="106">
        <v>0.76</v>
      </c>
      <c r="C58" s="75">
        <v>0.11</v>
      </c>
      <c r="D58" s="75">
        <v>0.09</v>
      </c>
      <c r="E58" s="75">
        <v>0.14000000000000001</v>
      </c>
      <c r="F58" s="75">
        <v>0.47</v>
      </c>
      <c r="G58" s="75">
        <v>0.18</v>
      </c>
      <c r="H58" s="75">
        <v>0.46</v>
      </c>
      <c r="I58" s="75">
        <v>0.02</v>
      </c>
      <c r="J58" s="75">
        <v>0.08</v>
      </c>
      <c r="K58" s="98">
        <v>6.61</v>
      </c>
      <c r="L58" s="54">
        <f t="shared" si="28"/>
        <v>81.625</v>
      </c>
      <c r="N58" s="392">
        <f t="shared" si="36"/>
        <v>7.7687840618870046E-4</v>
      </c>
      <c r="P58" s="106">
        <v>1.5</v>
      </c>
      <c r="Q58" s="75">
        <v>0.15</v>
      </c>
      <c r="R58" s="75">
        <v>9.4E-2</v>
      </c>
      <c r="S58" s="75">
        <v>7.8E-2</v>
      </c>
      <c r="T58" s="75">
        <v>0.28100000000000003</v>
      </c>
      <c r="U58" s="75">
        <v>0.23499999999999999</v>
      </c>
      <c r="V58" s="75">
        <v>1.1599999999999999</v>
      </c>
      <c r="W58" s="75">
        <v>7.0999999999999994E-2</v>
      </c>
      <c r="X58" s="75">
        <v>4.9000000000000002E-2</v>
      </c>
      <c r="Y58" s="98">
        <v>7.49</v>
      </c>
      <c r="Z58" s="54">
        <f t="shared" si="29"/>
        <v>151.85714285714286</v>
      </c>
      <c r="AB58" s="392">
        <f t="shared" si="37"/>
        <v>1.5776987126273402E-3</v>
      </c>
      <c r="AD58" s="118">
        <f t="shared" si="38"/>
        <v>19.736842105263158</v>
      </c>
      <c r="AE58" s="89">
        <f t="shared" si="39"/>
        <v>13.636363636363635</v>
      </c>
      <c r="AF58" s="89">
        <f t="shared" si="40"/>
        <v>10.444444444444445</v>
      </c>
      <c r="AG58" s="89">
        <f t="shared" si="41"/>
        <v>5.5714285714285703</v>
      </c>
      <c r="AH58" s="89">
        <f t="shared" si="42"/>
        <v>5.9787234042553203</v>
      </c>
      <c r="AI58" s="89">
        <f t="shared" si="43"/>
        <v>13.055555555555555</v>
      </c>
      <c r="AJ58" s="89">
        <f t="shared" si="44"/>
        <v>25.217391304347821</v>
      </c>
      <c r="AK58" s="89">
        <f t="shared" si="45"/>
        <v>35.5</v>
      </c>
      <c r="AL58" s="89">
        <f t="shared" si="46"/>
        <v>6.125</v>
      </c>
      <c r="AM58" s="119">
        <f t="shared" si="47"/>
        <v>11.331316187594553</v>
      </c>
      <c r="AN58" s="54">
        <f t="shared" si="35"/>
        <v>0.85001080613788615</v>
      </c>
    </row>
    <row r="59" spans="1:40" ht="20.100000000000001" customHeight="1" x14ac:dyDescent="0.25">
      <c r="A59" s="104" t="s">
        <v>237</v>
      </c>
      <c r="B59" s="106"/>
      <c r="C59" s="75"/>
      <c r="D59" s="75"/>
      <c r="E59" s="75"/>
      <c r="F59" s="75"/>
      <c r="G59" s="75"/>
      <c r="H59" s="75"/>
      <c r="I59" s="75"/>
      <c r="J59" s="75">
        <v>0.36</v>
      </c>
      <c r="K59" s="98">
        <v>18</v>
      </c>
      <c r="L59" s="54">
        <f t="shared" si="28"/>
        <v>49</v>
      </c>
      <c r="N59" s="392">
        <f t="shared" si="36"/>
        <v>2.1155539049011506E-3</v>
      </c>
      <c r="P59" s="106"/>
      <c r="Q59" s="75"/>
      <c r="R59" s="75"/>
      <c r="S59" s="75"/>
      <c r="T59" s="75"/>
      <c r="U59" s="75"/>
      <c r="V59" s="75"/>
      <c r="W59" s="75"/>
      <c r="X59" s="75">
        <v>0.28999999999999998</v>
      </c>
      <c r="Y59" s="98">
        <v>7.4480000000000004</v>
      </c>
      <c r="Z59" s="54">
        <f t="shared" si="29"/>
        <v>24.682758620689658</v>
      </c>
      <c r="AB59" s="392">
        <f t="shared" si="37"/>
        <v>1.5688518039584018E-3</v>
      </c>
      <c r="AD59" s="118"/>
      <c r="AE59" s="89"/>
      <c r="AF59" s="89"/>
      <c r="AG59" s="89"/>
      <c r="AH59" s="89"/>
      <c r="AI59" s="89"/>
      <c r="AJ59" s="89"/>
      <c r="AK59" s="89"/>
      <c r="AL59" s="89">
        <f t="shared" si="46"/>
        <v>8.0555555555555554</v>
      </c>
      <c r="AM59" s="119">
        <f t="shared" si="47"/>
        <v>4.137777777777778</v>
      </c>
      <c r="AN59" s="54">
        <f t="shared" si="35"/>
        <v>-0.48634482758620684</v>
      </c>
    </row>
    <row r="60" spans="1:40" ht="20.100000000000001" customHeight="1" x14ac:dyDescent="0.25">
      <c r="A60" s="104" t="s">
        <v>239</v>
      </c>
      <c r="B60" s="106">
        <v>3.87</v>
      </c>
      <c r="C60" s="75"/>
      <c r="D60" s="75"/>
      <c r="E60" s="75">
        <v>0.32</v>
      </c>
      <c r="F60" s="75">
        <v>0.37</v>
      </c>
      <c r="G60" s="75">
        <v>0.27</v>
      </c>
      <c r="H60" s="75">
        <v>1.66</v>
      </c>
      <c r="I60" s="75"/>
      <c r="J60" s="75">
        <v>0.18</v>
      </c>
      <c r="K60" s="98">
        <v>16.2</v>
      </c>
      <c r="L60" s="54">
        <f t="shared" si="28"/>
        <v>89</v>
      </c>
      <c r="N60" s="392">
        <f t="shared" si="36"/>
        <v>1.9039985144110355E-3</v>
      </c>
      <c r="P60" s="106">
        <v>1.554</v>
      </c>
      <c r="Q60" s="75"/>
      <c r="R60" s="75"/>
      <c r="S60" s="75">
        <v>0.14899999999999999</v>
      </c>
      <c r="T60" s="75">
        <v>0.14699999999999999</v>
      </c>
      <c r="U60" s="75">
        <v>0.27900000000000003</v>
      </c>
      <c r="V60" s="75">
        <v>0.76</v>
      </c>
      <c r="W60" s="75"/>
      <c r="X60" s="75">
        <v>0.22800000000000001</v>
      </c>
      <c r="Y60" s="98">
        <v>2.8290000000000002</v>
      </c>
      <c r="Z60" s="54">
        <f t="shared" si="29"/>
        <v>11.407894736842104</v>
      </c>
      <c r="AB60" s="392">
        <f t="shared" si="37"/>
        <v>5.9590249105777641E-4</v>
      </c>
      <c r="AD60" s="118">
        <f t="shared" si="38"/>
        <v>4.0155038759689923</v>
      </c>
      <c r="AE60" s="89"/>
      <c r="AF60" s="89"/>
      <c r="AG60" s="89">
        <f t="shared" si="41"/>
        <v>4.65625</v>
      </c>
      <c r="AH60" s="89">
        <f t="shared" si="42"/>
        <v>3.9729729729729728</v>
      </c>
      <c r="AI60" s="89">
        <f t="shared" si="43"/>
        <v>10.333333333333334</v>
      </c>
      <c r="AJ60" s="89">
        <f t="shared" si="44"/>
        <v>4.5783132530120483</v>
      </c>
      <c r="AK60" s="89"/>
      <c r="AL60" s="89">
        <f t="shared" si="46"/>
        <v>12.666666666666668</v>
      </c>
      <c r="AM60" s="119">
        <f t="shared" si="47"/>
        <v>1.7462962962962965</v>
      </c>
      <c r="AN60" s="54">
        <f t="shared" si="35"/>
        <v>-0.86213450292397653</v>
      </c>
    </row>
    <row r="61" spans="1:40" ht="20.100000000000001" customHeight="1" thickBot="1" x14ac:dyDescent="0.3">
      <c r="A61" s="59" t="s">
        <v>33</v>
      </c>
      <c r="B61" s="149">
        <f t="shared" ref="B61:K61" si="48">B62-SUM(B39:B60)</f>
        <v>395.10999999999876</v>
      </c>
      <c r="C61" s="150">
        <f t="shared" si="48"/>
        <v>214.37999999999374</v>
      </c>
      <c r="D61" s="150">
        <f t="shared" si="48"/>
        <v>205.75000000000182</v>
      </c>
      <c r="E61" s="150">
        <f t="shared" si="48"/>
        <v>196.02999999999884</v>
      </c>
      <c r="F61" s="150">
        <f t="shared" si="48"/>
        <v>185.01000000000022</v>
      </c>
      <c r="G61" s="150">
        <f t="shared" si="48"/>
        <v>146.83999999999742</v>
      </c>
      <c r="H61" s="150">
        <f t="shared" si="48"/>
        <v>69.530000000000655</v>
      </c>
      <c r="I61" s="150">
        <f t="shared" si="48"/>
        <v>7.4099999999998545</v>
      </c>
      <c r="J61" s="150">
        <f t="shared" si="48"/>
        <v>7.6500000000014552</v>
      </c>
      <c r="K61" s="151">
        <f t="shared" si="48"/>
        <v>6.8500000000003638</v>
      </c>
      <c r="L61" s="54">
        <f t="shared" si="28"/>
        <v>-0.10457516339881559</v>
      </c>
      <c r="N61" s="392">
        <f t="shared" si="36"/>
        <v>8.0508579158742515E-4</v>
      </c>
      <c r="P61" s="153">
        <f t="shared" ref="P61:Y61" si="49">P62-SUM(P39:P60)</f>
        <v>107.6220000000003</v>
      </c>
      <c r="Q61" s="150">
        <f t="shared" si="49"/>
        <v>57.832999999999629</v>
      </c>
      <c r="R61" s="150">
        <f t="shared" si="49"/>
        <v>46.033000000000357</v>
      </c>
      <c r="S61" s="150">
        <f t="shared" si="49"/>
        <v>62.394999999999527</v>
      </c>
      <c r="T61" s="150">
        <f t="shared" si="49"/>
        <v>52.695000000000164</v>
      </c>
      <c r="U61" s="150">
        <f t="shared" si="49"/>
        <v>44.735000000000582</v>
      </c>
      <c r="V61" s="150">
        <f t="shared" si="49"/>
        <v>27.202999999999975</v>
      </c>
      <c r="W61" s="150">
        <f t="shared" si="49"/>
        <v>3.0390000000006694</v>
      </c>
      <c r="X61" s="150">
        <f t="shared" si="49"/>
        <v>6.7329999999974461</v>
      </c>
      <c r="Y61" s="151">
        <f t="shared" si="49"/>
        <v>3.4700000000002547</v>
      </c>
      <c r="Z61" s="54">
        <f t="shared" si="29"/>
        <v>-0.48462795187857255</v>
      </c>
      <c r="AB61" s="392">
        <f t="shared" si="37"/>
        <v>7.3092316860043686E-4</v>
      </c>
      <c r="AD61" s="118">
        <f t="shared" ref="AD58:AE62" si="50">(P61/B61)*10</f>
        <v>2.7238490546936456</v>
      </c>
      <c r="AE61" s="89">
        <f t="shared" si="50"/>
        <v>2.6976863513388056</v>
      </c>
      <c r="AF61" s="89">
        <f>(R61/D61)*10</f>
        <v>2.2373268529769113</v>
      </c>
      <c r="AG61" s="89">
        <f t="shared" si="33"/>
        <v>3.1829311840024435</v>
      </c>
      <c r="AH61" s="89">
        <f>(T61/F61)*10</f>
        <v>2.8482244203016109</v>
      </c>
      <c r="AI61" s="89">
        <f t="shared" ref="AI43:AI62" si="51">(U61/G61)*10</f>
        <v>3.0465132116590414</v>
      </c>
      <c r="AJ61" s="89">
        <f t="shared" ref="AJ59:AK62" si="52">(V61/H61)*10</f>
        <v>3.9124119085286524</v>
      </c>
      <c r="AK61" s="89">
        <f t="shared" si="52"/>
        <v>4.1012145748997693</v>
      </c>
      <c r="AL61" s="89">
        <f>(X61/J61)*10</f>
        <v>8.8013071895374715</v>
      </c>
      <c r="AM61" s="119">
        <f>(Y61/K61)*10</f>
        <v>5.0656934306570367</v>
      </c>
      <c r="AN61" s="54">
        <f t="shared" si="35"/>
        <v>-0.42443851560153872</v>
      </c>
    </row>
    <row r="62" spans="1:40" s="7" customFormat="1" ht="26.25" customHeight="1" thickBot="1" x14ac:dyDescent="0.3">
      <c r="A62" s="69" t="s">
        <v>34</v>
      </c>
      <c r="B62" s="100">
        <v>7004.55</v>
      </c>
      <c r="C62" s="83">
        <v>31577.88</v>
      </c>
      <c r="D62" s="83">
        <v>14233.11</v>
      </c>
      <c r="E62" s="83">
        <v>12058.5</v>
      </c>
      <c r="F62" s="83">
        <v>4025.91</v>
      </c>
      <c r="G62" s="83">
        <v>4871.66</v>
      </c>
      <c r="H62" s="83">
        <v>8405.84</v>
      </c>
      <c r="I62" s="83">
        <v>4107.75</v>
      </c>
      <c r="J62" s="83">
        <v>10301.66</v>
      </c>
      <c r="K62" s="101">
        <v>8508.41</v>
      </c>
      <c r="L62" s="102">
        <f t="shared" si="28"/>
        <v>-0.17407388712110475</v>
      </c>
      <c r="M62"/>
      <c r="N62" s="395">
        <f>SUM(N39:N61)</f>
        <v>1</v>
      </c>
      <c r="P62" s="152">
        <v>2559.192</v>
      </c>
      <c r="Q62" s="111">
        <v>5247.3490000000002</v>
      </c>
      <c r="R62" s="111">
        <v>4216.4229999999998</v>
      </c>
      <c r="S62" s="111">
        <v>2547.3240000000001</v>
      </c>
      <c r="T62" s="111">
        <v>3275.52</v>
      </c>
      <c r="U62" s="111">
        <v>5545.49</v>
      </c>
      <c r="V62" s="111">
        <v>2287.6779999999999</v>
      </c>
      <c r="W62" s="111">
        <v>2638.5639999999999</v>
      </c>
      <c r="X62" s="111">
        <v>6218.2349999999997</v>
      </c>
      <c r="Y62" s="112">
        <v>4747.4210000000003</v>
      </c>
      <c r="Z62" s="102">
        <f t="shared" si="29"/>
        <v>-0.23653239223027103</v>
      </c>
      <c r="AA62"/>
      <c r="AB62" s="395">
        <f>SUM(AB39:AB61)</f>
        <v>0.99999999999999989</v>
      </c>
      <c r="AD62" s="87">
        <f t="shared" si="50"/>
        <v>3.6536137225089407</v>
      </c>
      <c r="AE62" s="92">
        <f t="shared" si="50"/>
        <v>1.6617166826905416</v>
      </c>
      <c r="AF62" s="92">
        <f>(R62/D62)*10</f>
        <v>2.9624045623198301</v>
      </c>
      <c r="AG62" s="92">
        <f t="shared" si="33"/>
        <v>2.1124717004602562</v>
      </c>
      <c r="AH62" s="92">
        <f>(T62/F62)*10</f>
        <v>8.1360984224684607</v>
      </c>
      <c r="AI62" s="92">
        <f t="shared" si="51"/>
        <v>11.383163028618581</v>
      </c>
      <c r="AJ62" s="92">
        <f t="shared" si="52"/>
        <v>2.7215340763088518</v>
      </c>
      <c r="AK62" s="92">
        <f t="shared" si="52"/>
        <v>6.4233801959710304</v>
      </c>
      <c r="AL62" s="92">
        <f>(X62/J62)*10</f>
        <v>6.0361485430503432</v>
      </c>
      <c r="AM62" s="103">
        <f>(Y62/K62)*10</f>
        <v>5.579680574866515</v>
      </c>
      <c r="AN62" s="102">
        <f t="shared" si="35"/>
        <v>-7.5622388171573046E-2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422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99</v>
      </c>
      <c r="B68" s="105">
        <v>857.1</v>
      </c>
      <c r="C68" s="73">
        <v>612.96</v>
      </c>
      <c r="D68" s="73">
        <v>916.04</v>
      </c>
      <c r="E68" s="73">
        <v>718.34</v>
      </c>
      <c r="F68" s="73">
        <v>791.46</v>
      </c>
      <c r="G68" s="73">
        <v>583.97</v>
      </c>
      <c r="H68" s="73">
        <v>1087.1500000000001</v>
      </c>
      <c r="I68" s="73">
        <v>1590.81</v>
      </c>
      <c r="J68" s="73">
        <v>1935.13</v>
      </c>
      <c r="K68" s="96">
        <v>1226.8499999999999</v>
      </c>
      <c r="L68" s="159">
        <f t="shared" ref="L68:L96" si="53">(K68-J68)/J68</f>
        <v>-0.36601158578493442</v>
      </c>
      <c r="N68" s="391">
        <f>K68/K96</f>
        <v>0.14304019139648547</v>
      </c>
      <c r="P68" s="105">
        <v>308.673</v>
      </c>
      <c r="Q68" s="73">
        <v>285.327</v>
      </c>
      <c r="R68" s="73">
        <v>393.96899999999999</v>
      </c>
      <c r="S68" s="73">
        <v>287.31599999999997</v>
      </c>
      <c r="T68" s="73">
        <v>311.68200000000002</v>
      </c>
      <c r="U68" s="73">
        <v>288.06799999999998</v>
      </c>
      <c r="V68" s="73">
        <v>399.31099999999998</v>
      </c>
      <c r="W68" s="73">
        <v>772.33</v>
      </c>
      <c r="X68" s="73">
        <v>1282.68</v>
      </c>
      <c r="Y68" s="96">
        <v>1114.232</v>
      </c>
      <c r="Z68" s="159">
        <f t="shared" ref="Z68:Z96" si="54">(Y68-X68)/X68</f>
        <v>-0.13132503820126618</v>
      </c>
      <c r="AB68" s="391">
        <f>Y68/Y96</f>
        <v>0.2238256371625863</v>
      </c>
      <c r="AD68" s="118">
        <f t="shared" ref="AD68:AD84" si="55">(P68/B68)*10</f>
        <v>3.6013650682534126</v>
      </c>
      <c r="AE68" s="89">
        <f t="shared" ref="AE68:AE84" si="56">(Q68/C68)*10</f>
        <v>4.6549040720438519</v>
      </c>
      <c r="AF68" s="89">
        <f t="shared" ref="AF68:AF84" si="57">(R68/D68)*10</f>
        <v>4.3007838085673118</v>
      </c>
      <c r="AG68" s="89">
        <f t="shared" ref="AG68:AG84" si="58">(S68/E68)*10</f>
        <v>3.9997215803101587</v>
      </c>
      <c r="AH68" s="89">
        <f t="shared" ref="AH68:AH84" si="59">(T68/F68)*10</f>
        <v>3.9380638314001972</v>
      </c>
      <c r="AI68" s="89">
        <f t="shared" ref="AI68:AI84" si="60">(U68/G68)*10</f>
        <v>4.932924636539548</v>
      </c>
      <c r="AJ68" s="89">
        <f t="shared" ref="AJ68:AJ84" si="61">(V68/H68)*10</f>
        <v>3.6730074046819663</v>
      </c>
      <c r="AK68" s="89">
        <f t="shared" ref="AK68:AK84" si="62">(W68/I68)*10</f>
        <v>4.8549481081964538</v>
      </c>
      <c r="AL68" s="89">
        <f t="shared" ref="AL68:AL84" si="63">(X68/J68)*10</f>
        <v>6.6283918909840676</v>
      </c>
      <c r="AM68" s="119">
        <f t="shared" ref="AM68:AM84" si="64">(Y68/K68)*10</f>
        <v>9.0820556710274278</v>
      </c>
      <c r="AN68" s="159">
        <f>(AM68-AL68)/AL68</f>
        <v>0.37017482074058289</v>
      </c>
    </row>
    <row r="69" spans="1:40" ht="20.100000000000001" customHeight="1" x14ac:dyDescent="0.25">
      <c r="A69" s="104" t="s">
        <v>98</v>
      </c>
      <c r="B69" s="106">
        <v>3218.81</v>
      </c>
      <c r="C69" s="75">
        <v>5438.42</v>
      </c>
      <c r="D69" s="75">
        <v>5052.54</v>
      </c>
      <c r="E69" s="75">
        <v>5203.76</v>
      </c>
      <c r="F69" s="75">
        <v>5790.18</v>
      </c>
      <c r="G69" s="75">
        <v>3072.01</v>
      </c>
      <c r="H69" s="75">
        <v>2325.5100000000002</v>
      </c>
      <c r="I69" s="75">
        <v>2363.2399999999998</v>
      </c>
      <c r="J69" s="75">
        <v>3569.5</v>
      </c>
      <c r="K69" s="158">
        <v>1165.1099999999999</v>
      </c>
      <c r="L69" s="54">
        <f t="shared" si="53"/>
        <v>-0.67359294018770144</v>
      </c>
      <c r="N69" s="392">
        <f>K69/$K$96</f>
        <v>0.13584183673469388</v>
      </c>
      <c r="P69" s="106">
        <v>3725.45</v>
      </c>
      <c r="Q69" s="75">
        <v>5128.2539999999999</v>
      </c>
      <c r="R69" s="75">
        <v>6648.8860000000004</v>
      </c>
      <c r="S69" s="75">
        <v>5825.5630000000001</v>
      </c>
      <c r="T69" s="75">
        <v>6864.4690000000001</v>
      </c>
      <c r="U69" s="75">
        <v>3202.1930000000002</v>
      </c>
      <c r="V69" s="75">
        <v>2843.125</v>
      </c>
      <c r="W69" s="75">
        <v>2266.6819999999998</v>
      </c>
      <c r="X69" s="75">
        <v>2021.742</v>
      </c>
      <c r="Y69" s="98">
        <v>947.18700000000001</v>
      </c>
      <c r="Z69" s="54">
        <f t="shared" si="54"/>
        <v>-0.53149956819416122</v>
      </c>
      <c r="AB69" s="392">
        <f>Y69/$Y$96</f>
        <v>0.19026983050847457</v>
      </c>
      <c r="AD69" s="118">
        <f t="shared" si="55"/>
        <v>11.573997843923687</v>
      </c>
      <c r="AE69" s="89">
        <f t="shared" si="56"/>
        <v>9.4296762662685119</v>
      </c>
      <c r="AF69" s="89">
        <f t="shared" si="57"/>
        <v>13.159492057460209</v>
      </c>
      <c r="AG69" s="89">
        <f t="shared" si="58"/>
        <v>11.194910987439851</v>
      </c>
      <c r="AH69" s="89">
        <f t="shared" si="59"/>
        <v>11.855363736533233</v>
      </c>
      <c r="AI69" s="89">
        <f t="shared" si="60"/>
        <v>10.423771406994117</v>
      </c>
      <c r="AJ69" s="89">
        <f t="shared" si="61"/>
        <v>12.225812832453954</v>
      </c>
      <c r="AK69" s="89">
        <f t="shared" si="62"/>
        <v>9.5914168683671583</v>
      </c>
      <c r="AL69" s="89">
        <f t="shared" si="63"/>
        <v>5.6639361255077736</v>
      </c>
      <c r="AM69" s="119">
        <f t="shared" si="64"/>
        <v>8.1295929139737879</v>
      </c>
      <c r="AN69" s="54">
        <f t="shared" ref="AN69:AN96" si="65">(AM69-AL69)/AL69</f>
        <v>0.43532566996330091</v>
      </c>
    </row>
    <row r="70" spans="1:40" ht="20.100000000000001" customHeight="1" x14ac:dyDescent="0.25">
      <c r="A70" s="104" t="s">
        <v>93</v>
      </c>
      <c r="B70" s="106">
        <v>361.2</v>
      </c>
      <c r="C70" s="75">
        <v>512.70000000000005</v>
      </c>
      <c r="D70" s="75">
        <v>513.48</v>
      </c>
      <c r="E70" s="75">
        <v>739.06</v>
      </c>
      <c r="F70" s="75">
        <v>404.15</v>
      </c>
      <c r="G70" s="75">
        <v>705.68</v>
      </c>
      <c r="H70" s="75">
        <v>1097.99</v>
      </c>
      <c r="I70" s="75">
        <v>1739.07</v>
      </c>
      <c r="J70" s="75">
        <v>1399.53</v>
      </c>
      <c r="K70" s="158">
        <v>1597.36</v>
      </c>
      <c r="L70" s="54">
        <f t="shared" si="53"/>
        <v>0.14135459761491354</v>
      </c>
      <c r="N70" s="392">
        <f t="shared" ref="N70:N95" si="66">K70/$K$96</f>
        <v>0.18623848076707833</v>
      </c>
      <c r="P70" s="106">
        <v>147.46899999999999</v>
      </c>
      <c r="Q70" s="75">
        <v>171.048</v>
      </c>
      <c r="R70" s="75">
        <v>197.88</v>
      </c>
      <c r="S70" s="75">
        <v>245.999</v>
      </c>
      <c r="T70" s="75">
        <v>169.26900000000001</v>
      </c>
      <c r="U70" s="75">
        <v>271.77300000000002</v>
      </c>
      <c r="V70" s="75">
        <v>384.53</v>
      </c>
      <c r="W70" s="75">
        <v>711.08699999999999</v>
      </c>
      <c r="X70" s="75">
        <v>633.15</v>
      </c>
      <c r="Y70" s="98">
        <v>805.36500000000001</v>
      </c>
      <c r="Z70" s="54">
        <f t="shared" si="54"/>
        <v>0.27199715707178401</v>
      </c>
      <c r="AB70" s="392">
        <f t="shared" ref="AB70:AB95" si="67">Y70/$Y$96</f>
        <v>0.16178079096045198</v>
      </c>
      <c r="AD70" s="118">
        <f t="shared" si="55"/>
        <v>4.0827519379844963</v>
      </c>
      <c r="AE70" s="89">
        <f t="shared" si="56"/>
        <v>3.3362200117027498</v>
      </c>
      <c r="AF70" s="89">
        <f t="shared" si="57"/>
        <v>3.853704136480486</v>
      </c>
      <c r="AG70" s="89">
        <f t="shared" si="58"/>
        <v>3.3285389548886424</v>
      </c>
      <c r="AH70" s="89">
        <f t="shared" si="59"/>
        <v>4.1882716813064462</v>
      </c>
      <c r="AI70" s="89">
        <f t="shared" si="60"/>
        <v>3.8512215168348267</v>
      </c>
      <c r="AJ70" s="89">
        <f t="shared" si="61"/>
        <v>3.5021266131749829</v>
      </c>
      <c r="AK70" s="89">
        <f t="shared" si="62"/>
        <v>4.0888923390087806</v>
      </c>
      <c r="AL70" s="89">
        <f t="shared" si="63"/>
        <v>4.5240187777325245</v>
      </c>
      <c r="AM70" s="119">
        <f t="shared" si="64"/>
        <v>5.0418503029999506</v>
      </c>
      <c r="AN70" s="54">
        <f t="shared" si="65"/>
        <v>0.11446272677209522</v>
      </c>
    </row>
    <row r="71" spans="1:40" ht="20.100000000000001" customHeight="1" x14ac:dyDescent="0.25">
      <c r="A71" s="104" t="s">
        <v>100</v>
      </c>
      <c r="B71" s="106">
        <v>356.6</v>
      </c>
      <c r="C71" s="75">
        <v>421.2</v>
      </c>
      <c r="D71" s="75">
        <v>506.52</v>
      </c>
      <c r="E71" s="75">
        <v>414.58</v>
      </c>
      <c r="F71" s="75">
        <v>360.65</v>
      </c>
      <c r="G71" s="75">
        <v>656.18</v>
      </c>
      <c r="H71" s="75">
        <v>455.43</v>
      </c>
      <c r="I71" s="75">
        <v>475.4</v>
      </c>
      <c r="J71" s="75">
        <v>726.77</v>
      </c>
      <c r="K71" s="158">
        <v>391.79</v>
      </c>
      <c r="L71" s="54">
        <f t="shared" si="53"/>
        <v>-0.46091610825983459</v>
      </c>
      <c r="N71" s="392">
        <f t="shared" si="66"/>
        <v>4.567935492295639E-2</v>
      </c>
      <c r="P71" s="106">
        <v>162.297</v>
      </c>
      <c r="Q71" s="75">
        <v>190.32499999999999</v>
      </c>
      <c r="R71" s="75">
        <v>295.88499999999999</v>
      </c>
      <c r="S71" s="75">
        <v>198.131</v>
      </c>
      <c r="T71" s="75">
        <v>181.34200000000001</v>
      </c>
      <c r="U71" s="75">
        <v>263.63600000000002</v>
      </c>
      <c r="V71" s="75">
        <v>247.48699999999999</v>
      </c>
      <c r="W71" s="75">
        <v>227.922</v>
      </c>
      <c r="X71" s="75">
        <v>306.61099999999999</v>
      </c>
      <c r="Y71" s="98">
        <v>292.95</v>
      </c>
      <c r="Z71" s="54">
        <f t="shared" si="54"/>
        <v>-4.4554826800082194E-2</v>
      </c>
      <c r="AB71" s="392">
        <f t="shared" si="67"/>
        <v>5.8847457627118641E-2</v>
      </c>
      <c r="AD71" s="118">
        <f t="shared" si="55"/>
        <v>4.5512338754907455</v>
      </c>
      <c r="AE71" s="89">
        <f t="shared" si="56"/>
        <v>4.5186372269705597</v>
      </c>
      <c r="AF71" s="89">
        <f t="shared" si="57"/>
        <v>5.8415264945115695</v>
      </c>
      <c r="AG71" s="89">
        <f t="shared" si="58"/>
        <v>4.7790776207245891</v>
      </c>
      <c r="AH71" s="89">
        <f t="shared" si="59"/>
        <v>5.0281990849854443</v>
      </c>
      <c r="AI71" s="89">
        <f t="shared" si="60"/>
        <v>4.0177390350208793</v>
      </c>
      <c r="AJ71" s="89">
        <f t="shared" si="61"/>
        <v>5.4341391651845505</v>
      </c>
      <c r="AK71" s="89">
        <f t="shared" si="62"/>
        <v>4.7943205721497693</v>
      </c>
      <c r="AL71" s="89">
        <f t="shared" si="63"/>
        <v>4.2188175076021297</v>
      </c>
      <c r="AM71" s="119">
        <f t="shared" si="64"/>
        <v>7.4772199392531702</v>
      </c>
      <c r="AN71" s="54">
        <f t="shared" si="65"/>
        <v>0.77234969888589344</v>
      </c>
    </row>
    <row r="72" spans="1:40" ht="20.100000000000001" customHeight="1" x14ac:dyDescent="0.25">
      <c r="A72" s="104" t="s">
        <v>131</v>
      </c>
      <c r="B72" s="106">
        <v>32.4</v>
      </c>
      <c r="C72" s="75">
        <v>110.25</v>
      </c>
      <c r="D72" s="75">
        <v>1143</v>
      </c>
      <c r="E72" s="75">
        <v>36.14</v>
      </c>
      <c r="F72" s="75">
        <v>28.81</v>
      </c>
      <c r="G72" s="75">
        <v>54.07</v>
      </c>
      <c r="H72" s="75">
        <v>195.03</v>
      </c>
      <c r="I72" s="75">
        <v>612.46</v>
      </c>
      <c r="J72" s="75">
        <v>589.07000000000005</v>
      </c>
      <c r="K72" s="158">
        <v>940.98</v>
      </c>
      <c r="L72" s="54">
        <f t="shared" si="53"/>
        <v>0.59739929040691253</v>
      </c>
      <c r="N72" s="392">
        <f t="shared" si="66"/>
        <v>0.10971020035070703</v>
      </c>
      <c r="P72" s="106">
        <v>9.26</v>
      </c>
      <c r="Q72" s="75">
        <v>26.777999999999999</v>
      </c>
      <c r="R72" s="75">
        <v>356.64</v>
      </c>
      <c r="S72" s="75">
        <v>17.79</v>
      </c>
      <c r="T72" s="75">
        <v>7.8780000000000001</v>
      </c>
      <c r="U72" s="75">
        <v>30.006</v>
      </c>
      <c r="V72" s="75">
        <v>34.072000000000003</v>
      </c>
      <c r="W72" s="75">
        <v>109.53100000000001</v>
      </c>
      <c r="X72" s="75">
        <v>163.702</v>
      </c>
      <c r="Y72" s="98">
        <v>267.35700000000003</v>
      </c>
      <c r="Z72" s="54">
        <f t="shared" si="54"/>
        <v>0.63319324137762534</v>
      </c>
      <c r="AB72" s="392">
        <f t="shared" si="67"/>
        <v>5.3706365348399253E-2</v>
      </c>
      <c r="AD72" s="118">
        <f t="shared" si="55"/>
        <v>2.8580246913580249</v>
      </c>
      <c r="AE72" s="89">
        <f t="shared" si="56"/>
        <v>2.4288435374149659</v>
      </c>
      <c r="AF72" s="89">
        <f t="shared" si="57"/>
        <v>3.1202099737532807</v>
      </c>
      <c r="AG72" s="89">
        <f t="shared" si="58"/>
        <v>4.9225235196458215</v>
      </c>
      <c r="AH72" s="89">
        <f t="shared" si="59"/>
        <v>2.7344671988892748</v>
      </c>
      <c r="AI72" s="89">
        <f t="shared" si="60"/>
        <v>5.5494729054928795</v>
      </c>
      <c r="AJ72" s="89">
        <f t="shared" si="61"/>
        <v>1.7470132800082039</v>
      </c>
      <c r="AK72" s="89">
        <f t="shared" si="62"/>
        <v>1.7883780165235281</v>
      </c>
      <c r="AL72" s="89">
        <f t="shared" si="63"/>
        <v>2.7789906123211159</v>
      </c>
      <c r="AM72" s="119">
        <f t="shared" si="64"/>
        <v>2.8412612382834919</v>
      </c>
      <c r="AN72" s="54">
        <f t="shared" si="65"/>
        <v>2.2407641712170179E-2</v>
      </c>
    </row>
    <row r="73" spans="1:40" ht="20.100000000000001" customHeight="1" x14ac:dyDescent="0.25">
      <c r="A73" s="104" t="s">
        <v>111</v>
      </c>
      <c r="B73" s="106">
        <v>19.48</v>
      </c>
      <c r="C73" s="75">
        <v>23.67</v>
      </c>
      <c r="D73" s="75">
        <v>32.56</v>
      </c>
      <c r="E73" s="75">
        <v>36.04</v>
      </c>
      <c r="F73" s="75">
        <v>54.48</v>
      </c>
      <c r="G73" s="75">
        <v>26.91</v>
      </c>
      <c r="H73" s="75">
        <v>32.590000000000003</v>
      </c>
      <c r="I73" s="75">
        <v>58.35</v>
      </c>
      <c r="J73" s="75">
        <v>43.7</v>
      </c>
      <c r="K73" s="158">
        <v>54.26</v>
      </c>
      <c r="L73" s="54">
        <f t="shared" si="53"/>
        <v>0.24164759725400445</v>
      </c>
      <c r="N73" s="392">
        <f t="shared" si="66"/>
        <v>6.3262507928216992E-3</v>
      </c>
      <c r="P73" s="106">
        <v>82.248999999999995</v>
      </c>
      <c r="Q73" s="75">
        <v>108.17700000000001</v>
      </c>
      <c r="R73" s="75">
        <v>150.13399999999999</v>
      </c>
      <c r="S73" s="75">
        <v>182.74700000000001</v>
      </c>
      <c r="T73" s="75">
        <v>196.66800000000001</v>
      </c>
      <c r="U73" s="75">
        <v>152.708</v>
      </c>
      <c r="V73" s="75">
        <v>151.09700000000001</v>
      </c>
      <c r="W73" s="75">
        <v>230.33500000000001</v>
      </c>
      <c r="X73" s="75">
        <v>204.44800000000001</v>
      </c>
      <c r="Y73" s="98">
        <v>229.74199999999999</v>
      </c>
      <c r="Z73" s="54">
        <f t="shared" si="54"/>
        <v>0.12371850054781647</v>
      </c>
      <c r="AB73" s="392">
        <f t="shared" si="67"/>
        <v>4.615030759573132E-2</v>
      </c>
      <c r="AD73" s="118">
        <f t="shared" si="55"/>
        <v>42.222279260780283</v>
      </c>
      <c r="AE73" s="89">
        <f t="shared" si="56"/>
        <v>45.702154626108999</v>
      </c>
      <c r="AF73" s="89">
        <f t="shared" si="57"/>
        <v>46.109950859950857</v>
      </c>
      <c r="AG73" s="89">
        <f t="shared" si="58"/>
        <v>50.706714761376254</v>
      </c>
      <c r="AH73" s="89">
        <f t="shared" si="59"/>
        <v>36.09911894273128</v>
      </c>
      <c r="AI73" s="89">
        <f t="shared" si="60"/>
        <v>56.747677443329614</v>
      </c>
      <c r="AJ73" s="89">
        <f t="shared" si="61"/>
        <v>46.362994783675973</v>
      </c>
      <c r="AK73" s="89">
        <f t="shared" si="62"/>
        <v>39.474721508140533</v>
      </c>
      <c r="AL73" s="89">
        <f t="shared" si="63"/>
        <v>46.784439359267729</v>
      </c>
      <c r="AM73" s="119">
        <f t="shared" si="64"/>
        <v>42.340950976778473</v>
      </c>
      <c r="AN73" s="54">
        <f t="shared" si="65"/>
        <v>-9.4977912385927246E-2</v>
      </c>
    </row>
    <row r="74" spans="1:40" ht="20.100000000000001" customHeight="1" x14ac:dyDescent="0.25">
      <c r="A74" s="104" t="s">
        <v>97</v>
      </c>
      <c r="B74" s="106">
        <v>28</v>
      </c>
      <c r="C74" s="75">
        <v>60.42</v>
      </c>
      <c r="D74" s="75">
        <v>103.19</v>
      </c>
      <c r="E74" s="75">
        <v>118.42</v>
      </c>
      <c r="F74" s="75">
        <v>150.12</v>
      </c>
      <c r="G74" s="75">
        <v>224.42</v>
      </c>
      <c r="H74" s="75">
        <v>300.87</v>
      </c>
      <c r="I74" s="75">
        <v>356.29</v>
      </c>
      <c r="J74" s="75">
        <v>399.3</v>
      </c>
      <c r="K74" s="158">
        <v>478.49</v>
      </c>
      <c r="L74" s="54">
        <f t="shared" si="53"/>
        <v>0.19832206361131979</v>
      </c>
      <c r="N74" s="392">
        <f t="shared" si="66"/>
        <v>5.5787831586016495E-2</v>
      </c>
      <c r="P74" s="106">
        <v>13.041</v>
      </c>
      <c r="Q74" s="75">
        <v>29.518999999999998</v>
      </c>
      <c r="R74" s="75">
        <v>54.728999999999999</v>
      </c>
      <c r="S74" s="75">
        <v>58.026000000000003</v>
      </c>
      <c r="T74" s="75">
        <v>71.171000000000006</v>
      </c>
      <c r="U74" s="75">
        <v>121.92100000000001</v>
      </c>
      <c r="V74" s="75">
        <v>152.12100000000001</v>
      </c>
      <c r="W74" s="75">
        <v>183.92400000000001</v>
      </c>
      <c r="X74" s="75">
        <v>191.726</v>
      </c>
      <c r="Y74" s="98">
        <v>213.94900000000001</v>
      </c>
      <c r="Z74" s="54">
        <f t="shared" si="54"/>
        <v>0.11591020518865471</v>
      </c>
      <c r="AB74" s="392">
        <f t="shared" si="67"/>
        <v>4.2977827997489018E-2</v>
      </c>
      <c r="AD74" s="118">
        <f t="shared" si="55"/>
        <v>4.6574999999999998</v>
      </c>
      <c r="AE74" s="89">
        <f t="shared" si="56"/>
        <v>4.8856338960609067</v>
      </c>
      <c r="AF74" s="89">
        <f t="shared" si="57"/>
        <v>5.3037115999612361</v>
      </c>
      <c r="AG74" s="89">
        <f t="shared" si="58"/>
        <v>4.9000168890390139</v>
      </c>
      <c r="AH74" s="89">
        <f t="shared" si="59"/>
        <v>4.7409405808686387</v>
      </c>
      <c r="AI74" s="89">
        <f t="shared" si="60"/>
        <v>5.4327154442563055</v>
      </c>
      <c r="AJ74" s="89">
        <f t="shared" si="61"/>
        <v>5.0560374912753012</v>
      </c>
      <c r="AK74" s="89">
        <f t="shared" si="62"/>
        <v>5.1621993320048274</v>
      </c>
      <c r="AL74" s="89">
        <f t="shared" si="63"/>
        <v>4.8015527172551966</v>
      </c>
      <c r="AM74" s="119">
        <f t="shared" si="64"/>
        <v>4.4713369140420909</v>
      </c>
      <c r="AN74" s="54">
        <f t="shared" si="65"/>
        <v>-6.8772712215866977E-2</v>
      </c>
    </row>
    <row r="75" spans="1:40" ht="20.100000000000001" customHeight="1" x14ac:dyDescent="0.25">
      <c r="A75" s="104" t="s">
        <v>108</v>
      </c>
      <c r="B75" s="106">
        <v>483.47</v>
      </c>
      <c r="C75" s="75">
        <v>448.62</v>
      </c>
      <c r="D75" s="75">
        <v>837.71</v>
      </c>
      <c r="E75" s="75">
        <v>709.73</v>
      </c>
      <c r="F75" s="75">
        <v>756.24</v>
      </c>
      <c r="G75" s="75">
        <v>645.61</v>
      </c>
      <c r="H75" s="75">
        <v>540.62</v>
      </c>
      <c r="I75" s="75">
        <v>597.33000000000004</v>
      </c>
      <c r="J75" s="75">
        <v>445.98</v>
      </c>
      <c r="K75" s="158">
        <v>433.25</v>
      </c>
      <c r="L75" s="54">
        <f t="shared" si="53"/>
        <v>-2.8543880891519838E-2</v>
      </c>
      <c r="N75" s="392">
        <f t="shared" si="66"/>
        <v>5.0513235458717311E-2</v>
      </c>
      <c r="P75" s="106">
        <v>141.49199999999999</v>
      </c>
      <c r="Q75" s="75">
        <v>152.45599999999999</v>
      </c>
      <c r="R75" s="75">
        <v>275.649</v>
      </c>
      <c r="S75" s="75">
        <v>218.21600000000001</v>
      </c>
      <c r="T75" s="75">
        <v>217.43299999999999</v>
      </c>
      <c r="U75" s="75">
        <v>190.35</v>
      </c>
      <c r="V75" s="75">
        <v>174.011</v>
      </c>
      <c r="W75" s="75">
        <v>215.03800000000001</v>
      </c>
      <c r="X75" s="75">
        <v>311.28100000000001</v>
      </c>
      <c r="Y75" s="98">
        <v>168.93899999999999</v>
      </c>
      <c r="Z75" s="54">
        <f t="shared" si="54"/>
        <v>-0.45727815060989913</v>
      </c>
      <c r="AB75" s="392">
        <f t="shared" si="67"/>
        <v>3.3936271186440679E-2</v>
      </c>
      <c r="AD75" s="118">
        <f t="shared" si="55"/>
        <v>2.9265931702070445</v>
      </c>
      <c r="AE75" s="89">
        <f t="shared" si="56"/>
        <v>3.3983326646159329</v>
      </c>
      <c r="AF75" s="89">
        <f t="shared" si="57"/>
        <v>3.2905062611166151</v>
      </c>
      <c r="AG75" s="89">
        <f t="shared" si="58"/>
        <v>3.0746340157524692</v>
      </c>
      <c r="AH75" s="89">
        <f t="shared" si="59"/>
        <v>2.8751851264148947</v>
      </c>
      <c r="AI75" s="89">
        <f t="shared" si="60"/>
        <v>2.9483744056009042</v>
      </c>
      <c r="AJ75" s="89">
        <f t="shared" si="61"/>
        <v>3.2187303466390436</v>
      </c>
      <c r="AK75" s="89">
        <f t="shared" si="62"/>
        <v>3.5999866070681197</v>
      </c>
      <c r="AL75" s="89">
        <f t="shared" si="63"/>
        <v>6.9797076102067361</v>
      </c>
      <c r="AM75" s="119">
        <f t="shared" si="64"/>
        <v>3.8993421811886897</v>
      </c>
      <c r="AN75" s="54">
        <f t="shared" si="65"/>
        <v>-0.44133158594114907</v>
      </c>
    </row>
    <row r="76" spans="1:40" ht="20.100000000000001" customHeight="1" x14ac:dyDescent="0.25">
      <c r="A76" s="104" t="s">
        <v>113</v>
      </c>
      <c r="B76" s="106">
        <v>94.99</v>
      </c>
      <c r="C76" s="75">
        <v>63.65</v>
      </c>
      <c r="D76" s="75">
        <v>181.72</v>
      </c>
      <c r="E76" s="75">
        <v>29.3</v>
      </c>
      <c r="F76" s="75">
        <v>123.13</v>
      </c>
      <c r="G76" s="75">
        <v>224.19</v>
      </c>
      <c r="H76" s="75">
        <v>394.82</v>
      </c>
      <c r="I76" s="75">
        <v>87.87</v>
      </c>
      <c r="J76" s="75">
        <v>771.21</v>
      </c>
      <c r="K76" s="158">
        <v>378.2</v>
      </c>
      <c r="L76" s="54">
        <f t="shared" si="53"/>
        <v>-0.50960179458253918</v>
      </c>
      <c r="N76" s="392">
        <f t="shared" si="66"/>
        <v>4.4094877439092642E-2</v>
      </c>
      <c r="P76" s="106">
        <v>24.138000000000002</v>
      </c>
      <c r="Q76" s="75">
        <v>33.259</v>
      </c>
      <c r="R76" s="75">
        <v>32.652999999999999</v>
      </c>
      <c r="S76" s="75">
        <v>27.579000000000001</v>
      </c>
      <c r="T76" s="75">
        <v>56.780999999999999</v>
      </c>
      <c r="U76" s="75">
        <v>74.384</v>
      </c>
      <c r="V76" s="75">
        <v>117.9</v>
      </c>
      <c r="W76" s="75">
        <v>59.780999999999999</v>
      </c>
      <c r="X76" s="75">
        <v>178.31700000000001</v>
      </c>
      <c r="Y76" s="98">
        <v>103.752</v>
      </c>
      <c r="Z76" s="54">
        <f t="shared" si="54"/>
        <v>-0.41815979407459752</v>
      </c>
      <c r="AB76" s="392">
        <f t="shared" si="67"/>
        <v>2.0841581920903955E-2</v>
      </c>
      <c r="AD76" s="118">
        <f t="shared" si="55"/>
        <v>2.5411095904832095</v>
      </c>
      <c r="AE76" s="89">
        <f t="shared" si="56"/>
        <v>5.225294579732914</v>
      </c>
      <c r="AF76" s="89">
        <f t="shared" si="57"/>
        <v>1.7968853180717588</v>
      </c>
      <c r="AG76" s="89">
        <f t="shared" si="58"/>
        <v>9.4126279863481237</v>
      </c>
      <c r="AH76" s="89">
        <f t="shared" si="59"/>
        <v>4.6114675546170716</v>
      </c>
      <c r="AI76" s="89">
        <f t="shared" si="60"/>
        <v>3.3178999955394977</v>
      </c>
      <c r="AJ76" s="89">
        <f t="shared" si="61"/>
        <v>2.9861709133275927</v>
      </c>
      <c r="AK76" s="89">
        <f t="shared" si="62"/>
        <v>6.8033458518265615</v>
      </c>
      <c r="AL76" s="89">
        <f t="shared" si="63"/>
        <v>2.3121717820049015</v>
      </c>
      <c r="AM76" s="119">
        <f t="shared" si="64"/>
        <v>2.7433104177683765</v>
      </c>
      <c r="AN76" s="54">
        <f t="shared" si="65"/>
        <v>0.18646479431975052</v>
      </c>
    </row>
    <row r="77" spans="1:40" ht="20.100000000000001" customHeight="1" x14ac:dyDescent="0.25">
      <c r="A77" s="104" t="s">
        <v>104</v>
      </c>
      <c r="B77" s="106">
        <v>52.46</v>
      </c>
      <c r="C77" s="75">
        <v>80.75</v>
      </c>
      <c r="D77" s="75">
        <v>104.07</v>
      </c>
      <c r="E77" s="75">
        <v>603.97</v>
      </c>
      <c r="F77" s="75">
        <v>289.14999999999998</v>
      </c>
      <c r="G77" s="75">
        <v>450.3</v>
      </c>
      <c r="H77" s="75">
        <v>762.31</v>
      </c>
      <c r="I77" s="75">
        <v>257.18</v>
      </c>
      <c r="J77" s="75">
        <v>507.84</v>
      </c>
      <c r="K77" s="158">
        <v>203.33</v>
      </c>
      <c r="L77" s="54">
        <f t="shared" si="53"/>
        <v>-0.59961798991808446</v>
      </c>
      <c r="N77" s="392">
        <f t="shared" si="66"/>
        <v>2.3706534716263109E-2</v>
      </c>
      <c r="P77" s="106">
        <v>22.388000000000002</v>
      </c>
      <c r="Q77" s="75">
        <v>32.118000000000002</v>
      </c>
      <c r="R77" s="75">
        <v>46.103999999999999</v>
      </c>
      <c r="S77" s="75">
        <v>115.84399999999999</v>
      </c>
      <c r="T77" s="75">
        <v>80.878</v>
      </c>
      <c r="U77" s="75">
        <v>154.042</v>
      </c>
      <c r="V77" s="75">
        <v>213.55699999999999</v>
      </c>
      <c r="W77" s="75">
        <v>106.854</v>
      </c>
      <c r="X77" s="75">
        <v>247.97499999999999</v>
      </c>
      <c r="Y77" s="98">
        <v>84.92</v>
      </c>
      <c r="Z77" s="54">
        <f t="shared" si="54"/>
        <v>-0.65754612360116949</v>
      </c>
      <c r="AB77" s="392">
        <f t="shared" si="67"/>
        <v>1.7058631512868801E-2</v>
      </c>
      <c r="AD77" s="118">
        <f t="shared" si="55"/>
        <v>4.2676324818909652</v>
      </c>
      <c r="AE77" s="89">
        <f t="shared" si="56"/>
        <v>3.9774613003095975</v>
      </c>
      <c r="AF77" s="89">
        <f t="shared" si="57"/>
        <v>4.4300951282790431</v>
      </c>
      <c r="AG77" s="89">
        <f t="shared" si="58"/>
        <v>1.9180422868685529</v>
      </c>
      <c r="AH77" s="89">
        <f t="shared" si="59"/>
        <v>2.7970949334255577</v>
      </c>
      <c r="AI77" s="89">
        <f t="shared" si="60"/>
        <v>3.4208749722407283</v>
      </c>
      <c r="AJ77" s="89">
        <f t="shared" si="61"/>
        <v>2.8014456061182456</v>
      </c>
      <c r="AK77" s="89">
        <f t="shared" si="62"/>
        <v>4.1548331907613347</v>
      </c>
      <c r="AL77" s="89">
        <f t="shared" si="63"/>
        <v>4.8829355702583497</v>
      </c>
      <c r="AM77" s="119">
        <f t="shared" si="64"/>
        <v>4.1764619092116266</v>
      </c>
      <c r="AN77" s="54">
        <f t="shared" si="65"/>
        <v>-0.14468215909908974</v>
      </c>
    </row>
    <row r="78" spans="1:40" ht="20.100000000000001" customHeight="1" x14ac:dyDescent="0.25">
      <c r="A78" s="104" t="s">
        <v>118</v>
      </c>
      <c r="B78" s="106">
        <v>26.77</v>
      </c>
      <c r="C78" s="75">
        <v>24.49</v>
      </c>
      <c r="D78" s="75">
        <v>36.42</v>
      </c>
      <c r="E78" s="75">
        <v>13.97</v>
      </c>
      <c r="F78" s="75">
        <v>34.07</v>
      </c>
      <c r="G78" s="75">
        <v>33.450000000000003</v>
      </c>
      <c r="H78" s="75">
        <v>136.96</v>
      </c>
      <c r="I78" s="75">
        <v>69.42</v>
      </c>
      <c r="J78" s="75">
        <v>131.65</v>
      </c>
      <c r="K78" s="158">
        <v>76.11</v>
      </c>
      <c r="L78" s="54">
        <f t="shared" si="53"/>
        <v>-0.42187618685909611</v>
      </c>
      <c r="N78" s="392">
        <f t="shared" si="66"/>
        <v>8.8737734581949782E-3</v>
      </c>
      <c r="P78" s="106">
        <v>11.361000000000001</v>
      </c>
      <c r="Q78" s="75">
        <v>10.063000000000001</v>
      </c>
      <c r="R78" s="75">
        <v>18.12</v>
      </c>
      <c r="S78" s="75">
        <v>6.2039999999999997</v>
      </c>
      <c r="T78" s="75">
        <v>22.712</v>
      </c>
      <c r="U78" s="75">
        <v>117.11</v>
      </c>
      <c r="V78" s="75">
        <v>263.52300000000002</v>
      </c>
      <c r="W78" s="75">
        <v>161.714</v>
      </c>
      <c r="X78" s="75">
        <v>144.411</v>
      </c>
      <c r="Y78" s="98">
        <v>80.501999999999995</v>
      </c>
      <c r="Z78" s="54">
        <f t="shared" si="54"/>
        <v>-0.44254939028190377</v>
      </c>
      <c r="AB78" s="392">
        <f t="shared" si="67"/>
        <v>1.6171148775894539E-2</v>
      </c>
      <c r="AD78" s="118">
        <f t="shared" si="55"/>
        <v>4.2439297721329847</v>
      </c>
      <c r="AE78" s="89">
        <f t="shared" si="56"/>
        <v>4.1090240914659049</v>
      </c>
      <c r="AF78" s="89">
        <f t="shared" si="57"/>
        <v>4.9752883031301485</v>
      </c>
      <c r="AG78" s="89">
        <f t="shared" si="58"/>
        <v>4.440944881889763</v>
      </c>
      <c r="AH78" s="89">
        <f t="shared" si="59"/>
        <v>6.6662753155268559</v>
      </c>
      <c r="AI78" s="89">
        <f t="shared" si="60"/>
        <v>35.010463378176382</v>
      </c>
      <c r="AJ78" s="89">
        <f t="shared" si="61"/>
        <v>19.240873247663551</v>
      </c>
      <c r="AK78" s="89">
        <f t="shared" si="62"/>
        <v>23.295015845577645</v>
      </c>
      <c r="AL78" s="89">
        <f t="shared" si="63"/>
        <v>10.969312571211544</v>
      </c>
      <c r="AM78" s="119">
        <f t="shared" si="64"/>
        <v>10.577059519117068</v>
      </c>
      <c r="AN78" s="54">
        <f t="shared" si="65"/>
        <v>-3.5759127980720194E-2</v>
      </c>
    </row>
    <row r="79" spans="1:40" ht="20.100000000000001" customHeight="1" x14ac:dyDescent="0.25">
      <c r="A79" s="104" t="s">
        <v>109</v>
      </c>
      <c r="B79" s="106">
        <v>112.31</v>
      </c>
      <c r="C79" s="75">
        <v>127.78</v>
      </c>
      <c r="D79" s="75">
        <v>182.03</v>
      </c>
      <c r="E79" s="75">
        <v>84</v>
      </c>
      <c r="F79" s="75">
        <v>174.7</v>
      </c>
      <c r="G79" s="75">
        <v>175.72</v>
      </c>
      <c r="H79" s="75">
        <v>154.46</v>
      </c>
      <c r="I79" s="75">
        <v>105.9</v>
      </c>
      <c r="J79" s="75">
        <v>195.97</v>
      </c>
      <c r="K79" s="158">
        <v>131</v>
      </c>
      <c r="L79" s="54">
        <f t="shared" si="53"/>
        <v>-0.33153033627596062</v>
      </c>
      <c r="N79" s="392">
        <f t="shared" si="66"/>
        <v>1.5273476849606388E-2</v>
      </c>
      <c r="P79" s="106">
        <v>48.634</v>
      </c>
      <c r="Q79" s="75">
        <v>60.05</v>
      </c>
      <c r="R79" s="75">
        <v>82.3</v>
      </c>
      <c r="S79" s="75">
        <v>40.616</v>
      </c>
      <c r="T79" s="75">
        <v>87.034999999999997</v>
      </c>
      <c r="U79" s="75">
        <v>97.927999999999997</v>
      </c>
      <c r="V79" s="75">
        <v>98.022000000000006</v>
      </c>
      <c r="W79" s="75">
        <v>59.459000000000003</v>
      </c>
      <c r="X79" s="75">
        <v>87.554000000000002</v>
      </c>
      <c r="Y79" s="98">
        <v>68.757000000000005</v>
      </c>
      <c r="Z79" s="54">
        <f t="shared" si="54"/>
        <v>-0.21469036251913101</v>
      </c>
      <c r="AB79" s="392">
        <f t="shared" si="67"/>
        <v>1.3811826741996235E-2</v>
      </c>
      <c r="AD79" s="118">
        <f t="shared" si="55"/>
        <v>4.3303356780340128</v>
      </c>
      <c r="AE79" s="89">
        <f t="shared" si="56"/>
        <v>4.6994834872436995</v>
      </c>
      <c r="AF79" s="89">
        <f t="shared" si="57"/>
        <v>4.5212327638301373</v>
      </c>
      <c r="AG79" s="89">
        <f t="shared" si="58"/>
        <v>4.8352380952380951</v>
      </c>
      <c r="AH79" s="89">
        <f t="shared" si="59"/>
        <v>4.981969089868346</v>
      </c>
      <c r="AI79" s="89">
        <f t="shared" si="60"/>
        <v>5.5729569770088769</v>
      </c>
      <c r="AJ79" s="89">
        <f t="shared" si="61"/>
        <v>6.3461090249902883</v>
      </c>
      <c r="AK79" s="89">
        <f t="shared" si="62"/>
        <v>5.614636449480642</v>
      </c>
      <c r="AL79" s="89">
        <f t="shared" si="63"/>
        <v>4.4677246517324081</v>
      </c>
      <c r="AM79" s="119">
        <f t="shared" si="64"/>
        <v>5.2486259541984737</v>
      </c>
      <c r="AN79" s="54">
        <f t="shared" si="65"/>
        <v>0.17478724929103739</v>
      </c>
    </row>
    <row r="80" spans="1:40" ht="20.100000000000001" customHeight="1" x14ac:dyDescent="0.25">
      <c r="A80" s="104" t="s">
        <v>115</v>
      </c>
      <c r="B80" s="106">
        <v>110.45</v>
      </c>
      <c r="C80" s="75">
        <v>120.94</v>
      </c>
      <c r="D80" s="75">
        <v>142.69999999999999</v>
      </c>
      <c r="E80" s="75">
        <v>213.39</v>
      </c>
      <c r="F80" s="75">
        <v>140.76</v>
      </c>
      <c r="G80" s="75">
        <v>170.09</v>
      </c>
      <c r="H80" s="75">
        <v>209.18</v>
      </c>
      <c r="I80" s="75">
        <v>173.67</v>
      </c>
      <c r="J80" s="75">
        <v>192.85</v>
      </c>
      <c r="K80" s="158">
        <v>187.58</v>
      </c>
      <c r="L80" s="54">
        <f t="shared" si="53"/>
        <v>-2.7326938034741934E-2</v>
      </c>
      <c r="N80" s="392">
        <f t="shared" si="66"/>
        <v>2.1870219751520356E-2</v>
      </c>
      <c r="P80" s="106">
        <v>49.076000000000001</v>
      </c>
      <c r="Q80" s="75">
        <v>66.814999999999998</v>
      </c>
      <c r="R80" s="75">
        <v>63.652999999999999</v>
      </c>
      <c r="S80" s="75">
        <v>84.497</v>
      </c>
      <c r="T80" s="75">
        <v>57.404000000000003</v>
      </c>
      <c r="U80" s="75">
        <v>84.397000000000006</v>
      </c>
      <c r="V80" s="75">
        <v>70.040999999999997</v>
      </c>
      <c r="W80" s="75">
        <v>60.503</v>
      </c>
      <c r="X80" s="75">
        <v>59.512</v>
      </c>
      <c r="Y80" s="98">
        <v>61.118000000000002</v>
      </c>
      <c r="Z80" s="54">
        <f t="shared" si="54"/>
        <v>2.6986154052964135E-2</v>
      </c>
      <c r="AB80" s="392">
        <f t="shared" si="67"/>
        <v>1.227731324544884E-2</v>
      </c>
      <c r="AD80" s="118">
        <f t="shared" si="55"/>
        <v>4.4432775011317336</v>
      </c>
      <c r="AE80" s="89">
        <f t="shared" si="56"/>
        <v>5.5246403175128167</v>
      </c>
      <c r="AF80" s="89">
        <f t="shared" si="57"/>
        <v>4.4606166783461809</v>
      </c>
      <c r="AG80" s="89">
        <f t="shared" si="58"/>
        <v>3.9597450677163879</v>
      </c>
      <c r="AH80" s="89">
        <f t="shared" si="59"/>
        <v>4.07814720090935</v>
      </c>
      <c r="AI80" s="89">
        <f t="shared" si="60"/>
        <v>4.9619025221941326</v>
      </c>
      <c r="AJ80" s="89">
        <f t="shared" si="61"/>
        <v>3.3483602638875611</v>
      </c>
      <c r="AK80" s="89">
        <f t="shared" si="62"/>
        <v>3.4837910980595383</v>
      </c>
      <c r="AL80" s="89">
        <f t="shared" si="63"/>
        <v>3.0859217008037336</v>
      </c>
      <c r="AM80" s="119">
        <f t="shared" si="64"/>
        <v>3.2582364857660728</v>
      </c>
      <c r="AN80" s="54">
        <f t="shared" si="65"/>
        <v>5.5839001008178374E-2</v>
      </c>
    </row>
    <row r="81" spans="1:40" ht="20.100000000000001" customHeight="1" x14ac:dyDescent="0.25">
      <c r="A81" s="104" t="s">
        <v>116</v>
      </c>
      <c r="B81" s="106">
        <v>374.09</v>
      </c>
      <c r="C81" s="75">
        <v>636.66999999999996</v>
      </c>
      <c r="D81" s="75">
        <v>473.54</v>
      </c>
      <c r="E81" s="75">
        <v>212.32</v>
      </c>
      <c r="F81" s="75">
        <v>189.85</v>
      </c>
      <c r="G81" s="75">
        <v>226.01</v>
      </c>
      <c r="H81" s="75">
        <v>167.84</v>
      </c>
      <c r="I81" s="75">
        <v>364.06</v>
      </c>
      <c r="J81" s="75">
        <v>277.23</v>
      </c>
      <c r="K81" s="158">
        <v>260.69</v>
      </c>
      <c r="L81" s="54">
        <f t="shared" si="53"/>
        <v>-5.9661652779280809E-2</v>
      </c>
      <c r="N81" s="392">
        <f t="shared" si="66"/>
        <v>3.0394218930716713E-2</v>
      </c>
      <c r="P81" s="106">
        <v>100.452</v>
      </c>
      <c r="Q81" s="75">
        <v>132.99700000000001</v>
      </c>
      <c r="R81" s="75">
        <v>104.10599999999999</v>
      </c>
      <c r="S81" s="75">
        <v>38.578000000000003</v>
      </c>
      <c r="T81" s="75">
        <v>42.7</v>
      </c>
      <c r="U81" s="75">
        <v>55.808</v>
      </c>
      <c r="V81" s="75">
        <v>35.167000000000002</v>
      </c>
      <c r="W81" s="75">
        <v>60.515999999999998</v>
      </c>
      <c r="X81" s="75">
        <v>54.406999999999996</v>
      </c>
      <c r="Y81" s="98">
        <v>50.75</v>
      </c>
      <c r="Z81" s="54">
        <f t="shared" si="54"/>
        <v>-6.7215615637693613E-2</v>
      </c>
      <c r="AB81" s="392">
        <f t="shared" si="67"/>
        <v>1.0194601381042058E-2</v>
      </c>
      <c r="AD81" s="118">
        <f t="shared" si="55"/>
        <v>2.685236173113422</v>
      </c>
      <c r="AE81" s="89">
        <f t="shared" si="56"/>
        <v>2.0889471782870253</v>
      </c>
      <c r="AF81" s="89">
        <f t="shared" si="57"/>
        <v>2.1984626430713345</v>
      </c>
      <c r="AG81" s="89">
        <f t="shared" si="58"/>
        <v>1.8169743782969106</v>
      </c>
      <c r="AH81" s="89">
        <f t="shared" si="59"/>
        <v>2.2491440611008691</v>
      </c>
      <c r="AI81" s="89">
        <f t="shared" si="60"/>
        <v>2.469271271182691</v>
      </c>
      <c r="AJ81" s="89">
        <f t="shared" si="61"/>
        <v>2.0952693040991424</v>
      </c>
      <c r="AK81" s="89">
        <f t="shared" si="62"/>
        <v>1.6622534747019722</v>
      </c>
      <c r="AL81" s="89">
        <f t="shared" si="63"/>
        <v>1.962522093568517</v>
      </c>
      <c r="AM81" s="119">
        <f t="shared" si="64"/>
        <v>1.9467566841842801</v>
      </c>
      <c r="AN81" s="54">
        <f t="shared" si="65"/>
        <v>-8.033239185384268E-3</v>
      </c>
    </row>
    <row r="82" spans="1:40" ht="20.100000000000001" customHeight="1" x14ac:dyDescent="0.25">
      <c r="A82" s="104" t="s">
        <v>107</v>
      </c>
      <c r="B82" s="106">
        <v>25.32</v>
      </c>
      <c r="C82" s="75">
        <v>31.4</v>
      </c>
      <c r="D82" s="75">
        <v>140.47999999999999</v>
      </c>
      <c r="E82" s="75">
        <v>154.62</v>
      </c>
      <c r="F82" s="75">
        <v>94.6</v>
      </c>
      <c r="G82" s="75">
        <v>120.43</v>
      </c>
      <c r="H82" s="75">
        <v>79.349999999999994</v>
      </c>
      <c r="I82" s="75">
        <v>179.07</v>
      </c>
      <c r="J82" s="75">
        <v>70.930000000000007</v>
      </c>
      <c r="K82" s="158">
        <v>73.63</v>
      </c>
      <c r="L82" s="54">
        <f t="shared" si="53"/>
        <v>3.8065698576060743E-2</v>
      </c>
      <c r="N82" s="392">
        <f t="shared" si="66"/>
        <v>8.5846267208894537E-3</v>
      </c>
      <c r="P82" s="106">
        <v>9.5150000000000006</v>
      </c>
      <c r="Q82" s="75">
        <v>9.6869999999999994</v>
      </c>
      <c r="R82" s="75">
        <v>75.346000000000004</v>
      </c>
      <c r="S82" s="75">
        <v>90.406999999999996</v>
      </c>
      <c r="T82" s="75">
        <v>63.322000000000003</v>
      </c>
      <c r="U82" s="75">
        <v>81.736000000000004</v>
      </c>
      <c r="V82" s="75">
        <v>54.131</v>
      </c>
      <c r="W82" s="75">
        <v>95.311000000000007</v>
      </c>
      <c r="X82" s="75">
        <v>43.966000000000001</v>
      </c>
      <c r="Y82" s="98">
        <v>49.247999999999998</v>
      </c>
      <c r="Z82" s="54">
        <f t="shared" si="54"/>
        <v>0.12013828867761443</v>
      </c>
      <c r="AB82" s="392">
        <f t="shared" si="67"/>
        <v>9.8928813559322031E-3</v>
      </c>
      <c r="AD82" s="118">
        <f t="shared" si="55"/>
        <v>3.7578988941548186</v>
      </c>
      <c r="AE82" s="89">
        <f t="shared" si="56"/>
        <v>3.0850318471337577</v>
      </c>
      <c r="AF82" s="89">
        <f t="shared" si="57"/>
        <v>5.3634681093394088</v>
      </c>
      <c r="AG82" s="89">
        <f t="shared" si="58"/>
        <v>5.8470443668348207</v>
      </c>
      <c r="AH82" s="89">
        <f t="shared" si="59"/>
        <v>6.6936575052854135</v>
      </c>
      <c r="AI82" s="89">
        <f t="shared" si="60"/>
        <v>6.7870132026903596</v>
      </c>
      <c r="AJ82" s="89">
        <f t="shared" si="61"/>
        <v>6.8218021424070576</v>
      </c>
      <c r="AK82" s="89">
        <f t="shared" si="62"/>
        <v>5.3225554252526948</v>
      </c>
      <c r="AL82" s="89">
        <f t="shared" si="63"/>
        <v>6.1985055688707167</v>
      </c>
      <c r="AM82" s="119">
        <f t="shared" si="64"/>
        <v>6.6885780252614424</v>
      </c>
      <c r="AN82" s="54">
        <f t="shared" si="65"/>
        <v>7.9063001709944458E-2</v>
      </c>
    </row>
    <row r="83" spans="1:40" ht="20.100000000000001" customHeight="1" x14ac:dyDescent="0.25">
      <c r="A83" s="104" t="s">
        <v>132</v>
      </c>
      <c r="B83" s="106">
        <v>30.99</v>
      </c>
      <c r="C83" s="75">
        <v>23.35</v>
      </c>
      <c r="D83" s="75">
        <v>23.6</v>
      </c>
      <c r="E83" s="75">
        <v>21.45</v>
      </c>
      <c r="F83" s="75">
        <v>27.38</v>
      </c>
      <c r="G83" s="75">
        <v>39.5</v>
      </c>
      <c r="H83" s="75">
        <v>47.14</v>
      </c>
      <c r="I83" s="75">
        <v>35.11</v>
      </c>
      <c r="J83" s="75">
        <v>38.270000000000003</v>
      </c>
      <c r="K83" s="158">
        <v>29.8</v>
      </c>
      <c r="L83" s="54">
        <f t="shared" si="53"/>
        <v>-0.221322184478704</v>
      </c>
      <c r="N83" s="392">
        <f t="shared" si="66"/>
        <v>3.4744245047196214E-3</v>
      </c>
      <c r="P83" s="106">
        <v>38.337000000000003</v>
      </c>
      <c r="Q83" s="75">
        <v>31.431000000000001</v>
      </c>
      <c r="R83" s="75">
        <v>23.026</v>
      </c>
      <c r="S83" s="75">
        <v>24.638999999999999</v>
      </c>
      <c r="T83" s="75">
        <v>34.819000000000003</v>
      </c>
      <c r="U83" s="75">
        <v>36.898000000000003</v>
      </c>
      <c r="V83" s="75">
        <v>66.036000000000001</v>
      </c>
      <c r="W83" s="75">
        <v>53.156999999999996</v>
      </c>
      <c r="X83" s="75">
        <v>62.357999999999997</v>
      </c>
      <c r="Y83" s="98">
        <v>48.125999999999998</v>
      </c>
      <c r="Z83" s="54">
        <f t="shared" si="54"/>
        <v>-0.22823053978639468</v>
      </c>
      <c r="AB83" s="392">
        <f t="shared" si="67"/>
        <v>9.6674952919020719E-3</v>
      </c>
      <c r="AD83" s="118">
        <f t="shared" si="55"/>
        <v>12.37076476282672</v>
      </c>
      <c r="AE83" s="89">
        <f t="shared" si="56"/>
        <v>13.460813704496788</v>
      </c>
      <c r="AF83" s="89">
        <f t="shared" si="57"/>
        <v>9.7567796610169495</v>
      </c>
      <c r="AG83" s="89">
        <f t="shared" si="58"/>
        <v>11.486713286713286</v>
      </c>
      <c r="AH83" s="89">
        <f t="shared" si="59"/>
        <v>12.716946676406138</v>
      </c>
      <c r="AI83" s="89">
        <f t="shared" si="60"/>
        <v>9.3412658227848109</v>
      </c>
      <c r="AJ83" s="89">
        <f t="shared" si="61"/>
        <v>14.008485362749257</v>
      </c>
      <c r="AK83" s="89">
        <f t="shared" si="62"/>
        <v>15.140131016804329</v>
      </c>
      <c r="AL83" s="89">
        <f t="shared" si="63"/>
        <v>16.294225241703682</v>
      </c>
      <c r="AM83" s="119">
        <f t="shared" si="64"/>
        <v>16.149664429530198</v>
      </c>
      <c r="AN83" s="54">
        <f t="shared" si="65"/>
        <v>-8.871904618299566E-3</v>
      </c>
    </row>
    <row r="84" spans="1:40" ht="20.100000000000001" customHeight="1" x14ac:dyDescent="0.25">
      <c r="A84" s="104" t="s">
        <v>112</v>
      </c>
      <c r="B84" s="106">
        <v>75.89</v>
      </c>
      <c r="C84" s="75">
        <v>150.30000000000001</v>
      </c>
      <c r="D84" s="75">
        <v>135.43</v>
      </c>
      <c r="E84" s="75">
        <v>73.22</v>
      </c>
      <c r="F84" s="75">
        <v>118.4</v>
      </c>
      <c r="G84" s="75">
        <v>143.56</v>
      </c>
      <c r="H84" s="75">
        <v>65.22</v>
      </c>
      <c r="I84" s="75">
        <v>73.69</v>
      </c>
      <c r="J84" s="75">
        <v>98.47</v>
      </c>
      <c r="K84" s="158">
        <v>107.68</v>
      </c>
      <c r="L84" s="54">
        <f t="shared" si="53"/>
        <v>9.3531024677566854E-2</v>
      </c>
      <c r="N84" s="392">
        <f t="shared" si="66"/>
        <v>1.2554564787523786E-2</v>
      </c>
      <c r="P84" s="106">
        <v>33.578000000000003</v>
      </c>
      <c r="Q84" s="75">
        <v>51.04</v>
      </c>
      <c r="R84" s="75">
        <v>39.511000000000003</v>
      </c>
      <c r="S84" s="75">
        <v>27.036000000000001</v>
      </c>
      <c r="T84" s="75">
        <v>43.28</v>
      </c>
      <c r="U84" s="75">
        <v>60.973999999999997</v>
      </c>
      <c r="V84" s="75">
        <v>23.786000000000001</v>
      </c>
      <c r="W84" s="75">
        <v>27.391999999999999</v>
      </c>
      <c r="X84" s="75">
        <v>45.997999999999998</v>
      </c>
      <c r="Y84" s="98">
        <v>45.72</v>
      </c>
      <c r="Z84" s="54">
        <f t="shared" si="54"/>
        <v>-6.0437410322187642E-3</v>
      </c>
      <c r="AB84" s="392">
        <f t="shared" si="67"/>
        <v>9.1841807909604518E-3</v>
      </c>
      <c r="AD84" s="118">
        <f t="shared" si="55"/>
        <v>4.4245618658584798</v>
      </c>
      <c r="AE84" s="89">
        <f t="shared" si="56"/>
        <v>3.3958749168330007</v>
      </c>
      <c r="AF84" s="89">
        <f t="shared" si="57"/>
        <v>2.9174481281843017</v>
      </c>
      <c r="AG84" s="89">
        <f t="shared" si="58"/>
        <v>3.6924337612674134</v>
      </c>
      <c r="AH84" s="89">
        <f t="shared" si="59"/>
        <v>3.6554054054054053</v>
      </c>
      <c r="AI84" s="89">
        <f t="shared" si="60"/>
        <v>4.247283365840067</v>
      </c>
      <c r="AJ84" s="89">
        <f t="shared" si="61"/>
        <v>3.6470407850352653</v>
      </c>
      <c r="AK84" s="89">
        <f t="shared" si="62"/>
        <v>3.7171936490704303</v>
      </c>
      <c r="AL84" s="89">
        <f t="shared" si="63"/>
        <v>4.6712704376967604</v>
      </c>
      <c r="AM84" s="119">
        <f t="shared" si="64"/>
        <v>4.2459138187221388</v>
      </c>
      <c r="AN84" s="54">
        <f t="shared" si="65"/>
        <v>-9.105801615381319E-2</v>
      </c>
    </row>
    <row r="85" spans="1:40" ht="20.100000000000001" customHeight="1" x14ac:dyDescent="0.25">
      <c r="A85" s="104" t="s">
        <v>124</v>
      </c>
      <c r="B85" s="106">
        <v>34.770000000000003</v>
      </c>
      <c r="C85" s="75">
        <v>76.94</v>
      </c>
      <c r="D85" s="75">
        <v>90.88</v>
      </c>
      <c r="E85" s="75">
        <v>187.45</v>
      </c>
      <c r="F85" s="75">
        <v>317.88</v>
      </c>
      <c r="G85" s="75">
        <v>174.6</v>
      </c>
      <c r="H85" s="75">
        <v>267.69</v>
      </c>
      <c r="I85" s="75">
        <v>225.35</v>
      </c>
      <c r="J85" s="75">
        <v>93.61</v>
      </c>
      <c r="K85" s="158">
        <v>90.21</v>
      </c>
      <c r="L85" s="54">
        <f t="shared" si="53"/>
        <v>-3.6320905886123335E-2</v>
      </c>
      <c r="N85" s="392">
        <f t="shared" si="66"/>
        <v>1.051771256948849E-2</v>
      </c>
      <c r="P85" s="106">
        <v>15.173</v>
      </c>
      <c r="Q85" s="75">
        <v>25.029</v>
      </c>
      <c r="R85" s="75">
        <v>33.951999999999998</v>
      </c>
      <c r="S85" s="75">
        <v>74.244</v>
      </c>
      <c r="T85" s="75">
        <v>113.495</v>
      </c>
      <c r="U85" s="75">
        <v>66.497</v>
      </c>
      <c r="V85" s="75">
        <v>90.611999999999995</v>
      </c>
      <c r="W85" s="75">
        <v>87.224999999999994</v>
      </c>
      <c r="X85" s="75">
        <v>31.518000000000001</v>
      </c>
      <c r="Y85" s="98">
        <v>34.082999999999998</v>
      </c>
      <c r="Z85" s="54">
        <f t="shared" si="54"/>
        <v>8.1382067390062748E-2</v>
      </c>
      <c r="AB85" s="392">
        <f t="shared" si="67"/>
        <v>6.846553672316384E-3</v>
      </c>
      <c r="AD85" s="118">
        <f t="shared" ref="AD85:AD94" si="68">(P85/B85)*10</f>
        <v>4.3638193845268907</v>
      </c>
      <c r="AE85" s="89">
        <f t="shared" ref="AE85:AE94" si="69">(Q85/C85)*10</f>
        <v>3.2530543280478295</v>
      </c>
      <c r="AF85" s="89">
        <f t="shared" ref="AF85:AF94" si="70">(R85/D85)*10</f>
        <v>3.7359154929577465</v>
      </c>
      <c r="AG85" s="89">
        <f t="shared" ref="AG85:AG94" si="71">(S85/E85)*10</f>
        <v>3.9607361963190186</v>
      </c>
      <c r="AH85" s="89">
        <f t="shared" ref="AH85:AH94" si="72">(T85/F85)*10</f>
        <v>3.5703724675978359</v>
      </c>
      <c r="AI85" s="89">
        <f t="shared" ref="AI85:AI94" si="73">(U85/G85)*10</f>
        <v>3.8085337915234825</v>
      </c>
      <c r="AJ85" s="89">
        <f t="shared" ref="AJ85:AJ94" si="74">(V85/H85)*10</f>
        <v>3.3849602151742686</v>
      </c>
      <c r="AK85" s="89">
        <f t="shared" ref="AK85:AK94" si="75">(W85/I85)*10</f>
        <v>3.870645662303084</v>
      </c>
      <c r="AL85" s="89">
        <f t="shared" ref="AL85:AL94" si="76">(X85/J85)*10</f>
        <v>3.3669479756436278</v>
      </c>
      <c r="AM85" s="119">
        <f t="shared" ref="AM85:AM94" si="77">(Y85/K85)*10</f>
        <v>3.7781842367808451</v>
      </c>
      <c r="AN85" s="54">
        <f t="shared" si="65"/>
        <v>0.12213917889794694</v>
      </c>
    </row>
    <row r="86" spans="1:40" ht="20.100000000000001" customHeight="1" x14ac:dyDescent="0.25">
      <c r="A86" s="104" t="s">
        <v>250</v>
      </c>
      <c r="B86" s="106"/>
      <c r="C86" s="75"/>
      <c r="D86" s="75"/>
      <c r="E86" s="75"/>
      <c r="F86" s="75">
        <v>0.68</v>
      </c>
      <c r="G86" s="75"/>
      <c r="H86" s="75"/>
      <c r="I86" s="75">
        <v>10.8</v>
      </c>
      <c r="J86" s="75">
        <v>37.880000000000003</v>
      </c>
      <c r="K86" s="158">
        <v>62.96</v>
      </c>
      <c r="L86" s="54">
        <f t="shared" si="53"/>
        <v>0.66209081309398088</v>
      </c>
      <c r="N86" s="392">
        <f t="shared" si="66"/>
        <v>7.3405962019176966E-3</v>
      </c>
      <c r="P86" s="106"/>
      <c r="Q86" s="75"/>
      <c r="R86" s="75"/>
      <c r="S86" s="75"/>
      <c r="T86" s="75">
        <v>0.19600000000000001</v>
      </c>
      <c r="U86" s="75"/>
      <c r="V86" s="75"/>
      <c r="W86" s="75">
        <v>4.37</v>
      </c>
      <c r="X86" s="75">
        <v>27.02</v>
      </c>
      <c r="Y86" s="98">
        <v>31.183</v>
      </c>
      <c r="Z86" s="54">
        <f t="shared" si="54"/>
        <v>0.15407105847520355</v>
      </c>
      <c r="AB86" s="392">
        <f t="shared" si="67"/>
        <v>6.2640050219711233E-3</v>
      </c>
      <c r="AD86" s="118"/>
      <c r="AE86" s="89"/>
      <c r="AF86" s="89"/>
      <c r="AG86" s="89"/>
      <c r="AH86" s="89">
        <f t="shared" si="72"/>
        <v>2.8823529411764701</v>
      </c>
      <c r="AI86" s="89"/>
      <c r="AJ86" s="89"/>
      <c r="AK86" s="89">
        <f t="shared" si="75"/>
        <v>4.0462962962962958</v>
      </c>
      <c r="AL86" s="89">
        <f t="shared" si="76"/>
        <v>7.1330517423442439</v>
      </c>
      <c r="AM86" s="119">
        <f t="shared" si="77"/>
        <v>4.9528271918678524</v>
      </c>
      <c r="AN86" s="54">
        <f t="shared" si="65"/>
        <v>-0.30565102136212335</v>
      </c>
    </row>
    <row r="87" spans="1:40" ht="20.100000000000001" customHeight="1" x14ac:dyDescent="0.25">
      <c r="A87" s="104" t="s">
        <v>114</v>
      </c>
      <c r="B87" s="106"/>
      <c r="C87" s="75">
        <v>45.63</v>
      </c>
      <c r="D87" s="75">
        <v>0.61</v>
      </c>
      <c r="E87" s="75">
        <v>11.85</v>
      </c>
      <c r="F87" s="75">
        <v>3.2</v>
      </c>
      <c r="G87" s="75">
        <v>17.27</v>
      </c>
      <c r="H87" s="75">
        <v>31.52</v>
      </c>
      <c r="I87" s="75">
        <v>73.510000000000005</v>
      </c>
      <c r="J87" s="75">
        <v>32.869999999999997</v>
      </c>
      <c r="K87" s="158">
        <v>56.36</v>
      </c>
      <c r="L87" s="54">
        <f t="shared" si="53"/>
        <v>0.71463340432004874</v>
      </c>
      <c r="N87" s="392">
        <f t="shared" si="66"/>
        <v>6.5710927881207333E-3</v>
      </c>
      <c r="P87" s="106"/>
      <c r="Q87" s="75">
        <v>96.13</v>
      </c>
      <c r="R87" s="75">
        <v>10.943</v>
      </c>
      <c r="S87" s="75">
        <v>18.821999999999999</v>
      </c>
      <c r="T87" s="75">
        <v>10.143000000000001</v>
      </c>
      <c r="U87" s="75">
        <v>5.4610000000000003</v>
      </c>
      <c r="V87" s="75">
        <v>11.034000000000001</v>
      </c>
      <c r="W87" s="75">
        <v>26.175000000000001</v>
      </c>
      <c r="X87" s="75">
        <v>16.638999999999999</v>
      </c>
      <c r="Y87" s="98">
        <v>23.893000000000001</v>
      </c>
      <c r="Z87" s="54">
        <f t="shared" si="54"/>
        <v>0.43596369974157112</v>
      </c>
      <c r="AB87" s="392">
        <f t="shared" si="67"/>
        <v>4.7995982423101073E-3</v>
      </c>
      <c r="AD87" s="118"/>
      <c r="AE87" s="89">
        <f t="shared" si="69"/>
        <v>21.067280298049525</v>
      </c>
      <c r="AF87" s="89">
        <f t="shared" si="70"/>
        <v>179.3934426229508</v>
      </c>
      <c r="AG87" s="89">
        <f t="shared" si="71"/>
        <v>15.883544303797468</v>
      </c>
      <c r="AH87" s="89">
        <f t="shared" si="72"/>
        <v>31.696875000000002</v>
      </c>
      <c r="AI87" s="89">
        <f t="shared" si="73"/>
        <v>3.162130862767806</v>
      </c>
      <c r="AJ87" s="89">
        <f t="shared" si="74"/>
        <v>3.5006345177664979</v>
      </c>
      <c r="AK87" s="89">
        <f t="shared" si="75"/>
        <v>3.5607400353693377</v>
      </c>
      <c r="AL87" s="89">
        <f t="shared" si="76"/>
        <v>5.0620626711286887</v>
      </c>
      <c r="AM87" s="119">
        <f t="shared" si="77"/>
        <v>4.2393541518807663</v>
      </c>
      <c r="AN87" s="54">
        <f t="shared" si="65"/>
        <v>-0.16252436461133007</v>
      </c>
    </row>
    <row r="88" spans="1:40" ht="20.100000000000001" customHeight="1" x14ac:dyDescent="0.25">
      <c r="A88" s="104" t="s">
        <v>140</v>
      </c>
      <c r="B88" s="106"/>
      <c r="C88" s="75"/>
      <c r="D88" s="75"/>
      <c r="E88" s="75"/>
      <c r="F88" s="75"/>
      <c r="G88" s="75">
        <v>0.01</v>
      </c>
      <c r="H88" s="75">
        <v>10.8</v>
      </c>
      <c r="I88" s="75">
        <v>10.8</v>
      </c>
      <c r="J88" s="75">
        <v>43.2</v>
      </c>
      <c r="K88" s="158">
        <v>61.2</v>
      </c>
      <c r="L88" s="54">
        <f t="shared" si="53"/>
        <v>0.41666666666666663</v>
      </c>
      <c r="N88" s="392">
        <f t="shared" si="66"/>
        <v>7.1353952915718397E-3</v>
      </c>
      <c r="P88" s="106"/>
      <c r="Q88" s="75"/>
      <c r="R88" s="75"/>
      <c r="S88" s="75"/>
      <c r="T88" s="75"/>
      <c r="U88" s="75">
        <v>0.05</v>
      </c>
      <c r="V88" s="75">
        <v>3.665</v>
      </c>
      <c r="W88" s="75">
        <v>3.9729999999999999</v>
      </c>
      <c r="X88" s="75">
        <v>14.840999999999999</v>
      </c>
      <c r="Y88" s="98">
        <v>21.248000000000001</v>
      </c>
      <c r="Z88" s="54">
        <f t="shared" si="54"/>
        <v>0.43170945354086665</v>
      </c>
      <c r="AB88" s="392">
        <f t="shared" si="67"/>
        <v>4.2682736974262404E-3</v>
      </c>
      <c r="AD88" s="118"/>
      <c r="AE88" s="89"/>
      <c r="AF88" s="89"/>
      <c r="AG88" s="89"/>
      <c r="AH88" s="89"/>
      <c r="AI88" s="89">
        <f t="shared" si="73"/>
        <v>50</v>
      </c>
      <c r="AJ88" s="89">
        <f t="shared" si="74"/>
        <v>3.3935185185185186</v>
      </c>
      <c r="AK88" s="89">
        <f t="shared" si="75"/>
        <v>3.6787037037037034</v>
      </c>
      <c r="AL88" s="89">
        <f t="shared" si="76"/>
        <v>3.4354166666666663</v>
      </c>
      <c r="AM88" s="119">
        <f t="shared" si="77"/>
        <v>3.4718954248366014</v>
      </c>
      <c r="AN88" s="54">
        <f t="shared" si="65"/>
        <v>1.0618437793552961E-2</v>
      </c>
    </row>
    <row r="89" spans="1:40" ht="20.100000000000001" customHeight="1" x14ac:dyDescent="0.25">
      <c r="A89" s="104" t="s">
        <v>251</v>
      </c>
      <c r="B89" s="106"/>
      <c r="C89" s="75"/>
      <c r="D89" s="75">
        <v>0.14000000000000001</v>
      </c>
      <c r="E89" s="75">
        <v>9</v>
      </c>
      <c r="F89" s="75">
        <v>31.05</v>
      </c>
      <c r="G89" s="75">
        <v>10.71</v>
      </c>
      <c r="H89" s="75">
        <v>14.85</v>
      </c>
      <c r="I89" s="75">
        <v>13.23</v>
      </c>
      <c r="J89" s="75">
        <v>46.8</v>
      </c>
      <c r="K89" s="158">
        <v>54.9</v>
      </c>
      <c r="L89" s="54">
        <f t="shared" si="53"/>
        <v>0.17307692307692313</v>
      </c>
      <c r="N89" s="392">
        <f t="shared" si="66"/>
        <v>6.4008693056747381E-3</v>
      </c>
      <c r="P89" s="106"/>
      <c r="Q89" s="75"/>
      <c r="R89" s="75">
        <v>0.05</v>
      </c>
      <c r="S89" s="75">
        <v>3.3</v>
      </c>
      <c r="T89" s="75">
        <v>11.342000000000001</v>
      </c>
      <c r="U89" s="75">
        <v>3.927</v>
      </c>
      <c r="V89" s="75">
        <v>5.4450000000000003</v>
      </c>
      <c r="W89" s="75">
        <v>4.851</v>
      </c>
      <c r="X89" s="75">
        <v>15.553000000000001</v>
      </c>
      <c r="Y89" s="98">
        <v>17.859000000000002</v>
      </c>
      <c r="Z89" s="54">
        <f t="shared" si="54"/>
        <v>0.14826721532823256</v>
      </c>
      <c r="AB89" s="392">
        <f t="shared" si="67"/>
        <v>3.587495291902072E-3</v>
      </c>
      <c r="AD89" s="118"/>
      <c r="AE89" s="89"/>
      <c r="AF89" s="89">
        <f t="shared" si="70"/>
        <v>3.5714285714285716</v>
      </c>
      <c r="AG89" s="89">
        <f t="shared" si="71"/>
        <v>3.6666666666666665</v>
      </c>
      <c r="AH89" s="89">
        <f t="shared" si="72"/>
        <v>3.6528180354267308</v>
      </c>
      <c r="AI89" s="89">
        <f t="shared" si="73"/>
        <v>3.6666666666666665</v>
      </c>
      <c r="AJ89" s="89">
        <f t="shared" si="74"/>
        <v>3.666666666666667</v>
      </c>
      <c r="AK89" s="89">
        <f t="shared" si="75"/>
        <v>3.6666666666666665</v>
      </c>
      <c r="AL89" s="89">
        <f t="shared" si="76"/>
        <v>3.3232905982905985</v>
      </c>
      <c r="AM89" s="119">
        <f t="shared" si="77"/>
        <v>3.253005464480875</v>
      </c>
      <c r="AN89" s="54">
        <f t="shared" si="65"/>
        <v>-2.1149259064457387E-2</v>
      </c>
    </row>
    <row r="90" spans="1:40" ht="20.100000000000001" customHeight="1" x14ac:dyDescent="0.25">
      <c r="A90" s="104" t="s">
        <v>121</v>
      </c>
      <c r="B90" s="106">
        <v>2086.91</v>
      </c>
      <c r="C90" s="75">
        <v>1463.82</v>
      </c>
      <c r="D90" s="75">
        <v>3248.34</v>
      </c>
      <c r="E90" s="75">
        <v>4451.3999999999996</v>
      </c>
      <c r="F90" s="75">
        <v>1023.92</v>
      </c>
      <c r="G90" s="75">
        <v>0.02</v>
      </c>
      <c r="H90" s="75">
        <v>227.91</v>
      </c>
      <c r="I90" s="75">
        <v>8.89</v>
      </c>
      <c r="J90" s="75">
        <v>4.09</v>
      </c>
      <c r="K90" s="158">
        <v>21.24</v>
      </c>
      <c r="L90" s="54">
        <f t="shared" si="53"/>
        <v>4.1931540342298286</v>
      </c>
      <c r="N90" s="392">
        <f t="shared" si="66"/>
        <v>2.4764018953102266E-3</v>
      </c>
      <c r="P90" s="106">
        <v>187.98699999999999</v>
      </c>
      <c r="Q90" s="75">
        <v>138.78200000000001</v>
      </c>
      <c r="R90" s="75">
        <v>317.66500000000002</v>
      </c>
      <c r="S90" s="75">
        <v>440.82900000000001</v>
      </c>
      <c r="T90" s="75">
        <v>111.22799999999999</v>
      </c>
      <c r="U90" s="75">
        <v>0.129</v>
      </c>
      <c r="V90" s="75">
        <v>23.762</v>
      </c>
      <c r="W90" s="75">
        <v>7.657</v>
      </c>
      <c r="X90" s="75">
        <v>2.4249999999999998</v>
      </c>
      <c r="Y90" s="98">
        <v>16.922000000000001</v>
      </c>
      <c r="Z90" s="54">
        <f t="shared" si="54"/>
        <v>5.9781443298969075</v>
      </c>
      <c r="AB90" s="392">
        <f t="shared" si="67"/>
        <v>3.3992718141870686E-3</v>
      </c>
      <c r="AD90" s="118">
        <f t="shared" si="68"/>
        <v>0.9007911218020902</v>
      </c>
      <c r="AE90" s="89">
        <f t="shared" si="69"/>
        <v>0.9480810482163109</v>
      </c>
      <c r="AF90" s="89">
        <f t="shared" si="70"/>
        <v>0.9779302659204393</v>
      </c>
      <c r="AG90" s="89">
        <f t="shared" si="71"/>
        <v>0.99031540638900128</v>
      </c>
      <c r="AH90" s="89">
        <f t="shared" si="72"/>
        <v>1.0862958043597155</v>
      </c>
      <c r="AI90" s="89">
        <f t="shared" si="73"/>
        <v>64.5</v>
      </c>
      <c r="AJ90" s="89">
        <f t="shared" si="74"/>
        <v>1.0426045368785926</v>
      </c>
      <c r="AK90" s="89">
        <f t="shared" si="75"/>
        <v>8.6130483689538799</v>
      </c>
      <c r="AL90" s="89">
        <f t="shared" si="76"/>
        <v>5.929095354523227</v>
      </c>
      <c r="AM90" s="119">
        <f t="shared" si="77"/>
        <v>7.9670433145009421</v>
      </c>
      <c r="AN90" s="54">
        <f t="shared" si="65"/>
        <v>0.34371988273438575</v>
      </c>
    </row>
    <row r="91" spans="1:40" ht="20.100000000000001" customHeight="1" x14ac:dyDescent="0.25">
      <c r="A91" s="104" t="s">
        <v>135</v>
      </c>
      <c r="B91" s="106">
        <v>27.63</v>
      </c>
      <c r="C91" s="75">
        <v>53.83</v>
      </c>
      <c r="D91" s="75">
        <v>117.5</v>
      </c>
      <c r="E91" s="75">
        <v>31.46</v>
      </c>
      <c r="F91" s="75">
        <v>117.54</v>
      </c>
      <c r="G91" s="75">
        <v>11.25</v>
      </c>
      <c r="H91" s="75">
        <v>102.02</v>
      </c>
      <c r="I91" s="75">
        <v>13.5</v>
      </c>
      <c r="J91" s="75">
        <v>45.23</v>
      </c>
      <c r="K91" s="158">
        <v>47.47</v>
      </c>
      <c r="L91" s="54">
        <f t="shared" si="53"/>
        <v>4.952465177979222E-2</v>
      </c>
      <c r="N91" s="392">
        <f t="shared" si="66"/>
        <v>5.5345950080214904E-3</v>
      </c>
      <c r="P91" s="106">
        <v>6.9779999999999998</v>
      </c>
      <c r="Q91" s="75">
        <v>21.477</v>
      </c>
      <c r="R91" s="75">
        <v>31.959</v>
      </c>
      <c r="S91" s="75">
        <v>12.208</v>
      </c>
      <c r="T91" s="75">
        <v>29.937000000000001</v>
      </c>
      <c r="U91" s="75">
        <v>3.1589999999999998</v>
      </c>
      <c r="V91" s="75">
        <v>29.434999999999999</v>
      </c>
      <c r="W91" s="75">
        <v>3.8519999999999999</v>
      </c>
      <c r="X91" s="75">
        <v>15.997</v>
      </c>
      <c r="Y91" s="98">
        <v>15.725</v>
      </c>
      <c r="Z91" s="54">
        <f t="shared" si="54"/>
        <v>-1.7003188097768348E-2</v>
      </c>
      <c r="AB91" s="392">
        <f t="shared" si="67"/>
        <v>3.1588198367859385E-3</v>
      </c>
      <c r="AD91" s="118">
        <f t="shared" si="68"/>
        <v>2.5255157437567859</v>
      </c>
      <c r="AE91" s="89">
        <f t="shared" si="69"/>
        <v>3.9897826490804382</v>
      </c>
      <c r="AF91" s="89">
        <f t="shared" si="70"/>
        <v>2.7199148936170214</v>
      </c>
      <c r="AG91" s="89">
        <f t="shared" si="71"/>
        <v>3.880483153210426</v>
      </c>
      <c r="AH91" s="89">
        <f t="shared" si="72"/>
        <v>2.5469627360898417</v>
      </c>
      <c r="AI91" s="89">
        <f t="shared" si="73"/>
        <v>2.8079999999999998</v>
      </c>
      <c r="AJ91" s="89">
        <f t="shared" si="74"/>
        <v>2.8852185845912564</v>
      </c>
      <c r="AK91" s="89">
        <f t="shared" si="75"/>
        <v>2.8533333333333335</v>
      </c>
      <c r="AL91" s="89">
        <f t="shared" si="76"/>
        <v>3.5368118505416763</v>
      </c>
      <c r="AM91" s="119">
        <f t="shared" si="77"/>
        <v>3.3126184958921421</v>
      </c>
      <c r="AN91" s="54">
        <f t="shared" si="65"/>
        <v>-6.3388544294545435E-2</v>
      </c>
    </row>
    <row r="92" spans="1:40" ht="20.100000000000001" customHeight="1" x14ac:dyDescent="0.25">
      <c r="A92" s="104" t="s">
        <v>126</v>
      </c>
      <c r="B92" s="106"/>
      <c r="C92" s="75"/>
      <c r="D92" s="75"/>
      <c r="E92" s="75">
        <v>45.81</v>
      </c>
      <c r="F92" s="75">
        <v>25.34</v>
      </c>
      <c r="G92" s="75">
        <v>5.18</v>
      </c>
      <c r="H92" s="75">
        <v>3.6</v>
      </c>
      <c r="I92" s="75">
        <v>7.88</v>
      </c>
      <c r="J92" s="75">
        <v>9.43</v>
      </c>
      <c r="K92" s="158">
        <v>37.26</v>
      </c>
      <c r="L92" s="54">
        <f t="shared" si="53"/>
        <v>2.9512195121951219</v>
      </c>
      <c r="N92" s="392">
        <f t="shared" si="66"/>
        <v>4.3441965451628548E-3</v>
      </c>
      <c r="P92" s="106"/>
      <c r="Q92" s="75"/>
      <c r="R92" s="75"/>
      <c r="S92" s="75">
        <v>14.547000000000001</v>
      </c>
      <c r="T92" s="75">
        <v>8.2750000000000004</v>
      </c>
      <c r="U92" s="75">
        <v>1.7250000000000001</v>
      </c>
      <c r="V92" s="75">
        <v>1.31</v>
      </c>
      <c r="W92" s="75">
        <v>2.7360000000000002</v>
      </c>
      <c r="X92" s="75">
        <v>3.121</v>
      </c>
      <c r="Y92" s="98">
        <v>12.605</v>
      </c>
      <c r="Z92" s="54">
        <f t="shared" si="54"/>
        <v>3.0387696251201537</v>
      </c>
      <c r="AB92" s="392">
        <f t="shared" si="67"/>
        <v>2.5320778405524169E-3</v>
      </c>
      <c r="AD92" s="118"/>
      <c r="AE92" s="89"/>
      <c r="AF92" s="89"/>
      <c r="AG92" s="89">
        <f t="shared" si="71"/>
        <v>3.1755075311067453</v>
      </c>
      <c r="AH92" s="89">
        <f t="shared" si="72"/>
        <v>3.2655880031570641</v>
      </c>
      <c r="AI92" s="89">
        <f t="shared" si="73"/>
        <v>3.3301158301158305</v>
      </c>
      <c r="AJ92" s="89">
        <f t="shared" si="74"/>
        <v>3.6388888888888888</v>
      </c>
      <c r="AK92" s="89">
        <f t="shared" si="75"/>
        <v>3.4720812182741119</v>
      </c>
      <c r="AL92" s="89">
        <f t="shared" si="76"/>
        <v>3.3096500530222697</v>
      </c>
      <c r="AM92" s="119">
        <f t="shared" si="77"/>
        <v>3.3829844337090713</v>
      </c>
      <c r="AN92" s="54">
        <f t="shared" si="65"/>
        <v>2.2157744629174608E-2</v>
      </c>
    </row>
    <row r="93" spans="1:40" ht="20.100000000000001" customHeight="1" x14ac:dyDescent="0.25">
      <c r="A93" s="104" t="s">
        <v>252</v>
      </c>
      <c r="B93" s="106">
        <v>19.16</v>
      </c>
      <c r="C93" s="75">
        <v>38.28</v>
      </c>
      <c r="D93" s="75">
        <v>50.4</v>
      </c>
      <c r="E93" s="75">
        <v>5.55</v>
      </c>
      <c r="F93" s="75">
        <v>4.5</v>
      </c>
      <c r="G93" s="75">
        <v>26.69</v>
      </c>
      <c r="H93" s="75">
        <v>26.55</v>
      </c>
      <c r="I93" s="75">
        <v>38.700000000000003</v>
      </c>
      <c r="J93" s="75">
        <v>38.130000000000003</v>
      </c>
      <c r="K93" s="158">
        <v>30.87</v>
      </c>
      <c r="L93" s="54">
        <f t="shared" si="53"/>
        <v>-0.19040125885129822</v>
      </c>
      <c r="N93" s="392">
        <f t="shared" si="66"/>
        <v>3.5991773308957959E-3</v>
      </c>
      <c r="P93" s="106">
        <v>2.883</v>
      </c>
      <c r="Q93" s="75">
        <v>8.3420000000000005</v>
      </c>
      <c r="R93" s="75">
        <v>12.353999999999999</v>
      </c>
      <c r="S93" s="75">
        <v>0.625</v>
      </c>
      <c r="T93" s="75">
        <v>1.292</v>
      </c>
      <c r="U93" s="75">
        <v>8.7140000000000004</v>
      </c>
      <c r="V93" s="75">
        <v>8.9689999999999994</v>
      </c>
      <c r="W93" s="75">
        <v>12.71</v>
      </c>
      <c r="X93" s="75">
        <v>12.585000000000001</v>
      </c>
      <c r="Y93" s="98">
        <v>12.379</v>
      </c>
      <c r="Z93" s="54">
        <f t="shared" si="54"/>
        <v>-1.6368692888359258E-2</v>
      </c>
      <c r="AB93" s="392">
        <f t="shared" si="67"/>
        <v>2.4866792215944757E-3</v>
      </c>
      <c r="AD93" s="118">
        <f t="shared" si="68"/>
        <v>1.5046972860125261</v>
      </c>
      <c r="AE93" s="89">
        <f t="shared" si="69"/>
        <v>2.1792058516196446</v>
      </c>
      <c r="AF93" s="89">
        <f t="shared" si="70"/>
        <v>2.4511904761904759</v>
      </c>
      <c r="AG93" s="89">
        <f t="shared" si="71"/>
        <v>1.1261261261261262</v>
      </c>
      <c r="AH93" s="89">
        <f t="shared" si="72"/>
        <v>2.8711111111111109</v>
      </c>
      <c r="AI93" s="89">
        <f t="shared" si="73"/>
        <v>3.2648932184338704</v>
      </c>
      <c r="AJ93" s="89">
        <f t="shared" si="74"/>
        <v>3.3781544256120521</v>
      </c>
      <c r="AK93" s="89">
        <f t="shared" si="75"/>
        <v>3.2842377260981914</v>
      </c>
      <c r="AL93" s="89">
        <f t="shared" si="76"/>
        <v>3.3005507474429585</v>
      </c>
      <c r="AM93" s="119">
        <f t="shared" si="77"/>
        <v>4.0100421120829282</v>
      </c>
      <c r="AN93" s="54">
        <f t="shared" si="65"/>
        <v>0.21496150761797411</v>
      </c>
    </row>
    <row r="94" spans="1:40" ht="20.100000000000001" customHeight="1" x14ac:dyDescent="0.25">
      <c r="A94" s="104" t="s">
        <v>212</v>
      </c>
      <c r="B94" s="106"/>
      <c r="C94" s="75"/>
      <c r="D94" s="75">
        <v>4.5</v>
      </c>
      <c r="E94" s="75"/>
      <c r="F94" s="75"/>
      <c r="G94" s="75">
        <v>30.61</v>
      </c>
      <c r="H94" s="75"/>
      <c r="I94" s="75"/>
      <c r="J94" s="75"/>
      <c r="K94" s="158">
        <v>27.14</v>
      </c>
      <c r="L94" s="54"/>
      <c r="N94" s="392">
        <f t="shared" si="66"/>
        <v>3.1642913106741787E-3</v>
      </c>
      <c r="P94" s="106"/>
      <c r="Q94" s="75"/>
      <c r="R94" s="75">
        <v>1.51</v>
      </c>
      <c r="S94" s="75"/>
      <c r="T94" s="75"/>
      <c r="U94" s="75">
        <v>10.811999999999999</v>
      </c>
      <c r="V94" s="75"/>
      <c r="W94" s="75"/>
      <c r="X94" s="75"/>
      <c r="Y94" s="98">
        <v>11.757</v>
      </c>
      <c r="Z94" s="54"/>
      <c r="AB94" s="392">
        <f t="shared" si="67"/>
        <v>2.3617325800376647E-3</v>
      </c>
      <c r="AD94" s="118"/>
      <c r="AE94" s="89"/>
      <c r="AF94" s="89">
        <f t="shared" si="70"/>
        <v>3.3555555555555556</v>
      </c>
      <c r="AG94" s="89"/>
      <c r="AH94" s="89"/>
      <c r="AI94" s="89">
        <f t="shared" si="73"/>
        <v>3.5321790264619404</v>
      </c>
      <c r="AJ94" s="89"/>
      <c r="AK94" s="89"/>
      <c r="AL94" s="89"/>
      <c r="AM94" s="119">
        <f t="shared" si="77"/>
        <v>4.3319823139277815</v>
      </c>
      <c r="AN94" s="54"/>
    </row>
    <row r="95" spans="1:40" ht="20.100000000000001" customHeight="1" thickBot="1" x14ac:dyDescent="0.3">
      <c r="A95" s="59" t="s">
        <v>33</v>
      </c>
      <c r="B95" s="106">
        <f>B96-SUM(B68:B94)</f>
        <v>113.07999999999993</v>
      </c>
      <c r="C95" s="75">
        <f>C96-SUM(C68:C94)</f>
        <v>301.89000000000124</v>
      </c>
      <c r="D95" s="75">
        <f>D96-SUM(D68:D94)</f>
        <v>616.85999999999876</v>
      </c>
      <c r="E95" s="75">
        <f t="shared" ref="E95:K95" si="78">E96-SUM(E68:E94)</f>
        <v>708.68000000000211</v>
      </c>
      <c r="F95" s="75">
        <f t="shared" si="78"/>
        <v>401.80999999999949</v>
      </c>
      <c r="G95" s="75">
        <f t="shared" si="78"/>
        <v>504.70999999999731</v>
      </c>
      <c r="H95" s="75">
        <f t="shared" si="78"/>
        <v>413.3899999999976</v>
      </c>
      <c r="I95" s="75">
        <f t="shared" si="78"/>
        <v>298.62000000000262</v>
      </c>
      <c r="J95" s="75">
        <f t="shared" si="78"/>
        <v>471.15000000000327</v>
      </c>
      <c r="K95" s="123">
        <f t="shared" si="78"/>
        <v>351.23999999999978</v>
      </c>
      <c r="L95" s="160">
        <f t="shared" si="53"/>
        <v>-0.25450493473416674</v>
      </c>
      <c r="N95" s="392">
        <f t="shared" si="66"/>
        <v>4.0951572585158358E-2</v>
      </c>
      <c r="P95" s="106">
        <f>P96-SUM(P68:P94)</f>
        <v>46.480999999999767</v>
      </c>
      <c r="Q95" s="75">
        <f>Q96-SUM(Q68:Q94)</f>
        <v>92.750999999999294</v>
      </c>
      <c r="R95" s="75">
        <f>R96-SUM(R68:R94)</f>
        <v>155.94100000000071</v>
      </c>
      <c r="S95" s="75">
        <f t="shared" ref="S95:Y95" si="79">S96-SUM(S68:S94)</f>
        <v>217.28099999999995</v>
      </c>
      <c r="T95" s="75">
        <f t="shared" si="79"/>
        <v>187.90500000000065</v>
      </c>
      <c r="U95" s="75">
        <f t="shared" si="79"/>
        <v>143.1269999999995</v>
      </c>
      <c r="V95" s="75">
        <f t="shared" si="79"/>
        <v>138.92699999999877</v>
      </c>
      <c r="W95" s="75">
        <f t="shared" si="79"/>
        <v>142.96100000000115</v>
      </c>
      <c r="X95" s="75">
        <f t="shared" si="79"/>
        <v>148.8289999999979</v>
      </c>
      <c r="Y95" s="98">
        <f t="shared" si="79"/>
        <v>147.85700000000088</v>
      </c>
      <c r="Z95" s="160">
        <f t="shared" si="54"/>
        <v>-6.5309852246338944E-3</v>
      </c>
      <c r="AB95" s="392">
        <f t="shared" si="67"/>
        <v>2.9701343377275757E-2</v>
      </c>
      <c r="AD95" s="120">
        <f t="shared" ref="AD94:AL96" si="80">(P95/B95)*10</f>
        <v>4.1104527767951717</v>
      </c>
      <c r="AE95" s="91">
        <f t="shared" si="80"/>
        <v>3.0723442313425058</v>
      </c>
      <c r="AF95" s="91">
        <f t="shared" si="80"/>
        <v>2.5279804169503786</v>
      </c>
      <c r="AG95" s="91">
        <f t="shared" si="80"/>
        <v>3.065995936106555</v>
      </c>
      <c r="AH95" s="91">
        <f t="shared" si="80"/>
        <v>4.6764640003982203</v>
      </c>
      <c r="AI95" s="91">
        <f t="shared" si="80"/>
        <v>2.8358265142359027</v>
      </c>
      <c r="AJ95" s="91">
        <f t="shared" si="80"/>
        <v>3.3606763588862716</v>
      </c>
      <c r="AK95" s="91">
        <f t="shared" si="80"/>
        <v>4.787388654477259</v>
      </c>
      <c r="AL95" s="91">
        <f t="shared" si="80"/>
        <v>3.1588453783295529</v>
      </c>
      <c r="AM95" s="121">
        <f>(Y95/K95)*10</f>
        <v>4.2095718027559776</v>
      </c>
      <c r="AN95" s="160">
        <f t="shared" si="65"/>
        <v>0.33262990067024595</v>
      </c>
    </row>
    <row r="96" spans="1:40" s="7" customFormat="1" ht="26.25" customHeight="1" thickBot="1" x14ac:dyDescent="0.3">
      <c r="A96" s="69" t="s">
        <v>34</v>
      </c>
      <c r="B96" s="100">
        <v>8541.8799999999992</v>
      </c>
      <c r="C96" s="83">
        <v>10867.96</v>
      </c>
      <c r="D96" s="83">
        <v>14654.26</v>
      </c>
      <c r="E96" s="83">
        <v>14833.51</v>
      </c>
      <c r="F96" s="83">
        <v>11454.05</v>
      </c>
      <c r="G96" s="83">
        <v>8333.15</v>
      </c>
      <c r="H96" s="83">
        <v>9150.7999999999993</v>
      </c>
      <c r="I96" s="83">
        <v>9840.2000000000007</v>
      </c>
      <c r="J96" s="83">
        <v>12215.79</v>
      </c>
      <c r="K96" s="101">
        <v>8576.9599999999991</v>
      </c>
      <c r="L96" s="125">
        <f t="shared" si="53"/>
        <v>-0.29787922025509617</v>
      </c>
      <c r="M96"/>
      <c r="N96" s="395">
        <f>SUM(N68:N95)</f>
        <v>1</v>
      </c>
      <c r="P96" s="156">
        <v>5186.9120000000003</v>
      </c>
      <c r="Q96" s="111">
        <v>6901.8549999999996</v>
      </c>
      <c r="R96" s="111">
        <v>9422.9650000000001</v>
      </c>
      <c r="S96" s="111">
        <v>8271.0439999999999</v>
      </c>
      <c r="T96" s="111">
        <v>8982.6560000000009</v>
      </c>
      <c r="U96" s="111">
        <v>5527.5330000000004</v>
      </c>
      <c r="V96" s="111">
        <v>5641.076</v>
      </c>
      <c r="W96" s="111">
        <v>5698.0460000000003</v>
      </c>
      <c r="X96" s="111">
        <v>6328.366</v>
      </c>
      <c r="Y96" s="112">
        <v>4978.125</v>
      </c>
      <c r="Z96" s="425">
        <f t="shared" si="54"/>
        <v>-0.21336329156689104</v>
      </c>
      <c r="AA96"/>
      <c r="AB96" s="395">
        <f>SUM(AB68:AB95)</f>
        <v>1.0000000000000002</v>
      </c>
      <c r="AD96" s="87">
        <f t="shared" si="80"/>
        <v>6.0723306813020095</v>
      </c>
      <c r="AE96" s="92">
        <f t="shared" si="80"/>
        <v>6.350644463174322</v>
      </c>
      <c r="AF96" s="92">
        <f t="shared" si="80"/>
        <v>6.4301882183064851</v>
      </c>
      <c r="AG96" s="92">
        <f t="shared" si="80"/>
        <v>5.5759183092875517</v>
      </c>
      <c r="AH96" s="92">
        <f t="shared" si="80"/>
        <v>7.8423404821875238</v>
      </c>
      <c r="AI96" s="92">
        <f t="shared" si="80"/>
        <v>6.6331855300816622</v>
      </c>
      <c r="AJ96" s="92">
        <f t="shared" si="80"/>
        <v>6.1645714035931292</v>
      </c>
      <c r="AK96" s="92">
        <f t="shared" si="80"/>
        <v>5.7905794597670779</v>
      </c>
      <c r="AL96" s="92">
        <f t="shared" si="80"/>
        <v>5.180480345520019</v>
      </c>
      <c r="AM96" s="103">
        <f>(Y96/K96)*10</f>
        <v>5.8040669421333435</v>
      </c>
      <c r="AN96" s="102">
        <f t="shared" si="65"/>
        <v>0.12037235063590007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36:A38"/>
    <mergeCell ref="B36:K36"/>
    <mergeCell ref="L36:L38"/>
    <mergeCell ref="N36:N38"/>
    <mergeCell ref="P36:Y36"/>
    <mergeCell ref="AB36:AB38"/>
    <mergeCell ref="AD36:AM36"/>
    <mergeCell ref="AN36:AN38"/>
    <mergeCell ref="B37:K37"/>
    <mergeCell ref="P37:Y37"/>
    <mergeCell ref="AD37:AM37"/>
    <mergeCell ref="Z36:Z38"/>
    <mergeCell ref="A65:A67"/>
    <mergeCell ref="B65:K65"/>
    <mergeCell ref="L65:L67"/>
    <mergeCell ref="N65:N67"/>
    <mergeCell ref="P65:Y65"/>
    <mergeCell ref="AB65:AB67"/>
    <mergeCell ref="AD65:AM65"/>
    <mergeCell ref="AN65:AN67"/>
    <mergeCell ref="B66:K66"/>
    <mergeCell ref="P66:Y66"/>
    <mergeCell ref="AD66:AM66"/>
    <mergeCell ref="Z65:Z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K32 X32:Y32 J61:K61 X61:Y61 K95 X95:Y95 B95:H95 B61:H61 B32:H32 P95:V95 P61:V61 P32:V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" id="{B2D71EE2-7A21-4D69-8C3E-E2DD66FDD5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8" id="{06EB58DC-BBE1-4F51-83FB-92A723F6283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7" id="{3FE0738D-F1E6-4FC1-95E1-7F246304AC1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6" id="{79C589A2-4379-437D-8A6D-EC4D5155B0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5" id="{14F2A0F1-CDE2-425A-8C3C-5F0AE716D4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4" id="{0BD7FE19-8B97-48E8-9007-FB64BF0977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3" id="{DBFE085D-77B1-40FD-B55A-519FAED560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2" id="{B83FE7BA-C1AD-4401-A439-650AF49A20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B4A4D33F-E118-486A-B657-DE67BC2415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9" id="{C7F07C76-B18F-4957-93A8-17CB2D8BB2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8" id="{339C4926-529F-4FA8-B4BE-6451F0AC7E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7" id="{EF6492E1-372E-450A-85AB-CA7BB825B5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6" id="{798D61E0-CC6C-44D4-9E16-41DD06DE8A2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5" id="{943B9BCB-79E5-4C05-9151-26A58DB991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4" id="{46D8B79C-E11C-4E81-A242-F99D45192E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3" id="{82596C50-D180-4916-8232-263AE436B4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2" id="{EB420D4C-661B-4CC8-BABE-45C64A50A4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  <x14:conditionalFormatting xmlns:xm="http://schemas.microsoft.com/office/excel/2006/main">
          <x14:cfRule type="iconSet" priority="1" id="{906B9E08-DCDD-481A-A95F-8A030C5C92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"/>
  <sheetViews>
    <sheetView showGridLines="0" topLeftCell="X1" workbookViewId="0">
      <selection activeCell="V20" sqref="V20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4" max="11" width="9.140625" customWidth="1"/>
    <col min="14" max="14" width="10.42578125" customWidth="1"/>
    <col min="15" max="15" width="1.140625" customWidth="1"/>
    <col min="16" max="16" width="10.42578125" customWidth="1"/>
    <col min="17" max="17" width="2.140625" customWidth="1"/>
    <col min="18" max="25" width="9.140625" customWidth="1"/>
    <col min="28" max="28" width="10.42578125" customWidth="1"/>
    <col min="29" max="29" width="1.140625" customWidth="1"/>
    <col min="30" max="30" width="10.42578125" customWidth="1"/>
    <col min="31" max="31" width="2" customWidth="1"/>
    <col min="32" max="39" width="9.140625" customWidth="1"/>
    <col min="42" max="42" width="10.42578125" customWidth="1"/>
  </cols>
  <sheetData>
    <row r="1" spans="1:42" ht="15.75" x14ac:dyDescent="0.25">
      <c r="A1" s="20" t="s">
        <v>41</v>
      </c>
    </row>
    <row r="2" spans="1:42" ht="15.75" thickBot="1" x14ac:dyDescent="0.3"/>
    <row r="3" spans="1:42" x14ac:dyDescent="0.25">
      <c r="A3" s="479" t="s">
        <v>32</v>
      </c>
      <c r="B3" s="498"/>
      <c r="C3" s="508"/>
      <c r="D3" s="489" t="s">
        <v>19</v>
      </c>
      <c r="E3" s="490"/>
      <c r="F3" s="490"/>
      <c r="G3" s="490"/>
      <c r="H3" s="490"/>
      <c r="I3" s="490"/>
      <c r="J3" s="490"/>
      <c r="K3" s="490"/>
      <c r="L3" s="490"/>
      <c r="M3" s="491"/>
      <c r="N3" s="495" t="s">
        <v>221</v>
      </c>
      <c r="P3" s="493" t="s">
        <v>220</v>
      </c>
      <c r="R3" s="524" t="s">
        <v>35</v>
      </c>
      <c r="S3" s="525"/>
      <c r="T3" s="525"/>
      <c r="U3" s="525"/>
      <c r="V3" s="525"/>
      <c r="W3" s="525"/>
      <c r="X3" s="525"/>
      <c r="Y3" s="525"/>
      <c r="Z3" s="525"/>
      <c r="AA3" s="526"/>
      <c r="AB3" s="495" t="s">
        <v>221</v>
      </c>
      <c r="AD3" s="493" t="s">
        <v>220</v>
      </c>
      <c r="AF3" s="515" t="s">
        <v>42</v>
      </c>
      <c r="AG3" s="516"/>
      <c r="AH3" s="516"/>
      <c r="AI3" s="516"/>
      <c r="AJ3" s="516"/>
      <c r="AK3" s="516"/>
      <c r="AL3" s="516"/>
      <c r="AM3" s="516"/>
      <c r="AN3" s="516"/>
      <c r="AO3" s="517"/>
      <c r="AP3" s="495" t="s">
        <v>221</v>
      </c>
    </row>
    <row r="4" spans="1:42" ht="15.75" thickBot="1" x14ac:dyDescent="0.3">
      <c r="A4" s="499"/>
      <c r="B4" s="500"/>
      <c r="C4" s="509"/>
      <c r="D4" s="502" t="s">
        <v>73</v>
      </c>
      <c r="E4" s="487"/>
      <c r="F4" s="487"/>
      <c r="G4" s="487"/>
      <c r="H4" s="487"/>
      <c r="I4" s="487"/>
      <c r="J4" s="487"/>
      <c r="K4" s="487"/>
      <c r="L4" s="487"/>
      <c r="M4" s="488"/>
      <c r="N4" s="496"/>
      <c r="P4" s="494"/>
      <c r="R4" s="518" t="str">
        <f>D4</f>
        <v>jan-dez</v>
      </c>
      <c r="S4" s="519"/>
      <c r="T4" s="519"/>
      <c r="U4" s="519"/>
      <c r="V4" s="519"/>
      <c r="W4" s="519"/>
      <c r="X4" s="519"/>
      <c r="Y4" s="519"/>
      <c r="Z4" s="519"/>
      <c r="AA4" s="520"/>
      <c r="AB4" s="496"/>
      <c r="AD4" s="494"/>
      <c r="AF4" s="521" t="str">
        <f>D4</f>
        <v>jan-dez</v>
      </c>
      <c r="AG4" s="522"/>
      <c r="AH4" s="522"/>
      <c r="AI4" s="522"/>
      <c r="AJ4" s="522"/>
      <c r="AK4" s="522"/>
      <c r="AL4" s="522"/>
      <c r="AM4" s="522"/>
      <c r="AN4" s="522"/>
      <c r="AO4" s="523"/>
      <c r="AP4" s="496"/>
    </row>
    <row r="5" spans="1:42" ht="20.25" customHeight="1" thickBot="1" x14ac:dyDescent="0.3">
      <c r="A5" s="499"/>
      <c r="B5" s="500"/>
      <c r="C5" s="509"/>
      <c r="D5" s="43">
        <v>2010</v>
      </c>
      <c r="E5" s="94">
        <v>2011</v>
      </c>
      <c r="F5" s="94">
        <v>2012</v>
      </c>
      <c r="G5" s="94">
        <v>2013</v>
      </c>
      <c r="H5" s="94">
        <v>2014</v>
      </c>
      <c r="I5" s="94">
        <v>2015</v>
      </c>
      <c r="J5" s="94">
        <v>2016</v>
      </c>
      <c r="K5" s="94">
        <v>2017</v>
      </c>
      <c r="L5" s="94">
        <v>2018</v>
      </c>
      <c r="M5" s="42">
        <v>2019</v>
      </c>
      <c r="N5" s="497"/>
      <c r="P5" s="494"/>
      <c r="R5" s="422">
        <v>2010</v>
      </c>
      <c r="S5" s="84">
        <v>2011</v>
      </c>
      <c r="T5" s="84">
        <v>2012</v>
      </c>
      <c r="U5" s="84">
        <v>2013</v>
      </c>
      <c r="V5" s="84">
        <v>2014</v>
      </c>
      <c r="W5" s="84">
        <v>2015</v>
      </c>
      <c r="X5" s="84">
        <v>2016</v>
      </c>
      <c r="Y5" s="84">
        <v>2017</v>
      </c>
      <c r="Z5" s="84">
        <v>2018</v>
      </c>
      <c r="AA5" s="42">
        <v>2019</v>
      </c>
      <c r="AB5" s="497"/>
      <c r="AD5" s="494"/>
      <c r="AF5" s="185">
        <v>2010</v>
      </c>
      <c r="AG5" s="163">
        <v>2011</v>
      </c>
      <c r="AH5" s="163">
        <v>2012</v>
      </c>
      <c r="AI5" s="163">
        <v>2013</v>
      </c>
      <c r="AJ5" s="163">
        <v>2014</v>
      </c>
      <c r="AK5" s="163">
        <v>2015</v>
      </c>
      <c r="AL5" s="163">
        <v>2016</v>
      </c>
      <c r="AM5" s="163">
        <v>2017</v>
      </c>
      <c r="AN5" s="163">
        <v>2018</v>
      </c>
      <c r="AO5" s="174">
        <v>2019</v>
      </c>
      <c r="AP5" s="497"/>
    </row>
    <row r="6" spans="1:42" ht="20.100000000000001" customHeight="1" x14ac:dyDescent="0.25">
      <c r="A6" s="12" t="s">
        <v>36</v>
      </c>
      <c r="B6" s="13"/>
      <c r="C6" s="13"/>
      <c r="D6" s="194">
        <v>583416.59</v>
      </c>
      <c r="E6" s="195">
        <v>641040.41</v>
      </c>
      <c r="F6" s="195">
        <v>633805.9</v>
      </c>
      <c r="G6" s="195">
        <v>611888.11</v>
      </c>
      <c r="H6" s="195">
        <v>591323.94999999995</v>
      </c>
      <c r="I6" s="195">
        <v>593651.6</v>
      </c>
      <c r="J6" s="195">
        <v>571803.38</v>
      </c>
      <c r="K6" s="195">
        <v>558770.54</v>
      </c>
      <c r="L6" s="195">
        <v>527836.81999999995</v>
      </c>
      <c r="M6" s="196">
        <v>541580.27</v>
      </c>
      <c r="N6" s="54">
        <f>(M6-L6)/L6</f>
        <v>2.6037308272659099E-2</v>
      </c>
      <c r="P6" s="391">
        <f>M6/M8</f>
        <v>0.86832407060527117</v>
      </c>
      <c r="Q6" s="7"/>
      <c r="R6" s="194">
        <v>224509.728</v>
      </c>
      <c r="S6" s="195">
        <v>245161.95600000001</v>
      </c>
      <c r="T6" s="195">
        <v>244662.10699999999</v>
      </c>
      <c r="U6" s="195">
        <v>246516.573</v>
      </c>
      <c r="V6" s="195">
        <v>246027.535</v>
      </c>
      <c r="W6" s="195">
        <v>251621.19899999999</v>
      </c>
      <c r="X6" s="195">
        <v>243253.342</v>
      </c>
      <c r="Y6" s="195">
        <v>240460.77100000001</v>
      </c>
      <c r="Z6" s="195">
        <v>233479.50200000001</v>
      </c>
      <c r="AA6" s="196">
        <v>241681.90700000001</v>
      </c>
      <c r="AB6" s="160">
        <f>(AA6-Z6)/Z6</f>
        <v>3.513115682420806E-2</v>
      </c>
      <c r="AD6" s="392">
        <f>AA6/AA8</f>
        <v>0.76964657288540284</v>
      </c>
      <c r="AF6" s="116">
        <f t="shared" ref="AF6:AI8" si="0">(R6/D6)*10</f>
        <v>3.8481889587678682</v>
      </c>
      <c r="AG6" s="88">
        <f t="shared" si="0"/>
        <v>3.8244384000690381</v>
      </c>
      <c r="AH6" s="88">
        <f t="shared" si="0"/>
        <v>3.8602055771333141</v>
      </c>
      <c r="AI6" s="88">
        <f t="shared" si="0"/>
        <v>4.028785148317394</v>
      </c>
      <c r="AJ6" s="88">
        <f>(W6/I6)*10</f>
        <v>4.238533156484376</v>
      </c>
      <c r="AK6" s="88">
        <f t="shared" ref="AK6:AN8" si="1">(X6/J6)*10</f>
        <v>4.2541431287097327</v>
      </c>
      <c r="AL6" s="88">
        <f t="shared" si="1"/>
        <v>4.3033902789506397</v>
      </c>
      <c r="AM6" s="88">
        <f t="shared" si="1"/>
        <v>4.4233273078600321</v>
      </c>
      <c r="AN6" s="88">
        <f t="shared" si="1"/>
        <v>4.4625316021944448</v>
      </c>
      <c r="AO6" s="117">
        <f>(AA6/M6)*10</f>
        <v>4.4625316021944448</v>
      </c>
      <c r="AP6" s="160">
        <f>(AO6-AN6)/AN6</f>
        <v>0</v>
      </c>
    </row>
    <row r="7" spans="1:42" ht="20.100000000000001" customHeight="1" thickBot="1" x14ac:dyDescent="0.3">
      <c r="A7" s="12" t="s">
        <v>39</v>
      </c>
      <c r="B7" s="13"/>
      <c r="C7" s="13"/>
      <c r="D7" s="197">
        <v>79682.91</v>
      </c>
      <c r="E7" s="198">
        <v>85621.26</v>
      </c>
      <c r="F7" s="198">
        <v>86206.81</v>
      </c>
      <c r="G7" s="198">
        <v>84690</v>
      </c>
      <c r="H7" s="198">
        <v>83054.509999999995</v>
      </c>
      <c r="I7" s="198">
        <v>78329.19</v>
      </c>
      <c r="J7" s="198">
        <v>79536.34</v>
      </c>
      <c r="K7" s="198">
        <v>81256.039999999994</v>
      </c>
      <c r="L7" s="198">
        <v>79463.789999999994</v>
      </c>
      <c r="M7" s="199">
        <v>82127.27</v>
      </c>
      <c r="N7" s="54">
        <f>(M7-L7)/L7</f>
        <v>3.3518159654856765E-2</v>
      </c>
      <c r="P7" s="392">
        <f>M7/M8</f>
        <v>0.13167592939472883</v>
      </c>
      <c r="R7" s="97">
        <v>56489.597000000002</v>
      </c>
      <c r="S7" s="75">
        <v>62418.750999999997</v>
      </c>
      <c r="T7" s="202">
        <v>64005.186000000002</v>
      </c>
      <c r="U7" s="202">
        <v>69791.819000000003</v>
      </c>
      <c r="V7" s="202">
        <v>64875.915000000001</v>
      </c>
      <c r="W7" s="202">
        <v>63724.044000000002</v>
      </c>
      <c r="X7" s="202">
        <v>68210.301999999996</v>
      </c>
      <c r="Y7" s="202">
        <v>69828.114000000001</v>
      </c>
      <c r="Z7" s="202">
        <v>69610.073000000004</v>
      </c>
      <c r="AA7" s="203">
        <v>72334.831999999995</v>
      </c>
      <c r="AB7" s="160">
        <f>(AA7-Z7)/Z7</f>
        <v>3.9143171132717973E-2</v>
      </c>
      <c r="AD7" s="392">
        <f>AA7/AA8</f>
        <v>0.23035342711459722</v>
      </c>
      <c r="AF7" s="120">
        <f t="shared" si="0"/>
        <v>7.0892989475409474</v>
      </c>
      <c r="AG7" s="91">
        <f t="shared" si="0"/>
        <v>7.2900995617210027</v>
      </c>
      <c r="AH7" s="91">
        <f t="shared" si="0"/>
        <v>7.4246090303074661</v>
      </c>
      <c r="AI7" s="91">
        <f t="shared" si="0"/>
        <v>8.2408571259889012</v>
      </c>
      <c r="AJ7" s="91">
        <f>(W7/I7)*10</f>
        <v>8.1354146519324395</v>
      </c>
      <c r="AK7" s="91">
        <f t="shared" si="1"/>
        <v>8.57599205595832</v>
      </c>
      <c r="AL7" s="91">
        <f t="shared" si="1"/>
        <v>8.5935905810817275</v>
      </c>
      <c r="AM7" s="91">
        <f t="shared" si="1"/>
        <v>8.759973945365557</v>
      </c>
      <c r="AN7" s="91">
        <f t="shared" si="1"/>
        <v>8.807650857017407</v>
      </c>
      <c r="AO7" s="121">
        <f>(AA7/M7)*10</f>
        <v>8.807650857017407</v>
      </c>
      <c r="AP7" s="160">
        <f>(AO7-AN7)/AN7</f>
        <v>0</v>
      </c>
    </row>
    <row r="8" spans="1:42" ht="26.25" customHeight="1" thickBot="1" x14ac:dyDescent="0.3">
      <c r="A8" s="69" t="s">
        <v>30</v>
      </c>
      <c r="B8" s="200"/>
      <c r="C8" s="201"/>
      <c r="D8" s="110">
        <v>663099.5</v>
      </c>
      <c r="E8" s="111">
        <v>726661.67</v>
      </c>
      <c r="F8" s="111">
        <v>720012.71</v>
      </c>
      <c r="G8" s="111">
        <v>696578.11</v>
      </c>
      <c r="H8" s="111">
        <v>674378.46</v>
      </c>
      <c r="I8" s="111">
        <v>671980.79</v>
      </c>
      <c r="J8" s="111">
        <v>651339.72</v>
      </c>
      <c r="K8" s="111">
        <v>640026.57999999996</v>
      </c>
      <c r="L8" s="111">
        <v>607300.61</v>
      </c>
      <c r="M8" s="112">
        <v>623707.54</v>
      </c>
      <c r="N8" s="181">
        <f>(M8-L8)/L8</f>
        <v>2.7016159262543884E-2</v>
      </c>
      <c r="P8" s="424">
        <f>P6+P7</f>
        <v>1</v>
      </c>
      <c r="Q8" s="7"/>
      <c r="R8" s="152">
        <v>280999.32500000001</v>
      </c>
      <c r="S8" s="111">
        <v>307580.70699999999</v>
      </c>
      <c r="T8" s="111">
        <v>308667.29300000001</v>
      </c>
      <c r="U8" s="111">
        <v>316308.39199999999</v>
      </c>
      <c r="V8" s="111">
        <v>310903.45</v>
      </c>
      <c r="W8" s="111">
        <v>315345.24300000002</v>
      </c>
      <c r="X8" s="111">
        <v>311463.64399999997</v>
      </c>
      <c r="Y8" s="111">
        <v>310288.88500000001</v>
      </c>
      <c r="Z8" s="111">
        <v>303089.57500000001</v>
      </c>
      <c r="AA8" s="112">
        <v>314016.739</v>
      </c>
      <c r="AB8" s="244">
        <f>(AA8-Z8)/Z8</f>
        <v>3.6052589403644086E-2</v>
      </c>
      <c r="AD8" s="424">
        <f>AD6+AD7</f>
        <v>1</v>
      </c>
      <c r="AE8" s="7"/>
      <c r="AF8" s="178">
        <f t="shared" si="0"/>
        <v>4.2376645586371273</v>
      </c>
      <c r="AG8" s="179">
        <f t="shared" si="0"/>
        <v>4.2327911282289046</v>
      </c>
      <c r="AH8" s="179">
        <f t="shared" si="0"/>
        <v>4.286970059181316</v>
      </c>
      <c r="AI8" s="179">
        <f t="shared" si="0"/>
        <v>4.5408890612425363</v>
      </c>
      <c r="AJ8" s="179">
        <f>(W8/I8)*10</f>
        <v>4.6927716936670167</v>
      </c>
      <c r="AK8" s="179">
        <f t="shared" si="1"/>
        <v>4.7818923740747756</v>
      </c>
      <c r="AL8" s="179">
        <f t="shared" si="1"/>
        <v>4.848062482030044</v>
      </c>
      <c r="AM8" s="179">
        <f t="shared" si="1"/>
        <v>4.9907668460929102</v>
      </c>
      <c r="AN8" s="179">
        <f t="shared" si="1"/>
        <v>5.0346792184041895</v>
      </c>
      <c r="AO8" s="180">
        <f>(AA8/M8)*10</f>
        <v>5.0346792184041895</v>
      </c>
      <c r="AP8" s="181">
        <f>(AO8-AN8)/AN8</f>
        <v>0</v>
      </c>
    </row>
  </sheetData>
  <mergeCells count="12">
    <mergeCell ref="A3:C5"/>
    <mergeCell ref="D3:M3"/>
    <mergeCell ref="N3:N5"/>
    <mergeCell ref="P3:P5"/>
    <mergeCell ref="R3:AA3"/>
    <mergeCell ref="AD3:AD5"/>
    <mergeCell ref="AF3:AO3"/>
    <mergeCell ref="AP3:AP5"/>
    <mergeCell ref="D4:M4"/>
    <mergeCell ref="R4:AA4"/>
    <mergeCell ref="AF4:AO4"/>
    <mergeCell ref="AB3:AB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5BADD89A-101C-44D4-A14C-02C48367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AP8</xm:sqref>
        </x14:conditionalFormatting>
        <x14:conditionalFormatting xmlns:xm="http://schemas.microsoft.com/office/excel/2006/main">
          <x14:cfRule type="iconSet" priority="5" id="{102D1273-3606-4457-8602-D5BC8451C2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N8</xm:sqref>
        </x14:conditionalFormatting>
        <x14:conditionalFormatting xmlns:xm="http://schemas.microsoft.com/office/excel/2006/main">
          <x14:cfRule type="iconSet" priority="4" id="{98078444-AA66-43A2-9145-C2C28F09E1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AB8</xm:sqref>
        </x14:conditionalFormatting>
        <x14:conditionalFormatting xmlns:xm="http://schemas.microsoft.com/office/excel/2006/main">
          <x14:cfRule type="iconSet" priority="3" id="{15A7123F-33F4-4BF9-956E-A440BC2C52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N6:N7</xm:sqref>
        </x14:conditionalFormatting>
        <x14:conditionalFormatting xmlns:xm="http://schemas.microsoft.com/office/excel/2006/main">
          <x14:cfRule type="iconSet" priority="2" id="{2D0041DF-23F6-44E9-8A41-A56D49D8A13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AB6:AB7</xm:sqref>
        </x14:conditionalFormatting>
        <x14:conditionalFormatting xmlns:xm="http://schemas.microsoft.com/office/excel/2006/main">
          <x14:cfRule type="iconSet" priority="1" id="{15EC5EEE-816B-444D-BA50-C57043583E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AP6:AP7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showGridLines="0" topLeftCell="A7" workbookViewId="0">
      <selection activeCell="N39" sqref="N39"/>
    </sheetView>
  </sheetViews>
  <sheetFormatPr defaultRowHeight="15" x14ac:dyDescent="0.25"/>
  <cols>
    <col min="1" max="1" width="19.42578125" bestFit="1" customWidth="1"/>
    <col min="2" max="14" width="9.140625" style="214"/>
    <col min="15" max="15" width="18.5703125" customWidth="1"/>
    <col min="16" max="16" width="23.5703125" customWidth="1"/>
    <col min="257" max="257" width="19.42578125" bestFit="1" customWidth="1"/>
    <col min="267" max="267" width="18.5703125" customWidth="1"/>
    <col min="268" max="269" width="9.140625" customWidth="1"/>
    <col min="270" max="270" width="0" hidden="1" customWidth="1"/>
    <col min="271" max="272" width="9.85546875" customWidth="1"/>
    <col min="513" max="513" width="19.42578125" bestFit="1" customWidth="1"/>
    <col min="523" max="523" width="18.5703125" customWidth="1"/>
    <col min="524" max="525" width="9.140625" customWidth="1"/>
    <col min="526" max="526" width="0" hidden="1" customWidth="1"/>
    <col min="527" max="528" width="9.85546875" customWidth="1"/>
    <col min="769" max="769" width="19.42578125" bestFit="1" customWidth="1"/>
    <col min="779" max="779" width="18.5703125" customWidth="1"/>
    <col min="780" max="781" width="9.140625" customWidth="1"/>
    <col min="782" max="782" width="0" hidden="1" customWidth="1"/>
    <col min="783" max="784" width="9.85546875" customWidth="1"/>
    <col min="1025" max="1025" width="19.42578125" bestFit="1" customWidth="1"/>
    <col min="1035" max="1035" width="18.5703125" customWidth="1"/>
    <col min="1036" max="1037" width="9.140625" customWidth="1"/>
    <col min="1038" max="1038" width="0" hidden="1" customWidth="1"/>
    <col min="1039" max="1040" width="9.85546875" customWidth="1"/>
    <col min="1281" max="1281" width="19.42578125" bestFit="1" customWidth="1"/>
    <col min="1291" max="1291" width="18.5703125" customWidth="1"/>
    <col min="1292" max="1293" width="9.140625" customWidth="1"/>
    <col min="1294" max="1294" width="0" hidden="1" customWidth="1"/>
    <col min="1295" max="1296" width="9.85546875" customWidth="1"/>
    <col min="1537" max="1537" width="19.42578125" bestFit="1" customWidth="1"/>
    <col min="1547" max="1547" width="18.5703125" customWidth="1"/>
    <col min="1548" max="1549" width="9.140625" customWidth="1"/>
    <col min="1550" max="1550" width="0" hidden="1" customWidth="1"/>
    <col min="1551" max="1552" width="9.85546875" customWidth="1"/>
    <col min="1793" max="1793" width="19.42578125" bestFit="1" customWidth="1"/>
    <col min="1803" max="1803" width="18.5703125" customWidth="1"/>
    <col min="1804" max="1805" width="9.140625" customWidth="1"/>
    <col min="1806" max="1806" width="0" hidden="1" customWidth="1"/>
    <col min="1807" max="1808" width="9.85546875" customWidth="1"/>
    <col min="2049" max="2049" width="19.42578125" bestFit="1" customWidth="1"/>
    <col min="2059" max="2059" width="18.5703125" customWidth="1"/>
    <col min="2060" max="2061" width="9.140625" customWidth="1"/>
    <col min="2062" max="2062" width="0" hidden="1" customWidth="1"/>
    <col min="2063" max="2064" width="9.85546875" customWidth="1"/>
    <col min="2305" max="2305" width="19.42578125" bestFit="1" customWidth="1"/>
    <col min="2315" max="2315" width="18.5703125" customWidth="1"/>
    <col min="2316" max="2317" width="9.140625" customWidth="1"/>
    <col min="2318" max="2318" width="0" hidden="1" customWidth="1"/>
    <col min="2319" max="2320" width="9.85546875" customWidth="1"/>
    <col min="2561" max="2561" width="19.42578125" bestFit="1" customWidth="1"/>
    <col min="2571" max="2571" width="18.5703125" customWidth="1"/>
    <col min="2572" max="2573" width="9.140625" customWidth="1"/>
    <col min="2574" max="2574" width="0" hidden="1" customWidth="1"/>
    <col min="2575" max="2576" width="9.85546875" customWidth="1"/>
    <col min="2817" max="2817" width="19.42578125" bestFit="1" customWidth="1"/>
    <col min="2827" max="2827" width="18.5703125" customWidth="1"/>
    <col min="2828" max="2829" width="9.140625" customWidth="1"/>
    <col min="2830" max="2830" width="0" hidden="1" customWidth="1"/>
    <col min="2831" max="2832" width="9.85546875" customWidth="1"/>
    <col min="3073" max="3073" width="19.42578125" bestFit="1" customWidth="1"/>
    <col min="3083" max="3083" width="18.5703125" customWidth="1"/>
    <col min="3084" max="3085" width="9.140625" customWidth="1"/>
    <col min="3086" max="3086" width="0" hidden="1" customWidth="1"/>
    <col min="3087" max="3088" width="9.85546875" customWidth="1"/>
    <col min="3329" max="3329" width="19.42578125" bestFit="1" customWidth="1"/>
    <col min="3339" max="3339" width="18.5703125" customWidth="1"/>
    <col min="3340" max="3341" width="9.140625" customWidth="1"/>
    <col min="3342" max="3342" width="0" hidden="1" customWidth="1"/>
    <col min="3343" max="3344" width="9.85546875" customWidth="1"/>
    <col min="3585" max="3585" width="19.42578125" bestFit="1" customWidth="1"/>
    <col min="3595" max="3595" width="18.5703125" customWidth="1"/>
    <col min="3596" max="3597" width="9.140625" customWidth="1"/>
    <col min="3598" max="3598" width="0" hidden="1" customWidth="1"/>
    <col min="3599" max="3600" width="9.85546875" customWidth="1"/>
    <col min="3841" max="3841" width="19.42578125" bestFit="1" customWidth="1"/>
    <col min="3851" max="3851" width="18.5703125" customWidth="1"/>
    <col min="3852" max="3853" width="9.140625" customWidth="1"/>
    <col min="3854" max="3854" width="0" hidden="1" customWidth="1"/>
    <col min="3855" max="3856" width="9.85546875" customWidth="1"/>
    <col min="4097" max="4097" width="19.42578125" bestFit="1" customWidth="1"/>
    <col min="4107" max="4107" width="18.5703125" customWidth="1"/>
    <col min="4108" max="4109" width="9.140625" customWidth="1"/>
    <col min="4110" max="4110" width="0" hidden="1" customWidth="1"/>
    <col min="4111" max="4112" width="9.85546875" customWidth="1"/>
    <col min="4353" max="4353" width="19.42578125" bestFit="1" customWidth="1"/>
    <col min="4363" max="4363" width="18.5703125" customWidth="1"/>
    <col min="4364" max="4365" width="9.140625" customWidth="1"/>
    <col min="4366" max="4366" width="0" hidden="1" customWidth="1"/>
    <col min="4367" max="4368" width="9.85546875" customWidth="1"/>
    <col min="4609" max="4609" width="19.42578125" bestFit="1" customWidth="1"/>
    <col min="4619" max="4619" width="18.5703125" customWidth="1"/>
    <col min="4620" max="4621" width="9.140625" customWidth="1"/>
    <col min="4622" max="4622" width="0" hidden="1" customWidth="1"/>
    <col min="4623" max="4624" width="9.85546875" customWidth="1"/>
    <col min="4865" max="4865" width="19.42578125" bestFit="1" customWidth="1"/>
    <col min="4875" max="4875" width="18.5703125" customWidth="1"/>
    <col min="4876" max="4877" width="9.140625" customWidth="1"/>
    <col min="4878" max="4878" width="0" hidden="1" customWidth="1"/>
    <col min="4879" max="4880" width="9.85546875" customWidth="1"/>
    <col min="5121" max="5121" width="19.42578125" bestFit="1" customWidth="1"/>
    <col min="5131" max="5131" width="18.5703125" customWidth="1"/>
    <col min="5132" max="5133" width="9.140625" customWidth="1"/>
    <col min="5134" max="5134" width="0" hidden="1" customWidth="1"/>
    <col min="5135" max="5136" width="9.85546875" customWidth="1"/>
    <col min="5377" max="5377" width="19.42578125" bestFit="1" customWidth="1"/>
    <col min="5387" max="5387" width="18.5703125" customWidth="1"/>
    <col min="5388" max="5389" width="9.140625" customWidth="1"/>
    <col min="5390" max="5390" width="0" hidden="1" customWidth="1"/>
    <col min="5391" max="5392" width="9.85546875" customWidth="1"/>
    <col min="5633" max="5633" width="19.42578125" bestFit="1" customWidth="1"/>
    <col min="5643" max="5643" width="18.5703125" customWidth="1"/>
    <col min="5644" max="5645" width="9.140625" customWidth="1"/>
    <col min="5646" max="5646" width="0" hidden="1" customWidth="1"/>
    <col min="5647" max="5648" width="9.85546875" customWidth="1"/>
    <col min="5889" max="5889" width="19.42578125" bestFit="1" customWidth="1"/>
    <col min="5899" max="5899" width="18.5703125" customWidth="1"/>
    <col min="5900" max="5901" width="9.140625" customWidth="1"/>
    <col min="5902" max="5902" width="0" hidden="1" customWidth="1"/>
    <col min="5903" max="5904" width="9.85546875" customWidth="1"/>
    <col min="6145" max="6145" width="19.42578125" bestFit="1" customWidth="1"/>
    <col min="6155" max="6155" width="18.5703125" customWidth="1"/>
    <col min="6156" max="6157" width="9.140625" customWidth="1"/>
    <col min="6158" max="6158" width="0" hidden="1" customWidth="1"/>
    <col min="6159" max="6160" width="9.85546875" customWidth="1"/>
    <col min="6401" max="6401" width="19.42578125" bestFit="1" customWidth="1"/>
    <col min="6411" max="6411" width="18.5703125" customWidth="1"/>
    <col min="6412" max="6413" width="9.140625" customWidth="1"/>
    <col min="6414" max="6414" width="0" hidden="1" customWidth="1"/>
    <col min="6415" max="6416" width="9.85546875" customWidth="1"/>
    <col min="6657" max="6657" width="19.42578125" bestFit="1" customWidth="1"/>
    <col min="6667" max="6667" width="18.5703125" customWidth="1"/>
    <col min="6668" max="6669" width="9.140625" customWidth="1"/>
    <col min="6670" max="6670" width="0" hidden="1" customWidth="1"/>
    <col min="6671" max="6672" width="9.85546875" customWidth="1"/>
    <col min="6913" max="6913" width="19.42578125" bestFit="1" customWidth="1"/>
    <col min="6923" max="6923" width="18.5703125" customWidth="1"/>
    <col min="6924" max="6925" width="9.140625" customWidth="1"/>
    <col min="6926" max="6926" width="0" hidden="1" customWidth="1"/>
    <col min="6927" max="6928" width="9.85546875" customWidth="1"/>
    <col min="7169" max="7169" width="19.42578125" bestFit="1" customWidth="1"/>
    <col min="7179" max="7179" width="18.5703125" customWidth="1"/>
    <col min="7180" max="7181" width="9.140625" customWidth="1"/>
    <col min="7182" max="7182" width="0" hidden="1" customWidth="1"/>
    <col min="7183" max="7184" width="9.85546875" customWidth="1"/>
    <col min="7425" max="7425" width="19.42578125" bestFit="1" customWidth="1"/>
    <col min="7435" max="7435" width="18.5703125" customWidth="1"/>
    <col min="7436" max="7437" width="9.140625" customWidth="1"/>
    <col min="7438" max="7438" width="0" hidden="1" customWidth="1"/>
    <col min="7439" max="7440" width="9.85546875" customWidth="1"/>
    <col min="7681" max="7681" width="19.42578125" bestFit="1" customWidth="1"/>
    <col min="7691" max="7691" width="18.5703125" customWidth="1"/>
    <col min="7692" max="7693" width="9.140625" customWidth="1"/>
    <col min="7694" max="7694" width="0" hidden="1" customWidth="1"/>
    <col min="7695" max="7696" width="9.85546875" customWidth="1"/>
    <col min="7937" max="7937" width="19.42578125" bestFit="1" customWidth="1"/>
    <col min="7947" max="7947" width="18.5703125" customWidth="1"/>
    <col min="7948" max="7949" width="9.140625" customWidth="1"/>
    <col min="7950" max="7950" width="0" hidden="1" customWidth="1"/>
    <col min="7951" max="7952" width="9.85546875" customWidth="1"/>
    <col min="8193" max="8193" width="19.42578125" bestFit="1" customWidth="1"/>
    <col min="8203" max="8203" width="18.5703125" customWidth="1"/>
    <col min="8204" max="8205" width="9.140625" customWidth="1"/>
    <col min="8206" max="8206" width="0" hidden="1" customWidth="1"/>
    <col min="8207" max="8208" width="9.85546875" customWidth="1"/>
    <col min="8449" max="8449" width="19.42578125" bestFit="1" customWidth="1"/>
    <col min="8459" max="8459" width="18.5703125" customWidth="1"/>
    <col min="8460" max="8461" width="9.140625" customWidth="1"/>
    <col min="8462" max="8462" width="0" hidden="1" customWidth="1"/>
    <col min="8463" max="8464" width="9.85546875" customWidth="1"/>
    <col min="8705" max="8705" width="19.42578125" bestFit="1" customWidth="1"/>
    <col min="8715" max="8715" width="18.5703125" customWidth="1"/>
    <col min="8716" max="8717" width="9.140625" customWidth="1"/>
    <col min="8718" max="8718" width="0" hidden="1" customWidth="1"/>
    <col min="8719" max="8720" width="9.85546875" customWidth="1"/>
    <col min="8961" max="8961" width="19.42578125" bestFit="1" customWidth="1"/>
    <col min="8971" max="8971" width="18.5703125" customWidth="1"/>
    <col min="8972" max="8973" width="9.140625" customWidth="1"/>
    <col min="8974" max="8974" width="0" hidden="1" customWidth="1"/>
    <col min="8975" max="8976" width="9.85546875" customWidth="1"/>
    <col min="9217" max="9217" width="19.42578125" bestFit="1" customWidth="1"/>
    <col min="9227" max="9227" width="18.5703125" customWidth="1"/>
    <col min="9228" max="9229" width="9.140625" customWidth="1"/>
    <col min="9230" max="9230" width="0" hidden="1" customWidth="1"/>
    <col min="9231" max="9232" width="9.85546875" customWidth="1"/>
    <col min="9473" max="9473" width="19.42578125" bestFit="1" customWidth="1"/>
    <col min="9483" max="9483" width="18.5703125" customWidth="1"/>
    <col min="9484" max="9485" width="9.140625" customWidth="1"/>
    <col min="9486" max="9486" width="0" hidden="1" customWidth="1"/>
    <col min="9487" max="9488" width="9.85546875" customWidth="1"/>
    <col min="9729" max="9729" width="19.42578125" bestFit="1" customWidth="1"/>
    <col min="9739" max="9739" width="18.5703125" customWidth="1"/>
    <col min="9740" max="9741" width="9.140625" customWidth="1"/>
    <col min="9742" max="9742" width="0" hidden="1" customWidth="1"/>
    <col min="9743" max="9744" width="9.85546875" customWidth="1"/>
    <col min="9985" max="9985" width="19.42578125" bestFit="1" customWidth="1"/>
    <col min="9995" max="9995" width="18.5703125" customWidth="1"/>
    <col min="9996" max="9997" width="9.140625" customWidth="1"/>
    <col min="9998" max="9998" width="0" hidden="1" customWidth="1"/>
    <col min="9999" max="10000" width="9.85546875" customWidth="1"/>
    <col min="10241" max="10241" width="19.42578125" bestFit="1" customWidth="1"/>
    <col min="10251" max="10251" width="18.5703125" customWidth="1"/>
    <col min="10252" max="10253" width="9.140625" customWidth="1"/>
    <col min="10254" max="10254" width="0" hidden="1" customWidth="1"/>
    <col min="10255" max="10256" width="9.85546875" customWidth="1"/>
    <col min="10497" max="10497" width="19.42578125" bestFit="1" customWidth="1"/>
    <col min="10507" max="10507" width="18.5703125" customWidth="1"/>
    <col min="10508" max="10509" width="9.140625" customWidth="1"/>
    <col min="10510" max="10510" width="0" hidden="1" customWidth="1"/>
    <col min="10511" max="10512" width="9.85546875" customWidth="1"/>
    <col min="10753" max="10753" width="19.42578125" bestFit="1" customWidth="1"/>
    <col min="10763" max="10763" width="18.5703125" customWidth="1"/>
    <col min="10764" max="10765" width="9.140625" customWidth="1"/>
    <col min="10766" max="10766" width="0" hidden="1" customWidth="1"/>
    <col min="10767" max="10768" width="9.85546875" customWidth="1"/>
    <col min="11009" max="11009" width="19.42578125" bestFit="1" customWidth="1"/>
    <col min="11019" max="11019" width="18.5703125" customWidth="1"/>
    <col min="11020" max="11021" width="9.140625" customWidth="1"/>
    <col min="11022" max="11022" width="0" hidden="1" customWidth="1"/>
    <col min="11023" max="11024" width="9.85546875" customWidth="1"/>
    <col min="11265" max="11265" width="19.42578125" bestFit="1" customWidth="1"/>
    <col min="11275" max="11275" width="18.5703125" customWidth="1"/>
    <col min="11276" max="11277" width="9.140625" customWidth="1"/>
    <col min="11278" max="11278" width="0" hidden="1" customWidth="1"/>
    <col min="11279" max="11280" width="9.85546875" customWidth="1"/>
    <col min="11521" max="11521" width="19.42578125" bestFit="1" customWidth="1"/>
    <col min="11531" max="11531" width="18.5703125" customWidth="1"/>
    <col min="11532" max="11533" width="9.140625" customWidth="1"/>
    <col min="11534" max="11534" width="0" hidden="1" customWidth="1"/>
    <col min="11535" max="11536" width="9.85546875" customWidth="1"/>
    <col min="11777" max="11777" width="19.42578125" bestFit="1" customWidth="1"/>
    <col min="11787" max="11787" width="18.5703125" customWidth="1"/>
    <col min="11788" max="11789" width="9.140625" customWidth="1"/>
    <col min="11790" max="11790" width="0" hidden="1" customWidth="1"/>
    <col min="11791" max="11792" width="9.85546875" customWidth="1"/>
    <col min="12033" max="12033" width="19.42578125" bestFit="1" customWidth="1"/>
    <col min="12043" max="12043" width="18.5703125" customWidth="1"/>
    <col min="12044" max="12045" width="9.140625" customWidth="1"/>
    <col min="12046" max="12046" width="0" hidden="1" customWidth="1"/>
    <col min="12047" max="12048" width="9.85546875" customWidth="1"/>
    <col min="12289" max="12289" width="19.42578125" bestFit="1" customWidth="1"/>
    <col min="12299" max="12299" width="18.5703125" customWidth="1"/>
    <col min="12300" max="12301" width="9.140625" customWidth="1"/>
    <col min="12302" max="12302" width="0" hidden="1" customWidth="1"/>
    <col min="12303" max="12304" width="9.85546875" customWidth="1"/>
    <col min="12545" max="12545" width="19.42578125" bestFit="1" customWidth="1"/>
    <col min="12555" max="12555" width="18.5703125" customWidth="1"/>
    <col min="12556" max="12557" width="9.140625" customWidth="1"/>
    <col min="12558" max="12558" width="0" hidden="1" customWidth="1"/>
    <col min="12559" max="12560" width="9.85546875" customWidth="1"/>
    <col min="12801" max="12801" width="19.42578125" bestFit="1" customWidth="1"/>
    <col min="12811" max="12811" width="18.5703125" customWidth="1"/>
    <col min="12812" max="12813" width="9.140625" customWidth="1"/>
    <col min="12814" max="12814" width="0" hidden="1" customWidth="1"/>
    <col min="12815" max="12816" width="9.85546875" customWidth="1"/>
    <col min="13057" max="13057" width="19.42578125" bestFit="1" customWidth="1"/>
    <col min="13067" max="13067" width="18.5703125" customWidth="1"/>
    <col min="13068" max="13069" width="9.140625" customWidth="1"/>
    <col min="13070" max="13070" width="0" hidden="1" customWidth="1"/>
    <col min="13071" max="13072" width="9.85546875" customWidth="1"/>
    <col min="13313" max="13313" width="19.42578125" bestFit="1" customWidth="1"/>
    <col min="13323" max="13323" width="18.5703125" customWidth="1"/>
    <col min="13324" max="13325" width="9.140625" customWidth="1"/>
    <col min="13326" max="13326" width="0" hidden="1" customWidth="1"/>
    <col min="13327" max="13328" width="9.85546875" customWidth="1"/>
    <col min="13569" max="13569" width="19.42578125" bestFit="1" customWidth="1"/>
    <col min="13579" max="13579" width="18.5703125" customWidth="1"/>
    <col min="13580" max="13581" width="9.140625" customWidth="1"/>
    <col min="13582" max="13582" width="0" hidden="1" customWidth="1"/>
    <col min="13583" max="13584" width="9.85546875" customWidth="1"/>
    <col min="13825" max="13825" width="19.42578125" bestFit="1" customWidth="1"/>
    <col min="13835" max="13835" width="18.5703125" customWidth="1"/>
    <col min="13836" max="13837" width="9.140625" customWidth="1"/>
    <col min="13838" max="13838" width="0" hidden="1" customWidth="1"/>
    <col min="13839" max="13840" width="9.85546875" customWidth="1"/>
    <col min="14081" max="14081" width="19.42578125" bestFit="1" customWidth="1"/>
    <col min="14091" max="14091" width="18.5703125" customWidth="1"/>
    <col min="14092" max="14093" width="9.140625" customWidth="1"/>
    <col min="14094" max="14094" width="0" hidden="1" customWidth="1"/>
    <col min="14095" max="14096" width="9.85546875" customWidth="1"/>
    <col min="14337" max="14337" width="19.42578125" bestFit="1" customWidth="1"/>
    <col min="14347" max="14347" width="18.5703125" customWidth="1"/>
    <col min="14348" max="14349" width="9.140625" customWidth="1"/>
    <col min="14350" max="14350" width="0" hidden="1" customWidth="1"/>
    <col min="14351" max="14352" width="9.85546875" customWidth="1"/>
    <col min="14593" max="14593" width="19.42578125" bestFit="1" customWidth="1"/>
    <col min="14603" max="14603" width="18.5703125" customWidth="1"/>
    <col min="14604" max="14605" width="9.140625" customWidth="1"/>
    <col min="14606" max="14606" width="0" hidden="1" customWidth="1"/>
    <col min="14607" max="14608" width="9.85546875" customWidth="1"/>
    <col min="14849" max="14849" width="19.42578125" bestFit="1" customWidth="1"/>
    <col min="14859" max="14859" width="18.5703125" customWidth="1"/>
    <col min="14860" max="14861" width="9.140625" customWidth="1"/>
    <col min="14862" max="14862" width="0" hidden="1" customWidth="1"/>
    <col min="14863" max="14864" width="9.85546875" customWidth="1"/>
    <col min="15105" max="15105" width="19.42578125" bestFit="1" customWidth="1"/>
    <col min="15115" max="15115" width="18.5703125" customWidth="1"/>
    <col min="15116" max="15117" width="9.140625" customWidth="1"/>
    <col min="15118" max="15118" width="0" hidden="1" customWidth="1"/>
    <col min="15119" max="15120" width="9.85546875" customWidth="1"/>
    <col min="15361" max="15361" width="19.42578125" bestFit="1" customWidth="1"/>
    <col min="15371" max="15371" width="18.5703125" customWidth="1"/>
    <col min="15372" max="15373" width="9.140625" customWidth="1"/>
    <col min="15374" max="15374" width="0" hidden="1" customWidth="1"/>
    <col min="15375" max="15376" width="9.85546875" customWidth="1"/>
    <col min="15617" max="15617" width="19.42578125" bestFit="1" customWidth="1"/>
    <col min="15627" max="15627" width="18.5703125" customWidth="1"/>
    <col min="15628" max="15629" width="9.140625" customWidth="1"/>
    <col min="15630" max="15630" width="0" hidden="1" customWidth="1"/>
    <col min="15631" max="15632" width="9.85546875" customWidth="1"/>
    <col min="15873" max="15873" width="19.42578125" bestFit="1" customWidth="1"/>
    <col min="15883" max="15883" width="18.5703125" customWidth="1"/>
    <col min="15884" max="15885" width="9.140625" customWidth="1"/>
    <col min="15886" max="15886" width="0" hidden="1" customWidth="1"/>
    <col min="15887" max="15888" width="9.85546875" customWidth="1"/>
    <col min="16129" max="16129" width="19.42578125" bestFit="1" customWidth="1"/>
    <col min="16139" max="16139" width="18.5703125" customWidth="1"/>
    <col min="16140" max="16141" width="9.140625" customWidth="1"/>
    <col min="16142" max="16142" width="0" hidden="1" customWidth="1"/>
    <col min="16143" max="16144" width="9.85546875" customWidth="1"/>
  </cols>
  <sheetData>
    <row r="1" spans="1:33" ht="15.75" x14ac:dyDescent="0.25">
      <c r="A1" s="20" t="s">
        <v>63</v>
      </c>
    </row>
    <row r="2" spans="1:33" ht="15.75" thickBot="1" x14ac:dyDescent="0.3"/>
    <row r="3" spans="1:33" ht="22.5" customHeight="1" x14ac:dyDescent="0.25">
      <c r="A3" s="470" t="s">
        <v>21</v>
      </c>
      <c r="B3" s="472">
        <v>2007</v>
      </c>
      <c r="C3" s="466">
        <v>2008</v>
      </c>
      <c r="D3" s="466">
        <v>2009</v>
      </c>
      <c r="E3" s="466">
        <v>2010</v>
      </c>
      <c r="F3" s="466">
        <v>2011</v>
      </c>
      <c r="G3" s="466">
        <v>2012</v>
      </c>
      <c r="H3" s="466">
        <v>2013</v>
      </c>
      <c r="I3" s="466">
        <v>2014</v>
      </c>
      <c r="J3" s="466">
        <v>2015</v>
      </c>
      <c r="K3" s="466">
        <v>2016</v>
      </c>
      <c r="L3" s="466">
        <v>2017</v>
      </c>
      <c r="M3" s="466">
        <v>2018</v>
      </c>
      <c r="N3" s="468">
        <v>2019</v>
      </c>
      <c r="O3" s="260" t="s">
        <v>50</v>
      </c>
    </row>
    <row r="4" spans="1:33" ht="31.5" customHeight="1" thickBot="1" x14ac:dyDescent="0.3">
      <c r="A4" s="471"/>
      <c r="B4" s="473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9"/>
      <c r="O4" s="261" t="s">
        <v>218</v>
      </c>
    </row>
    <row r="5" spans="1:33" ht="3" customHeight="1" thickBot="1" x14ac:dyDescent="0.3">
      <c r="A5" s="28"/>
      <c r="B5" s="245">
        <v>2007</v>
      </c>
      <c r="C5" s="245">
        <v>2008</v>
      </c>
      <c r="D5" s="245">
        <v>2009</v>
      </c>
      <c r="E5" s="245">
        <v>2010</v>
      </c>
      <c r="F5" s="245">
        <v>2011</v>
      </c>
      <c r="G5" s="245"/>
      <c r="H5" s="245"/>
      <c r="I5" s="245"/>
      <c r="J5" s="245"/>
      <c r="K5" s="245"/>
      <c r="L5" s="245"/>
      <c r="M5" s="245"/>
      <c r="N5" s="245"/>
      <c r="O5" s="246"/>
    </row>
    <row r="6" spans="1:33" ht="27.95" customHeight="1" x14ac:dyDescent="0.25">
      <c r="A6" s="168" t="s">
        <v>45</v>
      </c>
      <c r="B6" s="247">
        <v>595986.61599999934</v>
      </c>
      <c r="C6" s="248">
        <v>575965.5770000004</v>
      </c>
      <c r="D6" s="248">
        <v>544011.29100000043</v>
      </c>
      <c r="E6" s="248">
        <v>614380.20499999996</v>
      </c>
      <c r="F6" s="248">
        <v>656918.26</v>
      </c>
      <c r="G6" s="248">
        <v>703504.83499999996</v>
      </c>
      <c r="H6" s="248">
        <v>720793.56200000003</v>
      </c>
      <c r="I6" s="248">
        <v>726284.80299999996</v>
      </c>
      <c r="J6" s="248">
        <v>735533.90500000003</v>
      </c>
      <c r="K6" s="248">
        <v>723973.625</v>
      </c>
      <c r="L6" s="266">
        <v>778041</v>
      </c>
      <c r="M6" s="266">
        <v>800341.53700000001</v>
      </c>
      <c r="N6" s="249">
        <v>821488.86499999999</v>
      </c>
      <c r="O6" s="262"/>
      <c r="X6" s="27"/>
      <c r="Y6" s="27" t="s">
        <v>74</v>
      </c>
      <c r="Z6" s="27"/>
      <c r="AA6" s="27"/>
      <c r="AB6" s="27" t="s">
        <v>75</v>
      </c>
      <c r="AC6" s="27"/>
      <c r="AD6" s="27"/>
      <c r="AE6" s="27" t="s">
        <v>76</v>
      </c>
      <c r="AF6" s="27"/>
      <c r="AG6" s="27"/>
    </row>
    <row r="7" spans="1:33" ht="27.95" customHeight="1" thickBot="1" x14ac:dyDescent="0.3">
      <c r="A7" s="250" t="s">
        <v>46</v>
      </c>
      <c r="B7" s="251"/>
      <c r="C7" s="187">
        <f t="shared" ref="C7:K7" si="0">(C6-B6)/B6</f>
        <v>-3.3593101694751756E-2</v>
      </c>
      <c r="D7" s="187">
        <f t="shared" si="0"/>
        <v>-5.547950654696842E-2</v>
      </c>
      <c r="E7" s="187">
        <f t="shared" si="0"/>
        <v>0.12935193655750699</v>
      </c>
      <c r="F7" s="187">
        <f t="shared" si="0"/>
        <v>6.9237346278108125E-2</v>
      </c>
      <c r="G7" s="187">
        <f t="shared" si="0"/>
        <v>7.0916851968766945E-2</v>
      </c>
      <c r="H7" s="187">
        <f t="shared" si="0"/>
        <v>2.4575136004573547E-2</v>
      </c>
      <c r="I7" s="187">
        <f t="shared" si="0"/>
        <v>7.6183269239576273E-3</v>
      </c>
      <c r="J7" s="187">
        <f t="shared" si="0"/>
        <v>1.2734814169036209E-2</v>
      </c>
      <c r="K7" s="187">
        <f t="shared" si="0"/>
        <v>-1.571685536372389E-2</v>
      </c>
      <c r="L7" s="187">
        <f t="shared" ref="L7:M7" si="1">(L6-K6)/K6</f>
        <v>7.4681415362334511E-2</v>
      </c>
      <c r="M7" s="187">
        <f t="shared" si="1"/>
        <v>2.8662418818545567E-2</v>
      </c>
      <c r="N7" s="187">
        <f t="shared" ref="N7" si="2">(N6-L6)/L6</f>
        <v>5.5842641968739427E-2</v>
      </c>
      <c r="O7" s="184"/>
      <c r="X7" s="27"/>
      <c r="Y7" s="27">
        <v>2012</v>
      </c>
      <c r="Z7" s="27">
        <v>2013</v>
      </c>
      <c r="AA7" s="27"/>
      <c r="AB7" s="27">
        <v>2012</v>
      </c>
      <c r="AC7" s="27">
        <v>2013</v>
      </c>
      <c r="AD7" s="27"/>
      <c r="AE7" s="27">
        <v>2012</v>
      </c>
      <c r="AF7" s="27">
        <v>2013</v>
      </c>
      <c r="AG7" s="27"/>
    </row>
    <row r="8" spans="1:33" ht="27.95" customHeight="1" x14ac:dyDescent="0.25">
      <c r="A8" s="168" t="s">
        <v>47</v>
      </c>
      <c r="B8" s="247">
        <v>63256.660999999986</v>
      </c>
      <c r="C8" s="248">
        <v>80362.627999999997</v>
      </c>
      <c r="D8" s="248">
        <v>79098.747999999992</v>
      </c>
      <c r="E8" s="248">
        <v>89493.365000000005</v>
      </c>
      <c r="F8" s="248">
        <v>81914.569000000003</v>
      </c>
      <c r="G8" s="248">
        <v>86371.3</v>
      </c>
      <c r="H8" s="248">
        <v>122399.001</v>
      </c>
      <c r="I8" s="248">
        <v>125153.99099999999</v>
      </c>
      <c r="J8" s="248">
        <v>116754.909</v>
      </c>
      <c r="K8" s="248">
        <v>110190.53599999999</v>
      </c>
      <c r="L8" s="266">
        <v>137205.92600000001</v>
      </c>
      <c r="M8" s="266">
        <v>154727.05100000001</v>
      </c>
      <c r="N8" s="249">
        <v>169316.81200000001</v>
      </c>
      <c r="O8" s="262"/>
      <c r="X8" s="27" t="s">
        <v>77</v>
      </c>
      <c r="Y8" s="27"/>
      <c r="Z8" s="38"/>
      <c r="AA8" s="27"/>
      <c r="AB8" s="38"/>
      <c r="AC8" s="38"/>
      <c r="AD8" s="27"/>
      <c r="AE8" s="27"/>
      <c r="AF8" s="38" t="e">
        <f>#REF!-#REF!</f>
        <v>#REF!</v>
      </c>
      <c r="AG8" s="27"/>
    </row>
    <row r="9" spans="1:33" ht="27.95" customHeight="1" thickBot="1" x14ac:dyDescent="0.3">
      <c r="A9" s="252" t="s">
        <v>46</v>
      </c>
      <c r="B9" s="253"/>
      <c r="C9" s="188">
        <f t="shared" ref="C9:K9" si="3">(C8-B8)/B8</f>
        <v>0.2704215924390953</v>
      </c>
      <c r="D9" s="188">
        <f t="shared" si="3"/>
        <v>-1.5727210912017519E-2</v>
      </c>
      <c r="E9" s="188">
        <f t="shared" si="3"/>
        <v>0.13141316724760313</v>
      </c>
      <c r="F9" s="188">
        <f t="shared" si="3"/>
        <v>-8.4685563002352207E-2</v>
      </c>
      <c r="G9" s="188">
        <f t="shared" si="3"/>
        <v>5.4407061581438577E-2</v>
      </c>
      <c r="H9" s="188">
        <f t="shared" si="3"/>
        <v>0.41712583925447455</v>
      </c>
      <c r="I9" s="188">
        <f t="shared" si="3"/>
        <v>2.250827194251357E-2</v>
      </c>
      <c r="J9" s="188">
        <f t="shared" si="3"/>
        <v>-6.7109981334913998E-2</v>
      </c>
      <c r="K9" s="188">
        <f t="shared" si="3"/>
        <v>-5.6223528896759335E-2</v>
      </c>
      <c r="L9" s="188">
        <f t="shared" ref="L9:M9" si="4">(L8-K8)/K8</f>
        <v>0.24516978481709187</v>
      </c>
      <c r="M9" s="188">
        <f t="shared" si="4"/>
        <v>0.12769947706194557</v>
      </c>
      <c r="N9" s="188">
        <f t="shared" ref="N9" si="5">(N8-L8)/L8</f>
        <v>0.23403425009499951</v>
      </c>
      <c r="O9" s="263"/>
      <c r="X9" s="27" t="s">
        <v>78</v>
      </c>
      <c r="Y9" s="27"/>
      <c r="Z9" s="38"/>
      <c r="AA9" s="27"/>
      <c r="AB9" s="38"/>
      <c r="AC9" s="38"/>
      <c r="AD9" s="27"/>
      <c r="AE9" s="27"/>
      <c r="AF9" s="38" t="e">
        <f>#REF!-#REF!</f>
        <v>#REF!</v>
      </c>
      <c r="AG9" s="27"/>
    </row>
    <row r="10" spans="1:33" ht="27.95" customHeight="1" x14ac:dyDescent="0.25">
      <c r="A10" s="59" t="s">
        <v>48</v>
      </c>
      <c r="B10" s="254">
        <f>(B6-B8)</f>
        <v>532729.95499999938</v>
      </c>
      <c r="C10" s="239">
        <f t="shared" ref="C10:N10" si="6">(C6-C8)</f>
        <v>495602.94900000037</v>
      </c>
      <c r="D10" s="239">
        <f t="shared" si="6"/>
        <v>464912.54300000041</v>
      </c>
      <c r="E10" s="239">
        <f t="shared" si="6"/>
        <v>524886.84</v>
      </c>
      <c r="F10" s="239">
        <f t="shared" si="6"/>
        <v>575003.69099999999</v>
      </c>
      <c r="G10" s="239">
        <f t="shared" si="6"/>
        <v>617133.53499999992</v>
      </c>
      <c r="H10" s="239">
        <f t="shared" si="6"/>
        <v>598394.56099999999</v>
      </c>
      <c r="I10" s="239">
        <f t="shared" si="6"/>
        <v>601130.81199999992</v>
      </c>
      <c r="J10" s="239">
        <f t="shared" si="6"/>
        <v>618778.99600000004</v>
      </c>
      <c r="K10" s="239">
        <f t="shared" si="6"/>
        <v>613783.08900000004</v>
      </c>
      <c r="L10" s="239">
        <f t="shared" ref="L10:M10" si="7">(L6-L8)</f>
        <v>640835.07400000002</v>
      </c>
      <c r="M10" s="239">
        <f t="shared" si="7"/>
        <v>645614.48600000003</v>
      </c>
      <c r="N10" s="237">
        <f t="shared" si="6"/>
        <v>652172.05299999996</v>
      </c>
      <c r="O10" s="184"/>
      <c r="X10" s="27" t="s">
        <v>79</v>
      </c>
      <c r="Y10" s="27"/>
      <c r="Z10" s="38"/>
      <c r="AA10" s="27"/>
      <c r="AB10" s="38"/>
      <c r="AC10" s="38"/>
      <c r="AD10" s="27"/>
      <c r="AE10" s="27"/>
      <c r="AF10" s="38" t="e">
        <f>#REF!-#REF!</f>
        <v>#REF!</v>
      </c>
      <c r="AG10" s="27"/>
    </row>
    <row r="11" spans="1:33" ht="27.95" customHeight="1" thickBot="1" x14ac:dyDescent="0.3">
      <c r="A11" s="252" t="s">
        <v>46</v>
      </c>
      <c r="B11" s="253"/>
      <c r="C11" s="188">
        <f t="shared" ref="C11:M11" si="8">(C10-B10)/B10</f>
        <v>-6.9691981183973503E-2</v>
      </c>
      <c r="D11" s="188">
        <f t="shared" si="8"/>
        <v>-6.1925390197789032E-2</v>
      </c>
      <c r="E11" s="188">
        <f t="shared" si="8"/>
        <v>0.12900124529442841</v>
      </c>
      <c r="F11" s="188">
        <f t="shared" si="8"/>
        <v>9.5481248872614194E-2</v>
      </c>
      <c r="G11" s="188">
        <f t="shared" si="8"/>
        <v>7.3268823590907917E-2</v>
      </c>
      <c r="H11" s="188">
        <f t="shared" si="8"/>
        <v>-3.0364536906910967E-2</v>
      </c>
      <c r="I11" s="188">
        <f t="shared" si="8"/>
        <v>4.5726535271765796E-3</v>
      </c>
      <c r="J11" s="188">
        <f t="shared" si="8"/>
        <v>2.9358308786873708E-2</v>
      </c>
      <c r="K11" s="188">
        <f t="shared" si="8"/>
        <v>-8.0738147744110009E-3</v>
      </c>
      <c r="L11" s="188">
        <f t="shared" si="8"/>
        <v>4.4074177807789008E-2</v>
      </c>
      <c r="M11" s="188">
        <f t="shared" si="8"/>
        <v>7.4580998979466139E-3</v>
      </c>
      <c r="N11" s="188">
        <f>(N10-L10)/L10</f>
        <v>1.7690946485241745E-2</v>
      </c>
      <c r="O11" s="263"/>
      <c r="Q11" s="9"/>
      <c r="X11" s="27" t="s">
        <v>80</v>
      </c>
      <c r="Y11" s="27"/>
      <c r="Z11" s="38"/>
      <c r="AA11" s="27"/>
      <c r="AB11" s="38"/>
      <c r="AC11" s="38"/>
      <c r="AD11" s="27"/>
      <c r="AE11" s="27"/>
      <c r="AF11" s="38" t="e">
        <f>#REF!-#REF!</f>
        <v>#REF!</v>
      </c>
      <c r="AG11" s="27"/>
    </row>
    <row r="12" spans="1:33" ht="27.95" hidden="1" customHeight="1" thickBot="1" x14ac:dyDescent="0.3">
      <c r="A12" s="16" t="s">
        <v>49</v>
      </c>
      <c r="B12" s="255">
        <f>(B6/B8)</f>
        <v>9.4217210737695982</v>
      </c>
      <c r="C12" s="256">
        <f t="shared" ref="C12:F12" si="9">(C6/C8)</f>
        <v>7.1670824030294336</v>
      </c>
      <c r="D12" s="256">
        <f t="shared" si="9"/>
        <v>6.8776220200097287</v>
      </c>
      <c r="E12" s="256">
        <f t="shared" si="9"/>
        <v>6.8650922333739484</v>
      </c>
      <c r="F12" s="257">
        <f t="shared" si="9"/>
        <v>8.0195533959288738</v>
      </c>
      <c r="G12" s="257"/>
      <c r="H12" s="257"/>
      <c r="I12" s="257"/>
      <c r="J12" s="257"/>
      <c r="K12" s="257"/>
      <c r="L12" s="257"/>
      <c r="M12" s="257"/>
      <c r="N12" s="257"/>
      <c r="O12" s="26"/>
      <c r="X12" s="27" t="s">
        <v>81</v>
      </c>
      <c r="Y12" s="27"/>
      <c r="Z12" s="38"/>
      <c r="AA12" s="27"/>
      <c r="AB12" s="38"/>
      <c r="AC12" s="38"/>
      <c r="AD12" s="27"/>
      <c r="AE12" s="27"/>
      <c r="AF12" s="38" t="e">
        <f>#REF!-#REF!</f>
        <v>#REF!</v>
      </c>
      <c r="AG12" s="27"/>
    </row>
    <row r="13" spans="1:33" ht="30" customHeight="1" thickBot="1" x14ac:dyDescent="0.3">
      <c r="X13" s="27" t="s">
        <v>82</v>
      </c>
      <c r="Y13" s="27"/>
      <c r="Z13" s="38"/>
      <c r="AA13" s="27"/>
      <c r="AB13" s="38"/>
      <c r="AC13" s="38"/>
      <c r="AD13" s="27"/>
      <c r="AE13" s="27"/>
      <c r="AF13" s="38" t="e">
        <f>#REF!-#REF!</f>
        <v>#REF!</v>
      </c>
      <c r="AG13" s="27"/>
    </row>
    <row r="14" spans="1:33" ht="22.5" customHeight="1" x14ac:dyDescent="0.25">
      <c r="A14" s="470" t="s">
        <v>20</v>
      </c>
      <c r="B14" s="472">
        <v>2007</v>
      </c>
      <c r="C14" s="466">
        <v>2008</v>
      </c>
      <c r="D14" s="466">
        <v>2009</v>
      </c>
      <c r="E14" s="466">
        <v>2010</v>
      </c>
      <c r="F14" s="466">
        <v>2011</v>
      </c>
      <c r="G14" s="466">
        <v>2012</v>
      </c>
      <c r="H14" s="466">
        <v>2013</v>
      </c>
      <c r="I14" s="466">
        <v>2014</v>
      </c>
      <c r="J14" s="466">
        <v>2015</v>
      </c>
      <c r="K14" s="466">
        <v>2016</v>
      </c>
      <c r="L14" s="466">
        <v>2017</v>
      </c>
      <c r="M14" s="466">
        <v>2018</v>
      </c>
      <c r="N14" s="468">
        <v>2019</v>
      </c>
      <c r="O14" s="260" t="s">
        <v>50</v>
      </c>
      <c r="X14" s="27" t="s">
        <v>83</v>
      </c>
      <c r="Y14" s="27"/>
      <c r="Z14" s="38"/>
      <c r="AA14" s="27"/>
      <c r="AB14" s="38"/>
      <c r="AC14" s="38"/>
      <c r="AD14" s="27"/>
      <c r="AE14" s="27"/>
      <c r="AF14" s="38" t="e">
        <f>#REF!-#REF!</f>
        <v>#REF!</v>
      </c>
      <c r="AG14" s="27"/>
    </row>
    <row r="15" spans="1:33" ht="31.5" customHeight="1" thickBot="1" x14ac:dyDescent="0.3">
      <c r="A15" s="471"/>
      <c r="B15" s="473"/>
      <c r="C15" s="467"/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469"/>
      <c r="O15" s="261" t="str">
        <f>O4</f>
        <v>2007/2019</v>
      </c>
      <c r="X15" s="27" t="s">
        <v>84</v>
      </c>
      <c r="Y15" s="27"/>
      <c r="Z15" s="38"/>
      <c r="AA15" s="27"/>
      <c r="AB15" s="38"/>
      <c r="AC15" s="38"/>
      <c r="AD15" s="27"/>
      <c r="AE15" s="27"/>
      <c r="AF15" s="38" t="e">
        <f>#REF!-#REF!</f>
        <v>#REF!</v>
      </c>
      <c r="AG15" s="27"/>
    </row>
    <row r="16" spans="1:33" s="27" customFormat="1" ht="3" customHeight="1" thickBot="1" x14ac:dyDescent="0.3">
      <c r="A16" s="28"/>
      <c r="B16" s="245">
        <v>2007</v>
      </c>
      <c r="C16" s="245">
        <v>2008</v>
      </c>
      <c r="D16" s="245">
        <v>2009</v>
      </c>
      <c r="E16" s="245">
        <v>2010</v>
      </c>
      <c r="F16" s="245">
        <v>2011</v>
      </c>
      <c r="G16" s="245"/>
      <c r="H16" s="245"/>
      <c r="I16" s="245"/>
      <c r="J16" s="245"/>
      <c r="K16" s="245"/>
      <c r="L16" s="245"/>
      <c r="M16" s="245"/>
      <c r="N16" s="258"/>
      <c r="O16" s="39"/>
      <c r="P16"/>
      <c r="X16" s="27" t="s">
        <v>85</v>
      </c>
      <c r="Z16" s="38"/>
      <c r="AB16" s="38"/>
      <c r="AC16" s="38"/>
      <c r="AF16" s="38" t="e">
        <f>#REF!-#REF!</f>
        <v>#REF!</v>
      </c>
    </row>
    <row r="17" spans="1:33" ht="27.75" customHeight="1" x14ac:dyDescent="0.25">
      <c r="A17" s="168" t="s">
        <v>45</v>
      </c>
      <c r="B17" s="247">
        <v>392293.98699999956</v>
      </c>
      <c r="C17" s="248">
        <v>370979.67800000019</v>
      </c>
      <c r="D17" s="248">
        <v>344221.9980000002</v>
      </c>
      <c r="E17" s="248">
        <v>386175.48800000001</v>
      </c>
      <c r="F17" s="248">
        <v>391011.82299999997</v>
      </c>
      <c r="G17" s="248">
        <v>406063.09399999998</v>
      </c>
      <c r="H17" s="248">
        <v>407598.054</v>
      </c>
      <c r="I17" s="248">
        <v>406953.16899999999</v>
      </c>
      <c r="J17" s="248">
        <v>421887.391</v>
      </c>
      <c r="K17" s="248">
        <v>431264.80099999998</v>
      </c>
      <c r="L17" s="259">
        <v>442364.45199999999</v>
      </c>
      <c r="M17" s="248">
        <v>454202.09499999997</v>
      </c>
      <c r="N17" s="249">
        <v>456577.59399999998</v>
      </c>
      <c r="O17" s="262"/>
      <c r="X17" s="27" t="s">
        <v>86</v>
      </c>
      <c r="Y17" s="27"/>
      <c r="Z17" s="38"/>
      <c r="AA17" s="27"/>
      <c r="AB17" s="38"/>
      <c r="AC17" s="38"/>
      <c r="AD17" s="27"/>
      <c r="AE17" s="27"/>
      <c r="AF17" s="38" t="e">
        <f>#REF!-#REF!</f>
        <v>#REF!</v>
      </c>
      <c r="AG17" s="27"/>
    </row>
    <row r="18" spans="1:33" ht="27.75" customHeight="1" thickBot="1" x14ac:dyDescent="0.3">
      <c r="A18" s="250" t="s">
        <v>46</v>
      </c>
      <c r="B18" s="251"/>
      <c r="C18" s="187">
        <f t="shared" ref="C18:K18" si="10">(C17-B17)/B17</f>
        <v>-5.4332489679479568E-2</v>
      </c>
      <c r="D18" s="187">
        <f t="shared" si="10"/>
        <v>-7.2127077537654183E-2</v>
      </c>
      <c r="E18" s="187">
        <f t="shared" si="10"/>
        <v>0.12187916589804872</v>
      </c>
      <c r="F18" s="187">
        <f t="shared" si="10"/>
        <v>1.2523671621540005E-2</v>
      </c>
      <c r="G18" s="187">
        <f t="shared" si="10"/>
        <v>3.8493135283021888E-2</v>
      </c>
      <c r="H18" s="187">
        <f t="shared" si="10"/>
        <v>3.7801022123917054E-3</v>
      </c>
      <c r="I18" s="187">
        <f t="shared" si="10"/>
        <v>-1.5821591729189397E-3</v>
      </c>
      <c r="J18" s="187">
        <f t="shared" si="10"/>
        <v>3.6697642720654199E-2</v>
      </c>
      <c r="K18" s="187">
        <f t="shared" si="10"/>
        <v>2.2227281971553339E-2</v>
      </c>
      <c r="L18" s="450">
        <f t="shared" ref="L18:M18" si="11">(L17-K17)/K17</f>
        <v>2.5737437820713804E-2</v>
      </c>
      <c r="M18" s="450">
        <f t="shared" si="11"/>
        <v>2.6759932780493812E-2</v>
      </c>
      <c r="N18" s="187">
        <f t="shared" ref="N18" si="12">(N17-L17)/L17</f>
        <v>3.2129937059228245E-2</v>
      </c>
      <c r="O18" s="184"/>
      <c r="X18" s="27" t="s">
        <v>87</v>
      </c>
      <c r="Y18" s="27"/>
      <c r="Z18" s="38"/>
      <c r="AA18" s="27"/>
      <c r="AB18" s="38"/>
      <c r="AC18" s="38"/>
      <c r="AD18" s="27"/>
      <c r="AE18" s="27"/>
      <c r="AF18" s="38" t="e">
        <f>#REF!-#REF!</f>
        <v>#REF!</v>
      </c>
      <c r="AG18" s="27"/>
    </row>
    <row r="19" spans="1:33" ht="27.75" customHeight="1" x14ac:dyDescent="0.25">
      <c r="A19" s="168" t="s">
        <v>47</v>
      </c>
      <c r="B19" s="247">
        <v>62681.055999999982</v>
      </c>
      <c r="C19" s="248">
        <v>79621.592999999993</v>
      </c>
      <c r="D19" s="248">
        <v>77709.866999999998</v>
      </c>
      <c r="E19" s="248">
        <v>88593.929000000004</v>
      </c>
      <c r="F19" s="248">
        <v>80744.22</v>
      </c>
      <c r="G19" s="248">
        <v>85348.562999999995</v>
      </c>
      <c r="H19" s="248">
        <v>121368.935</v>
      </c>
      <c r="I19" s="248">
        <v>124143.97100000001</v>
      </c>
      <c r="J19" s="248">
        <v>115571.70699999999</v>
      </c>
      <c r="K19" s="248">
        <v>109068.986</v>
      </c>
      <c r="L19" s="259">
        <v>136178.726</v>
      </c>
      <c r="M19" s="248">
        <v>153404.38699999999</v>
      </c>
      <c r="N19" s="249">
        <v>167852.93700000001</v>
      </c>
      <c r="O19" s="262"/>
      <c r="X19" s="27" t="s">
        <v>88</v>
      </c>
      <c r="Y19" s="27"/>
      <c r="Z19" s="38"/>
      <c r="AA19" s="27"/>
      <c r="AB19" s="38"/>
      <c r="AC19" s="38"/>
      <c r="AD19" s="27"/>
      <c r="AE19" s="27"/>
      <c r="AF19" s="38" t="e">
        <f>#REF!-#REF!</f>
        <v>#REF!</v>
      </c>
      <c r="AG19" s="27"/>
    </row>
    <row r="20" spans="1:33" ht="27.75" customHeight="1" thickBot="1" x14ac:dyDescent="0.3">
      <c r="A20" s="252" t="s">
        <v>46</v>
      </c>
      <c r="B20" s="253"/>
      <c r="C20" s="188">
        <f t="shared" ref="C20:M20" si="13">(C19-B19)/B19</f>
        <v>0.27026566048919176</v>
      </c>
      <c r="D20" s="188">
        <f t="shared" si="13"/>
        <v>-2.4010145087149853E-2</v>
      </c>
      <c r="E20" s="188">
        <f t="shared" si="13"/>
        <v>0.14006023199087453</v>
      </c>
      <c r="F20" s="188">
        <f t="shared" si="13"/>
        <v>-8.860323826477999E-2</v>
      </c>
      <c r="G20" s="188">
        <f t="shared" si="13"/>
        <v>5.702380925842114E-2</v>
      </c>
      <c r="H20" s="188">
        <f t="shared" si="13"/>
        <v>0.42203841205856046</v>
      </c>
      <c r="I20" s="188">
        <f t="shared" si="13"/>
        <v>2.2864466924753087E-2</v>
      </c>
      <c r="J20" s="188">
        <f t="shared" si="13"/>
        <v>-6.9050989193828918E-2</v>
      </c>
      <c r="K20" s="188">
        <f t="shared" si="13"/>
        <v>-5.6265682741884142E-2</v>
      </c>
      <c r="L20" s="451">
        <f t="shared" si="13"/>
        <v>0.24855590020796553</v>
      </c>
      <c r="M20" s="451">
        <f t="shared" si="13"/>
        <v>0.12649303974249249</v>
      </c>
      <c r="N20" s="188">
        <f>(N19-L19)/L19</f>
        <v>0.23259294553835091</v>
      </c>
      <c r="O20" s="263"/>
    </row>
    <row r="21" spans="1:33" ht="27.75" customHeight="1" x14ac:dyDescent="0.25">
      <c r="A21" s="59" t="s">
        <v>48</v>
      </c>
      <c r="B21" s="254">
        <f>B17-B19</f>
        <v>329612.93099999957</v>
      </c>
      <c r="C21" s="239">
        <f t="shared" ref="C21:N21" si="14">C17-C19</f>
        <v>291358.0850000002</v>
      </c>
      <c r="D21" s="239">
        <f t="shared" si="14"/>
        <v>266512.13100000017</v>
      </c>
      <c r="E21" s="239">
        <f t="shared" si="14"/>
        <v>297581.55900000001</v>
      </c>
      <c r="F21" s="239">
        <f t="shared" si="14"/>
        <v>310267.603</v>
      </c>
      <c r="G21" s="239">
        <f t="shared" si="14"/>
        <v>320714.53099999996</v>
      </c>
      <c r="H21" s="239">
        <f t="shared" si="14"/>
        <v>286229.11900000001</v>
      </c>
      <c r="I21" s="239">
        <f t="shared" si="14"/>
        <v>282809.19799999997</v>
      </c>
      <c r="J21" s="239">
        <f t="shared" si="14"/>
        <v>306315.68400000001</v>
      </c>
      <c r="K21" s="239">
        <f t="shared" si="14"/>
        <v>322195.81499999994</v>
      </c>
      <c r="L21" s="449">
        <f t="shared" ref="L21:M21" si="15">L17-L19</f>
        <v>306185.72600000002</v>
      </c>
      <c r="M21" s="449">
        <f t="shared" si="15"/>
        <v>300797.70799999998</v>
      </c>
      <c r="N21" s="237">
        <f t="shared" si="14"/>
        <v>288724.65700000001</v>
      </c>
      <c r="O21" s="184"/>
    </row>
    <row r="22" spans="1:33" ht="27.75" customHeight="1" thickBot="1" x14ac:dyDescent="0.3">
      <c r="A22" s="252" t="s">
        <v>46</v>
      </c>
      <c r="B22" s="253"/>
      <c r="C22" s="188">
        <f t="shared" ref="C22:M22" si="16">(C21-B21)/B21</f>
        <v>-0.11605990664243518</v>
      </c>
      <c r="D22" s="188">
        <f t="shared" si="16"/>
        <v>-8.5276349890891168E-2</v>
      </c>
      <c r="E22" s="188">
        <f t="shared" si="16"/>
        <v>0.11657791292059355</v>
      </c>
      <c r="F22" s="188">
        <f t="shared" si="16"/>
        <v>4.2630477649994412E-2</v>
      </c>
      <c r="G22" s="188">
        <f t="shared" si="16"/>
        <v>3.3670701997204511E-2</v>
      </c>
      <c r="H22" s="188">
        <f t="shared" si="16"/>
        <v>-0.10752681486701941</v>
      </c>
      <c r="I22" s="188">
        <f t="shared" si="16"/>
        <v>-1.1948193852352356E-2</v>
      </c>
      <c r="J22" s="188">
        <f t="shared" si="16"/>
        <v>8.3117827023433788E-2</v>
      </c>
      <c r="K22" s="188">
        <f t="shared" si="16"/>
        <v>5.1842369912733346E-2</v>
      </c>
      <c r="L22" s="451">
        <f t="shared" si="16"/>
        <v>-4.9690555415811105E-2</v>
      </c>
      <c r="M22" s="451">
        <f t="shared" si="16"/>
        <v>-1.7597221367530502E-2</v>
      </c>
      <c r="N22" s="188">
        <f>(N21-L21)/L21</f>
        <v>-5.7027704158880407E-2</v>
      </c>
      <c r="O22" s="263"/>
    </row>
    <row r="23" spans="1:33" ht="27.75" hidden="1" customHeight="1" thickBot="1" x14ac:dyDescent="0.3">
      <c r="A23" s="16" t="s">
        <v>49</v>
      </c>
      <c r="B23" s="255">
        <f>(B17/B19)</f>
        <v>6.2585733558796406</v>
      </c>
      <c r="C23" s="256">
        <f>(C17/C19)</f>
        <v>4.6592847997904316</v>
      </c>
      <c r="D23" s="256">
        <f>(D17/D19)</f>
        <v>4.4295790391714371</v>
      </c>
      <c r="E23" s="256">
        <f>(E17/E19)</f>
        <v>4.3589385001764622</v>
      </c>
      <c r="F23" s="257">
        <f>(F17/F19)</f>
        <v>4.8425983061078544</v>
      </c>
      <c r="G23" s="257"/>
      <c r="H23" s="257"/>
      <c r="I23" s="257"/>
      <c r="J23" s="257"/>
      <c r="K23" s="257"/>
      <c r="L23" s="257"/>
      <c r="M23" s="257"/>
      <c r="N23" s="257"/>
      <c r="O23" s="26"/>
    </row>
    <row r="24" spans="1:33" ht="30" customHeight="1" thickBot="1" x14ac:dyDescent="0.3"/>
    <row r="25" spans="1:33" ht="22.5" customHeight="1" x14ac:dyDescent="0.25">
      <c r="A25" s="470" t="s">
        <v>31</v>
      </c>
      <c r="B25" s="472">
        <v>2007</v>
      </c>
      <c r="C25" s="466">
        <v>2008</v>
      </c>
      <c r="D25" s="466">
        <v>2009</v>
      </c>
      <c r="E25" s="466">
        <v>2010</v>
      </c>
      <c r="F25" s="466">
        <v>2011</v>
      </c>
      <c r="G25" s="466">
        <v>2012</v>
      </c>
      <c r="H25" s="466">
        <v>2013</v>
      </c>
      <c r="I25" s="466">
        <v>2014</v>
      </c>
      <c r="J25" s="466">
        <v>2015</v>
      </c>
      <c r="K25" s="466">
        <v>2016</v>
      </c>
      <c r="L25" s="466">
        <v>2017</v>
      </c>
      <c r="M25" s="466">
        <v>2018</v>
      </c>
      <c r="N25" s="468">
        <v>2019</v>
      </c>
      <c r="O25" s="260" t="s">
        <v>50</v>
      </c>
    </row>
    <row r="26" spans="1:33" ht="31.5" customHeight="1" thickBot="1" x14ac:dyDescent="0.3">
      <c r="A26" s="471"/>
      <c r="B26" s="473"/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9"/>
      <c r="O26" s="261" t="str">
        <f>O4</f>
        <v>2007/2019</v>
      </c>
    </row>
    <row r="27" spans="1:33" s="27" customFormat="1" ht="3" customHeight="1" thickBot="1" x14ac:dyDescent="0.3">
      <c r="A27" s="28"/>
      <c r="B27" s="245">
        <v>2007</v>
      </c>
      <c r="C27" s="245">
        <v>2008</v>
      </c>
      <c r="D27" s="245">
        <v>2009</v>
      </c>
      <c r="E27" s="245">
        <v>2010</v>
      </c>
      <c r="F27" s="245">
        <v>2011</v>
      </c>
      <c r="G27" s="245"/>
      <c r="H27" s="245"/>
      <c r="I27" s="245"/>
      <c r="J27" s="245"/>
      <c r="K27" s="245"/>
      <c r="L27" s="245"/>
      <c r="M27" s="245"/>
      <c r="N27" s="258"/>
      <c r="O27" s="39"/>
      <c r="P27"/>
    </row>
    <row r="28" spans="1:33" ht="27.75" customHeight="1" x14ac:dyDescent="0.25">
      <c r="A28" s="168" t="s">
        <v>45</v>
      </c>
      <c r="B28" s="247">
        <v>203692.62899999981</v>
      </c>
      <c r="C28" s="248">
        <v>204985.89900000018</v>
      </c>
      <c r="D28" s="248">
        <v>199789.29300000027</v>
      </c>
      <c r="E28" s="248">
        <v>228204.717</v>
      </c>
      <c r="F28" s="248">
        <v>265906.43699999998</v>
      </c>
      <c r="G28" s="248">
        <v>297441.74099999998</v>
      </c>
      <c r="H28" s="248">
        <v>313195.50799999997</v>
      </c>
      <c r="I28" s="248">
        <v>319331.63400000002</v>
      </c>
      <c r="J28" s="248">
        <v>313646.51400000002</v>
      </c>
      <c r="K28" s="248">
        <v>292708.82400000002</v>
      </c>
      <c r="L28" s="259">
        <v>335676.54800000001</v>
      </c>
      <c r="M28" s="248">
        <v>346139.44199999998</v>
      </c>
      <c r="N28" s="249">
        <v>364911.27100000001</v>
      </c>
      <c r="O28" s="262"/>
    </row>
    <row r="29" spans="1:33" ht="27.75" customHeight="1" thickBot="1" x14ac:dyDescent="0.3">
      <c r="A29" s="250" t="s">
        <v>46</v>
      </c>
      <c r="B29" s="251"/>
      <c r="C29" s="187">
        <f t="shared" ref="C29:K29" si="17">(C28-B28)/B28</f>
        <v>6.3491251811589565E-3</v>
      </c>
      <c r="D29" s="187">
        <f t="shared" si="17"/>
        <v>-2.5351041341628616E-2</v>
      </c>
      <c r="E29" s="187">
        <f t="shared" si="17"/>
        <v>0.14222696108144142</v>
      </c>
      <c r="F29" s="187">
        <f t="shared" si="17"/>
        <v>0.16521008196338016</v>
      </c>
      <c r="G29" s="187">
        <f t="shared" si="17"/>
        <v>0.11859548928482692</v>
      </c>
      <c r="H29" s="187">
        <f t="shared" si="17"/>
        <v>5.2964210561153198E-2</v>
      </c>
      <c r="I29" s="187">
        <f t="shared" si="17"/>
        <v>1.9591998746035809E-2</v>
      </c>
      <c r="J29" s="187">
        <f t="shared" si="17"/>
        <v>-1.780318451005701E-2</v>
      </c>
      <c r="K29" s="187">
        <f t="shared" si="17"/>
        <v>-6.6755691727535038E-2</v>
      </c>
      <c r="L29" s="450">
        <f t="shared" ref="L29:M29" si="18">(L28-K28)/K28</f>
        <v>0.14679340175955879</v>
      </c>
      <c r="M29" s="450">
        <f t="shared" si="18"/>
        <v>3.1169571012151766E-2</v>
      </c>
      <c r="N29" s="187">
        <f t="shared" ref="N29" si="19">(N28-L28)/L28</f>
        <v>8.7091943640936142E-2</v>
      </c>
      <c r="O29" s="184"/>
    </row>
    <row r="30" spans="1:33" ht="27.75" customHeight="1" x14ac:dyDescent="0.25">
      <c r="A30" s="168" t="s">
        <v>47</v>
      </c>
      <c r="B30" s="247">
        <v>575.60500000000002</v>
      </c>
      <c r="C30" s="248">
        <v>741.03499999999963</v>
      </c>
      <c r="D30" s="248">
        <v>1388.8809999999992</v>
      </c>
      <c r="E30" s="248">
        <v>899.43600000000004</v>
      </c>
      <c r="F30" s="248">
        <v>1170.3489999999999</v>
      </c>
      <c r="G30" s="248">
        <v>1022.737</v>
      </c>
      <c r="H30" s="248">
        <v>1030.066</v>
      </c>
      <c r="I30" s="248">
        <v>1010.02</v>
      </c>
      <c r="J30" s="248">
        <v>1183.202</v>
      </c>
      <c r="K30" s="248">
        <v>1121.55</v>
      </c>
      <c r="L30" s="259">
        <v>1027.2</v>
      </c>
      <c r="M30" s="248">
        <v>1322.664</v>
      </c>
      <c r="N30" s="249">
        <v>1463.875</v>
      </c>
      <c r="O30" s="262"/>
    </row>
    <row r="31" spans="1:33" ht="27.75" customHeight="1" thickBot="1" x14ac:dyDescent="0.3">
      <c r="A31" s="252" t="s">
        <v>46</v>
      </c>
      <c r="B31" s="253"/>
      <c r="C31" s="188">
        <f t="shared" ref="C31:K31" si="20">(C30-B30)/B30</f>
        <v>0.28740195099069604</v>
      </c>
      <c r="D31" s="188">
        <f t="shared" si="20"/>
        <v>0.87424480625071677</v>
      </c>
      <c r="E31" s="188">
        <f t="shared" si="20"/>
        <v>-0.35240240164564096</v>
      </c>
      <c r="F31" s="188">
        <f t="shared" si="20"/>
        <v>0.30120319844880555</v>
      </c>
      <c r="G31" s="188">
        <f t="shared" si="20"/>
        <v>-0.12612648022085718</v>
      </c>
      <c r="H31" s="188">
        <f t="shared" si="20"/>
        <v>7.1660651760912771E-3</v>
      </c>
      <c r="I31" s="188">
        <f t="shared" si="20"/>
        <v>-1.9460888913914301E-2</v>
      </c>
      <c r="J31" s="188">
        <f t="shared" si="20"/>
        <v>0.17146393140729888</v>
      </c>
      <c r="K31" s="188">
        <f t="shared" si="20"/>
        <v>-5.2106064729437615E-2</v>
      </c>
      <c r="L31" s="451">
        <f t="shared" ref="L31:M31" si="21">(L30-K30)/K30</f>
        <v>-8.4124648923364909E-2</v>
      </c>
      <c r="M31" s="451">
        <f t="shared" si="21"/>
        <v>0.28764018691588777</v>
      </c>
      <c r="N31" s="188">
        <f t="shared" ref="N31" si="22">(N30-L30)/L30</f>
        <v>0.42511195482866038</v>
      </c>
      <c r="O31" s="263"/>
    </row>
    <row r="32" spans="1:33" ht="27.75" customHeight="1" x14ac:dyDescent="0.25">
      <c r="A32" s="59" t="s">
        <v>48</v>
      </c>
      <c r="B32" s="254">
        <f>(B28-B30)</f>
        <v>203117.0239999998</v>
      </c>
      <c r="C32" s="239">
        <f t="shared" ref="C32:N32" si="23">(C28-C30)</f>
        <v>204244.86400000018</v>
      </c>
      <c r="D32" s="239">
        <f t="shared" si="23"/>
        <v>198400.41200000027</v>
      </c>
      <c r="E32" s="239">
        <f t="shared" si="23"/>
        <v>227305.28100000002</v>
      </c>
      <c r="F32" s="239">
        <f t="shared" si="23"/>
        <v>264736.08799999999</v>
      </c>
      <c r="G32" s="239">
        <f t="shared" si="23"/>
        <v>296419.00399999996</v>
      </c>
      <c r="H32" s="239">
        <f t="shared" si="23"/>
        <v>312165.44199999998</v>
      </c>
      <c r="I32" s="239">
        <f t="shared" si="23"/>
        <v>318321.614</v>
      </c>
      <c r="J32" s="239">
        <f t="shared" si="23"/>
        <v>312463.31200000003</v>
      </c>
      <c r="K32" s="239">
        <f t="shared" si="23"/>
        <v>291587.27400000003</v>
      </c>
      <c r="L32" s="449">
        <f t="shared" si="23"/>
        <v>334649.348</v>
      </c>
      <c r="M32" s="449">
        <f t="shared" ref="M32" si="24">(M28-M30)</f>
        <v>344816.77799999999</v>
      </c>
      <c r="N32" s="239">
        <f t="shared" si="23"/>
        <v>363447.39600000001</v>
      </c>
      <c r="O32" s="184"/>
    </row>
    <row r="33" spans="1:15" ht="27.75" customHeight="1" thickBot="1" x14ac:dyDescent="0.3">
      <c r="A33" s="252" t="s">
        <v>46</v>
      </c>
      <c r="B33" s="253"/>
      <c r="C33" s="188">
        <f t="shared" ref="C33:K33" si="25">(C32-B32)/B32</f>
        <v>5.5526611102788507E-3</v>
      </c>
      <c r="D33" s="188">
        <f t="shared" si="25"/>
        <v>-2.8614927619427914E-2</v>
      </c>
      <c r="E33" s="188">
        <f t="shared" si="25"/>
        <v>0.14568956137046582</v>
      </c>
      <c r="F33" s="188">
        <f t="shared" si="25"/>
        <v>0.16467196378072699</v>
      </c>
      <c r="G33" s="188">
        <f t="shared" si="25"/>
        <v>0.11967735958990211</v>
      </c>
      <c r="H33" s="188">
        <f t="shared" si="25"/>
        <v>5.3122228290059387E-2</v>
      </c>
      <c r="I33" s="188">
        <f t="shared" si="25"/>
        <v>1.9720863272238896E-2</v>
      </c>
      <c r="J33" s="188">
        <f t="shared" si="25"/>
        <v>-1.8403720458642709E-2</v>
      </c>
      <c r="K33" s="188">
        <f t="shared" si="25"/>
        <v>-6.6811165337708506E-2</v>
      </c>
      <c r="L33" s="451">
        <f t="shared" ref="L33:M33" si="26">(L32-K32)/K32</f>
        <v>0.14768159600819877</v>
      </c>
      <c r="M33" s="451">
        <f t="shared" si="26"/>
        <v>3.0382339188062584E-2</v>
      </c>
      <c r="N33" s="188">
        <f t="shared" ref="N33" si="27">(N32-L32)/L32</f>
        <v>8.605439745246421E-2</v>
      </c>
      <c r="O33" s="263"/>
    </row>
    <row r="34" spans="1:15" ht="27.75" hidden="1" customHeight="1" thickBot="1" x14ac:dyDescent="0.3">
      <c r="A34" s="16" t="s">
        <v>49</v>
      </c>
      <c r="B34" s="255">
        <f>(B28/B30)</f>
        <v>353.87571164253228</v>
      </c>
      <c r="C34" s="256">
        <f>(C28/C30)</f>
        <v>276.62107592758815</v>
      </c>
      <c r="D34" s="256">
        <f>(D28/D30)</f>
        <v>143.84910802293385</v>
      </c>
      <c r="E34" s="256">
        <f>(E28/E30)</f>
        <v>253.71979440449348</v>
      </c>
      <c r="F34" s="257">
        <f>(F28/F30)</f>
        <v>227.20268654905502</v>
      </c>
      <c r="G34" s="257"/>
      <c r="H34" s="257"/>
      <c r="I34" s="257"/>
      <c r="J34" s="257"/>
      <c r="K34" s="257"/>
      <c r="L34" s="257"/>
      <c r="M34" s="257"/>
      <c r="N34" s="257"/>
      <c r="O34" s="26"/>
    </row>
    <row r="36" spans="1:15" x14ac:dyDescent="0.25">
      <c r="A36" s="31" t="s">
        <v>66</v>
      </c>
    </row>
  </sheetData>
  <mergeCells count="42">
    <mergeCell ref="G25:G26"/>
    <mergeCell ref="H25:H26"/>
    <mergeCell ref="I25:I26"/>
    <mergeCell ref="J25:J26"/>
    <mergeCell ref="K25:K26"/>
    <mergeCell ref="F25:F26"/>
    <mergeCell ref="A14:A15"/>
    <mergeCell ref="B14:B15"/>
    <mergeCell ref="C14:C15"/>
    <mergeCell ref="D14:D15"/>
    <mergeCell ref="E14:E15"/>
    <mergeCell ref="F14:F15"/>
    <mergeCell ref="A25:A26"/>
    <mergeCell ref="B25:B26"/>
    <mergeCell ref="C25:C26"/>
    <mergeCell ref="D25:D26"/>
    <mergeCell ref="E25:E26"/>
    <mergeCell ref="F3:F4"/>
    <mergeCell ref="L3:L4"/>
    <mergeCell ref="G14:G15"/>
    <mergeCell ref="H14:H15"/>
    <mergeCell ref="I14:I15"/>
    <mergeCell ref="G3:G4"/>
    <mergeCell ref="H3:H4"/>
    <mergeCell ref="I3:I4"/>
    <mergeCell ref="J14:J15"/>
    <mergeCell ref="K14:K15"/>
    <mergeCell ref="A3:A4"/>
    <mergeCell ref="B3:B4"/>
    <mergeCell ref="C3:C4"/>
    <mergeCell ref="D3:D4"/>
    <mergeCell ref="E3:E4"/>
    <mergeCell ref="L25:L26"/>
    <mergeCell ref="L14:L15"/>
    <mergeCell ref="J3:J4"/>
    <mergeCell ref="K3:K4"/>
    <mergeCell ref="N3:N4"/>
    <mergeCell ref="N25:N26"/>
    <mergeCell ref="N14:N15"/>
    <mergeCell ref="M3:M4"/>
    <mergeCell ref="M14:M15"/>
    <mergeCell ref="M25:M26"/>
  </mergeCells>
  <conditionalFormatting sqref="Q11">
    <cfRule type="cellIs" dxfId="21" priority="30" operator="greaterThan">
      <formula>0</formula>
    </cfRule>
    <cfRule type="cellIs" dxfId="20" priority="31" operator="lessThan">
      <formula>0</formula>
    </cfRule>
  </conditionalFormatting>
  <conditionalFormatting sqref="B12:N12">
    <cfRule type="cellIs" dxfId="19" priority="32" operator="greaterThan">
      <formula>0</formula>
    </cfRule>
    <cfRule type="cellIs" dxfId="18" priority="33" operator="lessThan">
      <formula>0</formula>
    </cfRule>
  </conditionalFormatting>
  <conditionalFormatting sqref="B23:N23">
    <cfRule type="cellIs" dxfId="17" priority="26" operator="greaterThan">
      <formula>0</formula>
    </cfRule>
    <cfRule type="cellIs" dxfId="16" priority="27" operator="lessThan">
      <formula>0</formula>
    </cfRule>
  </conditionalFormatting>
  <conditionalFormatting sqref="B34:N34">
    <cfRule type="cellIs" dxfId="15" priority="22" operator="greaterThan">
      <formula>0</formula>
    </cfRule>
    <cfRule type="cellIs" dxfId="1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ignoredErrors>
    <ignoredError sqref="N21 N10 C10:L10 C21:L2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D9880E1B-7191-42BB-BF66-B584593EA5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19" id="{BB384388-7983-4065-9290-387E3D763CD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18" id="{6338531C-103D-41EF-9741-772617A993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17" id="{52F451AA-4E14-4B9E-AF27-97203CE3C4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C18:J18</xm:sqref>
        </x14:conditionalFormatting>
        <x14:conditionalFormatting xmlns:xm="http://schemas.microsoft.com/office/excel/2006/main">
          <x14:cfRule type="iconSet" priority="15" id="{92B38183-A0BF-4A8E-9E54-F745A168A1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C20:J20</xm:sqref>
        </x14:conditionalFormatting>
        <x14:conditionalFormatting xmlns:xm="http://schemas.microsoft.com/office/excel/2006/main">
          <x14:cfRule type="iconSet" priority="14" id="{8649F602-C6A2-443A-B397-B2DFA5C25C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C22:J22</xm:sqref>
        </x14:conditionalFormatting>
        <x14:conditionalFormatting xmlns:xm="http://schemas.microsoft.com/office/excel/2006/main">
          <x14:cfRule type="iconSet" priority="13" id="{3247E71F-6EEB-4355-B988-4429003171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C29:J29</xm:sqref>
        </x14:conditionalFormatting>
        <x14:conditionalFormatting xmlns:xm="http://schemas.microsoft.com/office/excel/2006/main">
          <x14:cfRule type="iconSet" priority="11" id="{1A4D34C2-79AC-43D1-A88E-539EEB5ADF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C31:J31</xm:sqref>
        </x14:conditionalFormatting>
        <x14:conditionalFormatting xmlns:xm="http://schemas.microsoft.com/office/excel/2006/main">
          <x14:cfRule type="iconSet" priority="10" id="{7191A86A-AF43-4CC8-93D5-AEFF30B48C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C33:J33</xm:sqref>
        </x14:conditionalFormatting>
        <x14:conditionalFormatting xmlns:xm="http://schemas.microsoft.com/office/excel/2006/main">
          <x14:cfRule type="iconSet" priority="9" id="{4925EF9F-1B7A-4433-B7B5-0136F4038A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K7:N7</xm:sqref>
        </x14:conditionalFormatting>
        <x14:conditionalFormatting xmlns:xm="http://schemas.microsoft.com/office/excel/2006/main">
          <x14:cfRule type="iconSet" priority="8" id="{7363A813-F0A1-40E6-90BD-7C89F9A411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K9:N9</xm:sqref>
        </x14:conditionalFormatting>
        <x14:conditionalFormatting xmlns:xm="http://schemas.microsoft.com/office/excel/2006/main">
          <x14:cfRule type="iconSet" priority="7" id="{61E2FB33-764A-455A-AADA-A055706F7B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K11:N11</xm:sqref>
        </x14:conditionalFormatting>
        <x14:conditionalFormatting xmlns:xm="http://schemas.microsoft.com/office/excel/2006/main">
          <x14:cfRule type="iconSet" priority="6" id="{69509E91-5E92-4EDE-89B5-786A939FFB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K18:N18</xm:sqref>
        </x14:conditionalFormatting>
        <x14:conditionalFormatting xmlns:xm="http://schemas.microsoft.com/office/excel/2006/main">
          <x14:cfRule type="iconSet" priority="5" id="{0F59F0F0-AE30-49D2-896A-A75EE69404D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K20:N20</xm:sqref>
        </x14:conditionalFormatting>
        <x14:conditionalFormatting xmlns:xm="http://schemas.microsoft.com/office/excel/2006/main">
          <x14:cfRule type="iconSet" priority="4" id="{9A1F5C37-6F7F-4144-8B1C-C16DF3DEF1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K22:N22</xm:sqref>
        </x14:conditionalFormatting>
        <x14:conditionalFormatting xmlns:xm="http://schemas.microsoft.com/office/excel/2006/main">
          <x14:cfRule type="iconSet" priority="3" id="{7AB2A997-013A-4FA7-9555-991F0003CF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K29:N29</xm:sqref>
        </x14:conditionalFormatting>
        <x14:conditionalFormatting xmlns:xm="http://schemas.microsoft.com/office/excel/2006/main">
          <x14:cfRule type="iconSet" priority="2" id="{4CE642FC-BB8A-43BD-A881-492E80E9B9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K31:N31</xm:sqref>
        </x14:conditionalFormatting>
        <x14:conditionalFormatting xmlns:xm="http://schemas.microsoft.com/office/excel/2006/main">
          <x14:cfRule type="iconSet" priority="1" id="{0F38F611-1EB0-4BE7-A987-B31C28A06C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K33:N33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topLeftCell="A76" workbookViewId="0">
      <selection activeCell="J108" sqref="J108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432" t="s">
        <v>180</v>
      </c>
      <c r="B1" s="33"/>
      <c r="C1" s="431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170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91</v>
      </c>
      <c r="B7" s="95">
        <v>230426.61</v>
      </c>
      <c r="C7" s="73">
        <v>236904.2</v>
      </c>
      <c r="D7" s="73">
        <v>232429.03</v>
      </c>
      <c r="E7" s="73">
        <v>223159.83</v>
      </c>
      <c r="F7" s="73">
        <v>220239.52</v>
      </c>
      <c r="G7" s="73">
        <v>220034.14</v>
      </c>
      <c r="H7" s="73">
        <v>209965.45</v>
      </c>
      <c r="I7" s="73">
        <v>204240.28</v>
      </c>
      <c r="J7" s="73">
        <v>199714.74</v>
      </c>
      <c r="K7" s="96">
        <v>198032.94</v>
      </c>
      <c r="L7" s="54">
        <f t="shared" ref="L7:L33" si="0">(K7-J7)/J7</f>
        <v>-8.4210108878292524E-3</v>
      </c>
      <c r="N7" s="391">
        <f>K7/K33</f>
        <v>0.31750929289711649</v>
      </c>
      <c r="P7" s="95">
        <v>80383.233999999997</v>
      </c>
      <c r="Q7" s="73">
        <v>83177.607999999993</v>
      </c>
      <c r="R7" s="73">
        <v>80925.919999999998</v>
      </c>
      <c r="S7" s="73">
        <v>80108.508000000002</v>
      </c>
      <c r="T7" s="73">
        <v>82197.794999999998</v>
      </c>
      <c r="U7" s="73">
        <v>81523.106</v>
      </c>
      <c r="V7" s="73">
        <v>78620.096000000005</v>
      </c>
      <c r="W7" s="73">
        <v>76895.194000000003</v>
      </c>
      <c r="X7" s="73">
        <v>77067.714000000007</v>
      </c>
      <c r="Y7" s="96">
        <v>76623.953999999998</v>
      </c>
      <c r="Z7" s="54">
        <f t="shared" ref="Z7:Z33" si="1">(Y7-X7)/X7</f>
        <v>-5.7580532361451555E-3</v>
      </c>
      <c r="AB7" s="391">
        <f>Y7/Y33</f>
        <v>0.24401232317745966</v>
      </c>
      <c r="AD7" s="64">
        <f t="shared" ref="AD7:AD33" si="2">(P7/B7)*10</f>
        <v>3.4884527442381765</v>
      </c>
      <c r="AE7" s="88">
        <f t="shared" ref="AE7:AE33" si="3">(Q7/C7)*10</f>
        <v>3.5110229366976182</v>
      </c>
      <c r="AF7" s="88">
        <f t="shared" ref="AF7:AF33" si="4">(R7/D7)*10</f>
        <v>3.4817475252553436</v>
      </c>
      <c r="AG7" s="88">
        <f t="shared" ref="AG7:AG33" si="5">(S7/E7)*10</f>
        <v>3.5897369163616948</v>
      </c>
      <c r="AH7" s="88">
        <f t="shared" ref="AH7:AH33" si="6">(T7/F7)*10</f>
        <v>3.7322000610971182</v>
      </c>
      <c r="AI7" s="88">
        <f t="shared" ref="AI7:AI33" si="7">(U7/G7)*10</f>
        <v>3.7050207754123972</v>
      </c>
      <c r="AJ7" s="88">
        <f t="shared" ref="AJ7:AJ33" si="8">(V7/H7)*10</f>
        <v>3.7444301431497422</v>
      </c>
      <c r="AK7" s="88">
        <f t="shared" ref="AK7:AK33" si="9">(W7/I7)*10</f>
        <v>3.7649377488123301</v>
      </c>
      <c r="AL7" s="88">
        <f t="shared" ref="AL7:AL33" si="10">(X7/J7)*10</f>
        <v>3.858889634285382</v>
      </c>
      <c r="AM7" s="19">
        <f t="shared" ref="AM7:AM33" si="11">(Y7/K7)*10</f>
        <v>3.869252963673619</v>
      </c>
      <c r="AN7" s="54">
        <f>(AM7-AL7)/AL7</f>
        <v>2.6855728902327597E-3</v>
      </c>
    </row>
    <row r="8" spans="1:40" ht="20.100000000000001" customHeight="1" x14ac:dyDescent="0.25">
      <c r="A8" s="5" t="s">
        <v>92</v>
      </c>
      <c r="B8" s="97">
        <v>56350.94</v>
      </c>
      <c r="C8" s="75">
        <v>89609.55</v>
      </c>
      <c r="D8" s="75">
        <v>96654.57</v>
      </c>
      <c r="E8" s="75">
        <v>101962.47</v>
      </c>
      <c r="F8" s="75">
        <v>88492.25</v>
      </c>
      <c r="G8" s="75">
        <v>93046.27</v>
      </c>
      <c r="H8" s="75">
        <v>87891.43</v>
      </c>
      <c r="I8" s="75">
        <v>91326.52</v>
      </c>
      <c r="J8" s="75">
        <v>72635.839999999997</v>
      </c>
      <c r="K8" s="98">
        <v>80144.39</v>
      </c>
      <c r="L8" s="54">
        <f t="shared" si="0"/>
        <v>0.10337252243520559</v>
      </c>
      <c r="N8" s="392">
        <f>K8/$K$33</f>
        <v>0.12849674704910574</v>
      </c>
      <c r="P8" s="97">
        <v>28067.644</v>
      </c>
      <c r="Q8" s="75">
        <v>41569.803</v>
      </c>
      <c r="R8" s="75">
        <v>47938.500999999997</v>
      </c>
      <c r="S8" s="75">
        <v>51621.622000000003</v>
      </c>
      <c r="T8" s="75">
        <v>46906.248</v>
      </c>
      <c r="U8" s="75">
        <v>52940.008999999998</v>
      </c>
      <c r="V8" s="75">
        <v>46969.383000000002</v>
      </c>
      <c r="W8" s="75">
        <v>48338.472999999998</v>
      </c>
      <c r="X8" s="75">
        <v>41201.474999999999</v>
      </c>
      <c r="Y8" s="98">
        <v>44591.000999999997</v>
      </c>
      <c r="Z8" s="54">
        <f t="shared" si="1"/>
        <v>8.2267103301520109E-2</v>
      </c>
      <c r="AB8" s="392">
        <f>Y8/$Y$33</f>
        <v>0.1420019873526551</v>
      </c>
      <c r="AD8" s="64">
        <f t="shared" si="2"/>
        <v>4.9808652703930054</v>
      </c>
      <c r="AE8" s="89">
        <f t="shared" si="3"/>
        <v>4.638992495777515</v>
      </c>
      <c r="AF8" s="89">
        <f t="shared" si="4"/>
        <v>4.9597759319605883</v>
      </c>
      <c r="AG8" s="89">
        <f t="shared" si="5"/>
        <v>5.0628061481837383</v>
      </c>
      <c r="AH8" s="89">
        <f t="shared" si="6"/>
        <v>5.3006051942401733</v>
      </c>
      <c r="AI8" s="89">
        <f t="shared" si="7"/>
        <v>5.6896433355146847</v>
      </c>
      <c r="AJ8" s="89">
        <f t="shared" si="8"/>
        <v>5.3440230748322115</v>
      </c>
      <c r="AK8" s="89">
        <f t="shared" si="9"/>
        <v>5.2929283848765944</v>
      </c>
      <c r="AL8" s="89">
        <f t="shared" si="10"/>
        <v>5.6723340708939274</v>
      </c>
      <c r="AM8" s="19">
        <f t="shared" si="11"/>
        <v>5.5638331017305145</v>
      </c>
      <c r="AN8" s="54">
        <f t="shared" ref="AN8:AN33" si="12">(AM8-AL8)/AL8</f>
        <v>-1.9128099263433149E-2</v>
      </c>
    </row>
    <row r="9" spans="1:40" ht="20.100000000000001" customHeight="1" x14ac:dyDescent="0.25">
      <c r="A9" s="5" t="s">
        <v>94</v>
      </c>
      <c r="B9" s="97">
        <v>113788.35</v>
      </c>
      <c r="C9" s="75">
        <v>122580.75</v>
      </c>
      <c r="D9" s="75">
        <v>125530.98</v>
      </c>
      <c r="E9" s="75">
        <v>114688.87</v>
      </c>
      <c r="F9" s="75">
        <v>103375.54</v>
      </c>
      <c r="G9" s="75">
        <v>105678.43</v>
      </c>
      <c r="H9" s="75">
        <v>111275.25</v>
      </c>
      <c r="I9" s="75">
        <v>99408.06</v>
      </c>
      <c r="J9" s="75">
        <v>81547.11</v>
      </c>
      <c r="K9" s="98">
        <v>94430.7</v>
      </c>
      <c r="L9" s="54">
        <f t="shared" si="0"/>
        <v>0.15798953512883529</v>
      </c>
      <c r="N9" s="392">
        <f t="shared" ref="N9:N32" si="13">K9/$K$33</f>
        <v>0.15140221008070545</v>
      </c>
      <c r="P9" s="97">
        <v>39825.192999999999</v>
      </c>
      <c r="Q9" s="75">
        <v>42706.021999999997</v>
      </c>
      <c r="R9" s="75">
        <v>43295.368999999999</v>
      </c>
      <c r="S9" s="75">
        <v>41969.974999999999</v>
      </c>
      <c r="T9" s="75">
        <v>39303.713000000003</v>
      </c>
      <c r="U9" s="75">
        <v>40005.074000000001</v>
      </c>
      <c r="V9" s="75">
        <v>42643.074999999997</v>
      </c>
      <c r="W9" s="75">
        <v>38352.667999999998</v>
      </c>
      <c r="X9" s="75">
        <v>33266.536999999997</v>
      </c>
      <c r="Y9" s="98">
        <v>37373.571000000004</v>
      </c>
      <c r="Z9" s="54">
        <f t="shared" si="1"/>
        <v>0.12345841708741752</v>
      </c>
      <c r="AB9" s="392">
        <f t="shared" ref="AB9:AB32" si="14">Y9/$Y$33</f>
        <v>0.11901776675669511</v>
      </c>
      <c r="AD9" s="64">
        <f t="shared" si="2"/>
        <v>3.4999358897461819</v>
      </c>
      <c r="AE9" s="89">
        <f t="shared" si="3"/>
        <v>3.4839093413933266</v>
      </c>
      <c r="AF9" s="89">
        <f t="shared" si="4"/>
        <v>3.4489788098523566</v>
      </c>
      <c r="AG9" s="89">
        <f t="shared" si="5"/>
        <v>3.6594636428103264</v>
      </c>
      <c r="AH9" s="89">
        <f t="shared" si="6"/>
        <v>3.8020321828548616</v>
      </c>
      <c r="AI9" s="89">
        <f t="shared" si="7"/>
        <v>3.7855477224633258</v>
      </c>
      <c r="AJ9" s="89">
        <f t="shared" si="8"/>
        <v>3.8322156094908792</v>
      </c>
      <c r="AK9" s="89">
        <f t="shared" si="9"/>
        <v>3.8581044635616064</v>
      </c>
      <c r="AL9" s="89">
        <f t="shared" si="10"/>
        <v>4.0794256228087047</v>
      </c>
      <c r="AM9" s="19">
        <f t="shared" si="11"/>
        <v>3.9577776083413556</v>
      </c>
      <c r="AN9" s="54">
        <f t="shared" si="12"/>
        <v>-2.9819887826167502E-2</v>
      </c>
    </row>
    <row r="10" spans="1:40" ht="20.100000000000001" customHeight="1" x14ac:dyDescent="0.25">
      <c r="A10" s="5" t="s">
        <v>93</v>
      </c>
      <c r="B10" s="97">
        <v>29853.66</v>
      </c>
      <c r="C10" s="75">
        <v>33595</v>
      </c>
      <c r="D10" s="75">
        <v>34252.82</v>
      </c>
      <c r="E10" s="75">
        <v>34398.35</v>
      </c>
      <c r="F10" s="75">
        <v>33833.71</v>
      </c>
      <c r="G10" s="75">
        <v>34813.96</v>
      </c>
      <c r="H10" s="75">
        <v>34918.120000000003</v>
      </c>
      <c r="I10" s="75">
        <v>34454.269999999997</v>
      </c>
      <c r="J10" s="75">
        <v>33177.74</v>
      </c>
      <c r="K10" s="98">
        <v>34078.6</v>
      </c>
      <c r="L10" s="54">
        <f t="shared" si="0"/>
        <v>2.7152542638528142E-2</v>
      </c>
      <c r="N10" s="392">
        <f t="shared" si="13"/>
        <v>5.4638749436955653E-2</v>
      </c>
      <c r="P10" s="97">
        <v>21283.040000000001</v>
      </c>
      <c r="Q10" s="75">
        <v>24423.363000000001</v>
      </c>
      <c r="R10" s="75">
        <v>25197.059000000001</v>
      </c>
      <c r="S10" s="75">
        <v>28181.565999999999</v>
      </c>
      <c r="T10" s="75">
        <v>27099.355</v>
      </c>
      <c r="U10" s="75">
        <v>29792.826000000001</v>
      </c>
      <c r="V10" s="75">
        <v>31961.773000000001</v>
      </c>
      <c r="W10" s="75">
        <v>31361.758999999998</v>
      </c>
      <c r="X10" s="75">
        <v>31240.347000000002</v>
      </c>
      <c r="Y10" s="98">
        <v>33399.315999999999</v>
      </c>
      <c r="Z10" s="54">
        <f t="shared" si="1"/>
        <v>6.9108355294516963E-2</v>
      </c>
      <c r="AB10" s="392">
        <f t="shared" si="14"/>
        <v>0.10636157838706808</v>
      </c>
      <c r="AD10" s="64">
        <f t="shared" si="2"/>
        <v>7.1291225263502032</v>
      </c>
      <c r="AE10" s="89">
        <f t="shared" si="3"/>
        <v>7.2699398720047625</v>
      </c>
      <c r="AF10" s="89">
        <f t="shared" si="4"/>
        <v>7.3561998690910713</v>
      </c>
      <c r="AG10" s="89">
        <f t="shared" si="5"/>
        <v>8.1927086618980276</v>
      </c>
      <c r="AH10" s="89">
        <f t="shared" si="6"/>
        <v>8.0095724057456312</v>
      </c>
      <c r="AI10" s="89">
        <f t="shared" si="7"/>
        <v>8.5577239704991914</v>
      </c>
      <c r="AJ10" s="89">
        <f t="shared" si="8"/>
        <v>9.1533487484435021</v>
      </c>
      <c r="AK10" s="89">
        <f t="shared" si="9"/>
        <v>9.1024302648118809</v>
      </c>
      <c r="AL10" s="89">
        <f t="shared" si="10"/>
        <v>9.41605636791415</v>
      </c>
      <c r="AM10" s="19">
        <f t="shared" si="11"/>
        <v>9.8006713890828845</v>
      </c>
      <c r="AN10" s="54">
        <f t="shared" si="12"/>
        <v>4.0846720340304697E-2</v>
      </c>
    </row>
    <row r="11" spans="1:40" ht="20.100000000000001" customHeight="1" x14ac:dyDescent="0.25">
      <c r="A11" s="5" t="s">
        <v>95</v>
      </c>
      <c r="B11" s="97">
        <v>101923.02</v>
      </c>
      <c r="C11" s="75">
        <v>105263.8</v>
      </c>
      <c r="D11" s="75">
        <v>95934.16</v>
      </c>
      <c r="E11" s="75">
        <v>88670.080000000002</v>
      </c>
      <c r="F11" s="75">
        <v>86082.08</v>
      </c>
      <c r="G11" s="75">
        <v>86433.17</v>
      </c>
      <c r="H11" s="75">
        <v>78446.05</v>
      </c>
      <c r="I11" s="75">
        <v>80424.3</v>
      </c>
      <c r="J11" s="75">
        <v>88677.36</v>
      </c>
      <c r="K11" s="98">
        <v>78569.36</v>
      </c>
      <c r="L11" s="54">
        <f t="shared" si="0"/>
        <v>-0.11398625308646987</v>
      </c>
      <c r="N11" s="392">
        <f t="shared" si="13"/>
        <v>0.12597147695216254</v>
      </c>
      <c r="P11" s="97">
        <v>36623.758000000002</v>
      </c>
      <c r="Q11" s="75">
        <v>37819.913</v>
      </c>
      <c r="R11" s="75">
        <v>35473.288</v>
      </c>
      <c r="S11" s="75">
        <v>33688.330999999998</v>
      </c>
      <c r="T11" s="75">
        <v>33172.499000000003</v>
      </c>
      <c r="U11" s="75">
        <v>33156.03</v>
      </c>
      <c r="V11" s="75">
        <v>30420.702000000001</v>
      </c>
      <c r="W11" s="75">
        <v>31271.827000000001</v>
      </c>
      <c r="X11" s="75">
        <v>34417.807999999997</v>
      </c>
      <c r="Y11" s="98">
        <v>31221.427</v>
      </c>
      <c r="Z11" s="54">
        <f t="shared" si="1"/>
        <v>-9.2869975914793818E-2</v>
      </c>
      <c r="AB11" s="392">
        <f t="shared" si="14"/>
        <v>9.942599588616198E-2</v>
      </c>
      <c r="AD11" s="64">
        <f t="shared" si="2"/>
        <v>3.5932763766222782</v>
      </c>
      <c r="AE11" s="89">
        <f t="shared" si="3"/>
        <v>3.592869818494107</v>
      </c>
      <c r="AF11" s="89">
        <f t="shared" si="4"/>
        <v>3.6976701521126571</v>
      </c>
      <c r="AG11" s="89">
        <f t="shared" si="5"/>
        <v>3.7992895687023176</v>
      </c>
      <c r="AH11" s="89">
        <f t="shared" si="6"/>
        <v>3.853589388174635</v>
      </c>
      <c r="AI11" s="89">
        <f t="shared" si="7"/>
        <v>3.8360307738337029</v>
      </c>
      <c r="AJ11" s="89">
        <f t="shared" si="8"/>
        <v>3.8779138019058959</v>
      </c>
      <c r="AK11" s="89">
        <f t="shared" si="9"/>
        <v>3.888355509466666</v>
      </c>
      <c r="AL11" s="89">
        <f t="shared" si="10"/>
        <v>3.8812395858424287</v>
      </c>
      <c r="AM11" s="19">
        <f t="shared" si="11"/>
        <v>3.9737407813936625</v>
      </c>
      <c r="AN11" s="54">
        <f t="shared" si="12"/>
        <v>2.3832900161239672E-2</v>
      </c>
    </row>
    <row r="12" spans="1:40" ht="20.100000000000001" customHeight="1" x14ac:dyDescent="0.25">
      <c r="A12" s="5" t="s">
        <v>103</v>
      </c>
      <c r="B12" s="97">
        <v>14939.86</v>
      </c>
      <c r="C12" s="75">
        <v>15320.82</v>
      </c>
      <c r="D12" s="75">
        <v>10194.57</v>
      </c>
      <c r="E12" s="75">
        <v>12599.62</v>
      </c>
      <c r="F12" s="75">
        <v>13709.52</v>
      </c>
      <c r="G12" s="75">
        <v>16089.25</v>
      </c>
      <c r="H12" s="75">
        <v>15883.36</v>
      </c>
      <c r="I12" s="75">
        <v>15788.71</v>
      </c>
      <c r="J12" s="75">
        <v>17451.419999999998</v>
      </c>
      <c r="K12" s="98">
        <v>19807.830000000002</v>
      </c>
      <c r="L12" s="54">
        <f t="shared" si="0"/>
        <v>0.13502683449255154</v>
      </c>
      <c r="N12" s="392">
        <f t="shared" si="13"/>
        <v>3.1758201929064381E-2</v>
      </c>
      <c r="P12" s="97">
        <v>10981.922</v>
      </c>
      <c r="Q12" s="75">
        <v>9238.2049999999999</v>
      </c>
      <c r="R12" s="75">
        <v>6039.326</v>
      </c>
      <c r="S12" s="75">
        <v>7629.59</v>
      </c>
      <c r="T12" s="75">
        <v>9531.4169999999995</v>
      </c>
      <c r="U12" s="75">
        <v>11246.617</v>
      </c>
      <c r="V12" s="75">
        <v>12523.802</v>
      </c>
      <c r="W12" s="75">
        <v>12800.181</v>
      </c>
      <c r="X12" s="75">
        <v>14566.445</v>
      </c>
      <c r="Y12" s="98">
        <v>16867.981</v>
      </c>
      <c r="Z12" s="54">
        <f t="shared" si="1"/>
        <v>0.15800258745356194</v>
      </c>
      <c r="AB12" s="392">
        <f t="shared" si="14"/>
        <v>5.371682112780618E-2</v>
      </c>
      <c r="AD12" s="64">
        <f t="shared" si="2"/>
        <v>7.3507529521695645</v>
      </c>
      <c r="AE12" s="89">
        <f t="shared" si="3"/>
        <v>6.0298371758169598</v>
      </c>
      <c r="AF12" s="89">
        <f t="shared" si="4"/>
        <v>5.9240615347189731</v>
      </c>
      <c r="AG12" s="89">
        <f t="shared" si="5"/>
        <v>6.0554127822902597</v>
      </c>
      <c r="AH12" s="89">
        <f t="shared" si="6"/>
        <v>6.952407524114629</v>
      </c>
      <c r="AI12" s="89">
        <f t="shared" si="7"/>
        <v>6.9901437295088336</v>
      </c>
      <c r="AJ12" s="89">
        <f t="shared" si="8"/>
        <v>7.8848568564837667</v>
      </c>
      <c r="AK12" s="89">
        <f t="shared" si="9"/>
        <v>8.107173416954268</v>
      </c>
      <c r="AL12" s="89">
        <f t="shared" si="10"/>
        <v>8.346853723078123</v>
      </c>
      <c r="AM12" s="19">
        <f t="shared" si="11"/>
        <v>8.5158147055987445</v>
      </c>
      <c r="AN12" s="54">
        <f t="shared" si="12"/>
        <v>2.024247556339261E-2</v>
      </c>
    </row>
    <row r="13" spans="1:40" ht="20.100000000000001" customHeight="1" x14ac:dyDescent="0.25">
      <c r="A13" s="5" t="s">
        <v>96</v>
      </c>
      <c r="B13" s="97">
        <v>27560.89</v>
      </c>
      <c r="C13" s="75">
        <v>30149.439999999999</v>
      </c>
      <c r="D13" s="75">
        <v>30689.07</v>
      </c>
      <c r="E13" s="75">
        <v>30463.72</v>
      </c>
      <c r="F13" s="75">
        <v>38231.46</v>
      </c>
      <c r="G13" s="75">
        <v>30294.87</v>
      </c>
      <c r="H13" s="75">
        <v>25164.29</v>
      </c>
      <c r="I13" s="75">
        <v>24535.27</v>
      </c>
      <c r="J13" s="75">
        <v>24765.64</v>
      </c>
      <c r="K13" s="98">
        <v>26863.68</v>
      </c>
      <c r="L13" s="54">
        <f t="shared" si="0"/>
        <v>8.4715759415060585E-2</v>
      </c>
      <c r="N13" s="392">
        <f t="shared" si="13"/>
        <v>4.3070955980426338E-2</v>
      </c>
      <c r="P13" s="97">
        <v>10638.130999999999</v>
      </c>
      <c r="Q13" s="75">
        <v>11679.718999999999</v>
      </c>
      <c r="R13" s="75">
        <v>11835.79</v>
      </c>
      <c r="S13" s="75">
        <v>12316.477000000001</v>
      </c>
      <c r="T13" s="75">
        <v>15150.299000000001</v>
      </c>
      <c r="U13" s="75">
        <v>12579.757</v>
      </c>
      <c r="V13" s="75">
        <v>11219.677</v>
      </c>
      <c r="W13" s="75">
        <v>11659.102000000001</v>
      </c>
      <c r="X13" s="75">
        <v>11774.664000000001</v>
      </c>
      <c r="Y13" s="98">
        <v>13466.724</v>
      </c>
      <c r="Z13" s="54">
        <f t="shared" si="1"/>
        <v>0.14370346364023631</v>
      </c>
      <c r="AB13" s="392">
        <f t="shared" si="14"/>
        <v>4.2885369878323587E-2</v>
      </c>
      <c r="AD13" s="64">
        <f t="shared" si="2"/>
        <v>3.859864830199605</v>
      </c>
      <c r="AE13" s="89">
        <f t="shared" si="3"/>
        <v>3.8739422689111307</v>
      </c>
      <c r="AF13" s="89">
        <f t="shared" si="4"/>
        <v>3.8566792672440058</v>
      </c>
      <c r="AG13" s="89">
        <f t="shared" si="5"/>
        <v>4.0429983600164396</v>
      </c>
      <c r="AH13" s="89">
        <f t="shared" si="6"/>
        <v>3.9627832680206305</v>
      </c>
      <c r="AI13" s="89">
        <f t="shared" si="7"/>
        <v>4.1524380200344151</v>
      </c>
      <c r="AJ13" s="89">
        <f t="shared" si="8"/>
        <v>4.4585708557642594</v>
      </c>
      <c r="AK13" s="89">
        <f t="shared" si="9"/>
        <v>4.7519762366584919</v>
      </c>
      <c r="AL13" s="89">
        <f t="shared" si="10"/>
        <v>4.7544355809096803</v>
      </c>
      <c r="AM13" s="19">
        <f t="shared" si="11"/>
        <v>5.0129855626630455</v>
      </c>
      <c r="AN13" s="54">
        <f t="shared" si="12"/>
        <v>5.4380793966693319E-2</v>
      </c>
    </row>
    <row r="14" spans="1:40" ht="20.100000000000001" customHeight="1" x14ac:dyDescent="0.25">
      <c r="A14" s="5" t="s">
        <v>97</v>
      </c>
      <c r="B14" s="97">
        <v>17863.27</v>
      </c>
      <c r="C14" s="75">
        <v>15864.74</v>
      </c>
      <c r="D14" s="75">
        <v>15228.55</v>
      </c>
      <c r="E14" s="75">
        <v>15376.59</v>
      </c>
      <c r="F14" s="75">
        <v>13387.03</v>
      </c>
      <c r="G14" s="75">
        <v>13588.15</v>
      </c>
      <c r="H14" s="75">
        <v>13555.86</v>
      </c>
      <c r="I14" s="75">
        <v>12799.42</v>
      </c>
      <c r="J14" s="75">
        <v>12591.08</v>
      </c>
      <c r="K14" s="98">
        <v>11848.6</v>
      </c>
      <c r="L14" s="54">
        <f t="shared" si="0"/>
        <v>-5.8968730243950447E-2</v>
      </c>
      <c r="N14" s="392">
        <f t="shared" si="13"/>
        <v>1.899704467257202E-2</v>
      </c>
      <c r="P14" s="97">
        <v>15766.815000000001</v>
      </c>
      <c r="Q14" s="75">
        <v>14499.214</v>
      </c>
      <c r="R14" s="75">
        <v>14472.303</v>
      </c>
      <c r="S14" s="75">
        <v>14800.599</v>
      </c>
      <c r="T14" s="75">
        <v>11941.995999999999</v>
      </c>
      <c r="U14" s="75">
        <v>12002.472</v>
      </c>
      <c r="V14" s="75">
        <v>12139.701999999999</v>
      </c>
      <c r="W14" s="75">
        <v>12113.210999999999</v>
      </c>
      <c r="X14" s="75">
        <v>11512.632</v>
      </c>
      <c r="Y14" s="98">
        <v>10546.761</v>
      </c>
      <c r="Z14" s="54">
        <f t="shared" si="1"/>
        <v>-8.3896627634757998E-2</v>
      </c>
      <c r="AB14" s="392">
        <f t="shared" si="14"/>
        <v>3.3586620361661677E-2</v>
      </c>
      <c r="AD14" s="64">
        <f t="shared" si="2"/>
        <v>8.8263878897872559</v>
      </c>
      <c r="AE14" s="89">
        <f t="shared" si="3"/>
        <v>9.1392698525157048</v>
      </c>
      <c r="AF14" s="89">
        <f t="shared" si="4"/>
        <v>9.503401834055115</v>
      </c>
      <c r="AG14" s="89">
        <f t="shared" si="5"/>
        <v>9.6254104453588223</v>
      </c>
      <c r="AH14" s="89">
        <f t="shared" si="6"/>
        <v>8.9205716279114924</v>
      </c>
      <c r="AI14" s="89">
        <f t="shared" si="7"/>
        <v>8.8330434974591832</v>
      </c>
      <c r="AJ14" s="89">
        <f t="shared" si="8"/>
        <v>8.9553167412469588</v>
      </c>
      <c r="AK14" s="89">
        <f t="shared" si="9"/>
        <v>9.4638749255825658</v>
      </c>
      <c r="AL14" s="89">
        <f t="shared" si="10"/>
        <v>9.1434825289014121</v>
      </c>
      <c r="AM14" s="19">
        <f t="shared" si="11"/>
        <v>8.9012718802221364</v>
      </c>
      <c r="AN14" s="54">
        <f t="shared" si="12"/>
        <v>-2.6489977742471527E-2</v>
      </c>
    </row>
    <row r="15" spans="1:40" ht="20.100000000000001" customHeight="1" x14ac:dyDescent="0.25">
      <c r="A15" s="5" t="s">
        <v>101</v>
      </c>
      <c r="B15" s="97">
        <v>9995.07</v>
      </c>
      <c r="C15" s="75">
        <v>12514.14</v>
      </c>
      <c r="D15" s="75">
        <v>13544.17</v>
      </c>
      <c r="E15" s="75">
        <v>12250.54</v>
      </c>
      <c r="F15" s="75">
        <v>12814.04</v>
      </c>
      <c r="G15" s="75">
        <v>13692.42</v>
      </c>
      <c r="H15" s="75">
        <v>13480.23</v>
      </c>
      <c r="I15" s="75">
        <v>14275.35</v>
      </c>
      <c r="J15" s="75">
        <v>11539.01</v>
      </c>
      <c r="K15" s="98">
        <v>13131.62</v>
      </c>
      <c r="L15" s="54">
        <f t="shared" si="0"/>
        <v>0.13801963946647075</v>
      </c>
      <c r="N15" s="392">
        <f t="shared" si="13"/>
        <v>2.1054130594605286E-2</v>
      </c>
      <c r="P15" s="97">
        <v>4196.723</v>
      </c>
      <c r="Q15" s="75">
        <v>5042.9930000000004</v>
      </c>
      <c r="R15" s="75">
        <v>5318.5259999999998</v>
      </c>
      <c r="S15" s="75">
        <v>5244.7839999999997</v>
      </c>
      <c r="T15" s="75">
        <v>5406.6530000000002</v>
      </c>
      <c r="U15" s="75">
        <v>5559.3249999999998</v>
      </c>
      <c r="V15" s="75">
        <v>5639.9570000000003</v>
      </c>
      <c r="W15" s="75">
        <v>6094.3</v>
      </c>
      <c r="X15" s="75">
        <v>5016.049</v>
      </c>
      <c r="Y15" s="98">
        <v>5655.8689999999997</v>
      </c>
      <c r="Z15" s="54">
        <f t="shared" si="1"/>
        <v>0.12755457532412456</v>
      </c>
      <c r="AB15" s="392">
        <f t="shared" si="14"/>
        <v>1.8011361489872677E-2</v>
      </c>
      <c r="AD15" s="64">
        <f t="shared" si="2"/>
        <v>4.1987930049514413</v>
      </c>
      <c r="AE15" s="89">
        <f t="shared" si="3"/>
        <v>4.0298358496868349</v>
      </c>
      <c r="AF15" s="89">
        <f t="shared" si="4"/>
        <v>3.9268009778376967</v>
      </c>
      <c r="AG15" s="89">
        <f t="shared" si="5"/>
        <v>4.2812676012649229</v>
      </c>
      <c r="AH15" s="89">
        <f t="shared" si="6"/>
        <v>4.2193195900746367</v>
      </c>
      <c r="AI15" s="89">
        <f t="shared" si="7"/>
        <v>4.0601478774387578</v>
      </c>
      <c r="AJ15" s="89">
        <f t="shared" si="8"/>
        <v>4.1838729754611013</v>
      </c>
      <c r="AK15" s="89">
        <f t="shared" si="9"/>
        <v>4.2691072373006618</v>
      </c>
      <c r="AL15" s="89">
        <f t="shared" si="10"/>
        <v>4.3470358375631877</v>
      </c>
      <c r="AM15" s="19">
        <f t="shared" si="11"/>
        <v>4.3070611242177277</v>
      </c>
      <c r="AN15" s="54">
        <f t="shared" si="12"/>
        <v>-9.1958554838757808E-3</v>
      </c>
    </row>
    <row r="16" spans="1:40" ht="20.100000000000001" customHeight="1" x14ac:dyDescent="0.25">
      <c r="A16" s="5" t="s">
        <v>100</v>
      </c>
      <c r="B16" s="97">
        <v>5930.22</v>
      </c>
      <c r="C16" s="75">
        <v>5952.74</v>
      </c>
      <c r="D16" s="75">
        <v>6002.44</v>
      </c>
      <c r="E16" s="75">
        <v>6074.79</v>
      </c>
      <c r="F16" s="75">
        <v>6153.1</v>
      </c>
      <c r="G16" s="75">
        <v>6120.36</v>
      </c>
      <c r="H16" s="75">
        <v>6035.84</v>
      </c>
      <c r="I16" s="75">
        <v>6308.34</v>
      </c>
      <c r="J16" s="75">
        <v>6389.93</v>
      </c>
      <c r="K16" s="98">
        <v>6934.54</v>
      </c>
      <c r="L16" s="54">
        <f t="shared" si="0"/>
        <v>8.522941565870043E-2</v>
      </c>
      <c r="N16" s="392">
        <f t="shared" si="13"/>
        <v>1.1118255841511873E-2</v>
      </c>
      <c r="P16" s="97">
        <v>3274.4279999999999</v>
      </c>
      <c r="Q16" s="75">
        <v>3604.7420000000002</v>
      </c>
      <c r="R16" s="75">
        <v>3545.9569999999999</v>
      </c>
      <c r="S16" s="75">
        <v>3664.442</v>
      </c>
      <c r="T16" s="75">
        <v>3795.2260000000001</v>
      </c>
      <c r="U16" s="75">
        <v>3931.0790000000002</v>
      </c>
      <c r="V16" s="75">
        <v>4015.3040000000001</v>
      </c>
      <c r="W16" s="75">
        <v>3995.7289999999998</v>
      </c>
      <c r="X16" s="75">
        <v>3953.1750000000002</v>
      </c>
      <c r="Y16" s="98">
        <v>4474.5349999999999</v>
      </c>
      <c r="Z16" s="54">
        <f t="shared" si="1"/>
        <v>0.13188386550051531</v>
      </c>
      <c r="AB16" s="392">
        <f t="shared" si="14"/>
        <v>1.4249351847450398E-2</v>
      </c>
      <c r="AD16" s="64">
        <f t="shared" si="2"/>
        <v>5.5215961633801101</v>
      </c>
      <c r="AE16" s="89">
        <f t="shared" si="3"/>
        <v>6.0556012861304209</v>
      </c>
      <c r="AF16" s="89">
        <f t="shared" si="4"/>
        <v>5.9075259394512898</v>
      </c>
      <c r="AG16" s="89">
        <f t="shared" si="5"/>
        <v>6.0322118130832507</v>
      </c>
      <c r="AH16" s="89">
        <f t="shared" si="6"/>
        <v>6.1679901188019048</v>
      </c>
      <c r="AI16" s="89">
        <f t="shared" si="7"/>
        <v>6.4229538785300218</v>
      </c>
      <c r="AJ16" s="89">
        <f t="shared" si="8"/>
        <v>6.652436114940091</v>
      </c>
      <c r="AK16" s="89">
        <f t="shared" si="9"/>
        <v>6.3340419191102573</v>
      </c>
      <c r="AL16" s="89">
        <f t="shared" si="10"/>
        <v>6.186570118921491</v>
      </c>
      <c r="AM16" s="19">
        <f t="shared" si="11"/>
        <v>6.4525332610382229</v>
      </c>
      <c r="AN16" s="54">
        <f t="shared" si="12"/>
        <v>4.2990402921853153E-2</v>
      </c>
    </row>
    <row r="17" spans="1:40" ht="20.100000000000001" customHeight="1" x14ac:dyDescent="0.25">
      <c r="A17" s="5" t="s">
        <v>111</v>
      </c>
      <c r="B17" s="97">
        <v>615.94000000000005</v>
      </c>
      <c r="C17" s="75">
        <v>869.71</v>
      </c>
      <c r="D17" s="75">
        <v>957.11</v>
      </c>
      <c r="E17" s="75">
        <v>1110.46</v>
      </c>
      <c r="F17" s="75">
        <v>1115.6500000000001</v>
      </c>
      <c r="G17" s="75">
        <v>1030.21</v>
      </c>
      <c r="H17" s="75">
        <v>1118.06</v>
      </c>
      <c r="I17" s="75">
        <v>1482.46</v>
      </c>
      <c r="J17" s="75">
        <v>1468.45</v>
      </c>
      <c r="K17" s="98">
        <v>1507.88</v>
      </c>
      <c r="L17" s="54">
        <f t="shared" si="0"/>
        <v>2.685144199666319E-2</v>
      </c>
      <c r="N17" s="392">
        <f t="shared" si="13"/>
        <v>2.4176074574952227E-3</v>
      </c>
      <c r="P17" s="97">
        <v>1310.107</v>
      </c>
      <c r="Q17" s="75">
        <v>1948.549</v>
      </c>
      <c r="R17" s="75">
        <v>2184.0659999999998</v>
      </c>
      <c r="S17" s="75">
        <v>2577.6320000000001</v>
      </c>
      <c r="T17" s="75">
        <v>2616.241</v>
      </c>
      <c r="U17" s="75">
        <v>2378.13</v>
      </c>
      <c r="V17" s="75">
        <v>2878.9589999999998</v>
      </c>
      <c r="W17" s="75">
        <v>3554.623</v>
      </c>
      <c r="X17" s="75">
        <v>3957.8969999999999</v>
      </c>
      <c r="Y17" s="98">
        <v>4180.924</v>
      </c>
      <c r="Z17" s="54">
        <f t="shared" si="1"/>
        <v>5.6349874693555707E-2</v>
      </c>
      <c r="AB17" s="392">
        <f t="shared" si="14"/>
        <v>1.3314334813215164E-2</v>
      </c>
      <c r="AD17" s="64">
        <f t="shared" si="2"/>
        <v>21.270042536610706</v>
      </c>
      <c r="AE17" s="89">
        <f t="shared" si="3"/>
        <v>22.404583136907704</v>
      </c>
      <c r="AF17" s="89">
        <f t="shared" si="4"/>
        <v>22.819383351965811</v>
      </c>
      <c r="AG17" s="89">
        <f t="shared" si="5"/>
        <v>23.212290402175672</v>
      </c>
      <c r="AH17" s="89">
        <f t="shared" si="6"/>
        <v>23.450374221305964</v>
      </c>
      <c r="AI17" s="89">
        <f t="shared" si="7"/>
        <v>23.083934343483371</v>
      </c>
      <c r="AJ17" s="89">
        <f t="shared" si="8"/>
        <v>25.74959304509597</v>
      </c>
      <c r="AK17" s="89">
        <f t="shared" si="9"/>
        <v>23.977867868273005</v>
      </c>
      <c r="AL17" s="89">
        <f t="shared" si="10"/>
        <v>26.95288910075249</v>
      </c>
      <c r="AM17" s="19">
        <f t="shared" si="11"/>
        <v>27.727166618033262</v>
      </c>
      <c r="AN17" s="54">
        <f t="shared" si="12"/>
        <v>2.8727069457617282E-2</v>
      </c>
    </row>
    <row r="18" spans="1:40" ht="20.100000000000001" customHeight="1" x14ac:dyDescent="0.25">
      <c r="A18" s="5" t="s">
        <v>99</v>
      </c>
      <c r="B18" s="97">
        <v>10857.97</v>
      </c>
      <c r="C18" s="75">
        <v>11586.8</v>
      </c>
      <c r="D18" s="75">
        <v>9187.1299999999992</v>
      </c>
      <c r="E18" s="75">
        <v>7921.54</v>
      </c>
      <c r="F18" s="75">
        <v>8079.03</v>
      </c>
      <c r="G18" s="75">
        <v>6057.28</v>
      </c>
      <c r="H18" s="75">
        <v>5757.83</v>
      </c>
      <c r="I18" s="75">
        <v>6607.72</v>
      </c>
      <c r="J18" s="75">
        <v>6676.97</v>
      </c>
      <c r="K18" s="98">
        <v>7306.26</v>
      </c>
      <c r="L18" s="54">
        <f t="shared" si="0"/>
        <v>9.424783996333666E-2</v>
      </c>
      <c r="N18" s="392">
        <f t="shared" si="13"/>
        <v>1.1714240299227423E-2</v>
      </c>
      <c r="P18" s="97">
        <v>4785.085</v>
      </c>
      <c r="Q18" s="75">
        <v>5238.8620000000001</v>
      </c>
      <c r="R18" s="75">
        <v>4117.9229999999998</v>
      </c>
      <c r="S18" s="75">
        <v>3642.951</v>
      </c>
      <c r="T18" s="75">
        <v>3730.7220000000002</v>
      </c>
      <c r="U18" s="75">
        <v>2921.4720000000002</v>
      </c>
      <c r="V18" s="75">
        <v>2444.6030000000001</v>
      </c>
      <c r="W18" s="75">
        <v>3007.5279999999998</v>
      </c>
      <c r="X18" s="75">
        <v>3151.2350000000001</v>
      </c>
      <c r="Y18" s="98">
        <v>3373.1909999999998</v>
      </c>
      <c r="Z18" s="54">
        <f t="shared" si="1"/>
        <v>7.0434607384088993E-2</v>
      </c>
      <c r="AB18" s="392">
        <f t="shared" si="14"/>
        <v>1.0742073848489967E-2</v>
      </c>
      <c r="AD18" s="64">
        <f t="shared" si="2"/>
        <v>4.4069793893333653</v>
      </c>
      <c r="AE18" s="89">
        <f t="shared" si="3"/>
        <v>4.5214053923430111</v>
      </c>
      <c r="AF18" s="89">
        <f t="shared" si="4"/>
        <v>4.4822735718336411</v>
      </c>
      <c r="AG18" s="89">
        <f t="shared" si="5"/>
        <v>4.5987913966223744</v>
      </c>
      <c r="AH18" s="89">
        <f t="shared" si="6"/>
        <v>4.617784560770291</v>
      </c>
      <c r="AI18" s="89">
        <f t="shared" si="7"/>
        <v>4.8230757039463263</v>
      </c>
      <c r="AJ18" s="89">
        <f t="shared" si="8"/>
        <v>4.2457019397932907</v>
      </c>
      <c r="AK18" s="89">
        <f t="shared" si="9"/>
        <v>4.551536687389901</v>
      </c>
      <c r="AL18" s="89">
        <f t="shared" si="10"/>
        <v>4.7195584224580909</v>
      </c>
      <c r="AM18" s="19">
        <f t="shared" si="11"/>
        <v>4.6168504816417695</v>
      </c>
      <c r="AN18" s="54">
        <f t="shared" si="12"/>
        <v>-2.1762192905078595E-2</v>
      </c>
    </row>
    <row r="19" spans="1:40" ht="20.100000000000001" customHeight="1" x14ac:dyDescent="0.25">
      <c r="A19" s="5" t="s">
        <v>110</v>
      </c>
      <c r="B19" s="97">
        <v>6280.01</v>
      </c>
      <c r="C19" s="75">
        <v>6096.22</v>
      </c>
      <c r="D19" s="75">
        <v>5451.88</v>
      </c>
      <c r="E19" s="75">
        <v>5422.43</v>
      </c>
      <c r="F19" s="75">
        <v>5694.34</v>
      </c>
      <c r="G19" s="75">
        <v>5118.5600000000004</v>
      </c>
      <c r="H19" s="75">
        <v>5171.3999999999996</v>
      </c>
      <c r="I19" s="75">
        <v>4715.53</v>
      </c>
      <c r="J19" s="75">
        <v>5232.3500000000004</v>
      </c>
      <c r="K19" s="98">
        <v>5387.34</v>
      </c>
      <c r="L19" s="54">
        <f t="shared" si="0"/>
        <v>2.9621489388133394E-2</v>
      </c>
      <c r="N19" s="392">
        <f t="shared" si="13"/>
        <v>8.637606016435203E-3</v>
      </c>
      <c r="P19" s="97">
        <v>2838.962</v>
      </c>
      <c r="Q19" s="75">
        <v>2770.7109999999998</v>
      </c>
      <c r="R19" s="75">
        <v>2481.7930000000001</v>
      </c>
      <c r="S19" s="75">
        <v>2516.357</v>
      </c>
      <c r="T19" s="75">
        <v>2737.9850000000001</v>
      </c>
      <c r="U19" s="75">
        <v>2562.415</v>
      </c>
      <c r="V19" s="75">
        <v>2540.6799999999998</v>
      </c>
      <c r="W19" s="75">
        <v>2437.7649999999999</v>
      </c>
      <c r="X19" s="75">
        <v>2611.9899999999998</v>
      </c>
      <c r="Y19" s="98">
        <v>2748.8380000000002</v>
      </c>
      <c r="Z19" s="54">
        <f t="shared" si="1"/>
        <v>5.2392237336283988E-2</v>
      </c>
      <c r="AB19" s="392">
        <f t="shared" si="14"/>
        <v>8.7537944911911213E-3</v>
      </c>
      <c r="AD19" s="64">
        <f t="shared" si="2"/>
        <v>4.5206329289284568</v>
      </c>
      <c r="AE19" s="89">
        <f t="shared" si="3"/>
        <v>4.5449655688278963</v>
      </c>
      <c r="AF19" s="89">
        <f t="shared" si="4"/>
        <v>4.5521783311444866</v>
      </c>
      <c r="AG19" s="89">
        <f t="shared" si="5"/>
        <v>4.6406445080895464</v>
      </c>
      <c r="AH19" s="89">
        <f t="shared" si="6"/>
        <v>4.8082569709571263</v>
      </c>
      <c r="AI19" s="89">
        <f t="shared" si="7"/>
        <v>5.0061247694664122</v>
      </c>
      <c r="AJ19" s="89">
        <f t="shared" si="8"/>
        <v>4.9129442704103337</v>
      </c>
      <c r="AK19" s="89">
        <f t="shared" si="9"/>
        <v>5.169652191800286</v>
      </c>
      <c r="AL19" s="89">
        <f t="shared" si="10"/>
        <v>4.9920016818446769</v>
      </c>
      <c r="AM19" s="19">
        <f t="shared" si="11"/>
        <v>5.102403041204008</v>
      </c>
      <c r="AN19" s="54">
        <f t="shared" si="12"/>
        <v>2.2115649472003968E-2</v>
      </c>
    </row>
    <row r="20" spans="1:40" ht="20.100000000000001" customHeight="1" x14ac:dyDescent="0.25">
      <c r="A20" s="5" t="s">
        <v>102</v>
      </c>
      <c r="B20" s="97">
        <v>4505.45</v>
      </c>
      <c r="C20" s="75">
        <v>5212.59</v>
      </c>
      <c r="D20" s="75">
        <v>7773.74</v>
      </c>
      <c r="E20" s="75">
        <v>8088.52</v>
      </c>
      <c r="F20" s="75">
        <v>7543.81</v>
      </c>
      <c r="G20" s="75">
        <v>7806.79</v>
      </c>
      <c r="H20" s="75">
        <v>6684.33</v>
      </c>
      <c r="I20" s="75">
        <v>6435.64</v>
      </c>
      <c r="J20" s="75">
        <v>6793.06</v>
      </c>
      <c r="K20" s="98">
        <v>6564.55</v>
      </c>
      <c r="L20" s="54">
        <f t="shared" si="0"/>
        <v>-3.363874307013337E-2</v>
      </c>
      <c r="N20" s="392">
        <f t="shared" si="13"/>
        <v>1.0525045119704661E-2</v>
      </c>
      <c r="P20" s="97">
        <v>1742.6410000000001</v>
      </c>
      <c r="Q20" s="75">
        <v>1744.4090000000001</v>
      </c>
      <c r="R20" s="75">
        <v>2589.86</v>
      </c>
      <c r="S20" s="75">
        <v>2689.7759999999998</v>
      </c>
      <c r="T20" s="75">
        <v>2561.5479999999998</v>
      </c>
      <c r="U20" s="75">
        <v>2706.6120000000001</v>
      </c>
      <c r="V20" s="75">
        <v>2282.3870000000002</v>
      </c>
      <c r="W20" s="75">
        <v>2351.248</v>
      </c>
      <c r="X20" s="75">
        <v>2518.002</v>
      </c>
      <c r="Y20" s="98">
        <v>2453.3939999999998</v>
      </c>
      <c r="Z20" s="54">
        <f t="shared" si="1"/>
        <v>-2.5658438714504666E-2</v>
      </c>
      <c r="AB20" s="392">
        <f t="shared" si="14"/>
        <v>7.8129401885165106E-3</v>
      </c>
      <c r="AD20" s="64">
        <f t="shared" si="2"/>
        <v>3.867851158041927</v>
      </c>
      <c r="AE20" s="89">
        <f t="shared" si="3"/>
        <v>3.3465302277754438</v>
      </c>
      <c r="AF20" s="89">
        <f t="shared" si="4"/>
        <v>3.3315495501521792</v>
      </c>
      <c r="AG20" s="89">
        <f t="shared" si="5"/>
        <v>3.3254241814324499</v>
      </c>
      <c r="AH20" s="89">
        <f t="shared" si="6"/>
        <v>3.3955627196337126</v>
      </c>
      <c r="AI20" s="89">
        <f t="shared" si="7"/>
        <v>3.466997319000511</v>
      </c>
      <c r="AJ20" s="89">
        <f t="shared" si="8"/>
        <v>3.4145336929804486</v>
      </c>
      <c r="AK20" s="89">
        <f t="shared" si="9"/>
        <v>3.6534796850041329</v>
      </c>
      <c r="AL20" s="89">
        <f t="shared" si="10"/>
        <v>3.7067271597777731</v>
      </c>
      <c r="AM20" s="19">
        <f t="shared" si="11"/>
        <v>3.7373376697564948</v>
      </c>
      <c r="AN20" s="54">
        <f t="shared" si="12"/>
        <v>8.2580963365420437E-3</v>
      </c>
    </row>
    <row r="21" spans="1:40" ht="20.100000000000001" customHeight="1" x14ac:dyDescent="0.25">
      <c r="A21" s="5" t="s">
        <v>104</v>
      </c>
      <c r="B21" s="97">
        <v>311.61</v>
      </c>
      <c r="C21" s="75">
        <v>496.15</v>
      </c>
      <c r="D21" s="75">
        <v>685.89</v>
      </c>
      <c r="E21" s="75">
        <v>664.84</v>
      </c>
      <c r="F21" s="75">
        <v>735.28</v>
      </c>
      <c r="G21" s="75">
        <v>915.18</v>
      </c>
      <c r="H21" s="75">
        <v>1728.4</v>
      </c>
      <c r="I21" s="75">
        <v>2502.5</v>
      </c>
      <c r="J21" s="75">
        <v>2454.2600000000002</v>
      </c>
      <c r="K21" s="98">
        <v>3309.35</v>
      </c>
      <c r="L21" s="54">
        <f t="shared" si="0"/>
        <v>0.34841051885293312</v>
      </c>
      <c r="N21" s="392">
        <f t="shared" si="13"/>
        <v>5.3059323284756184E-3</v>
      </c>
      <c r="P21" s="97">
        <v>249.97499999999999</v>
      </c>
      <c r="Q21" s="75">
        <v>382.27600000000001</v>
      </c>
      <c r="R21" s="75">
        <v>565.96400000000006</v>
      </c>
      <c r="S21" s="75">
        <v>1894.2260000000001</v>
      </c>
      <c r="T21" s="75">
        <v>709.97900000000004</v>
      </c>
      <c r="U21" s="75">
        <v>638.52800000000002</v>
      </c>
      <c r="V21" s="75">
        <v>1226.7170000000001</v>
      </c>
      <c r="W21" s="75">
        <v>1782.578</v>
      </c>
      <c r="X21" s="75">
        <v>1778.1110000000001</v>
      </c>
      <c r="Y21" s="98">
        <v>2302.8159999999998</v>
      </c>
      <c r="Z21" s="54">
        <f t="shared" si="1"/>
        <v>0.295091251333578</v>
      </c>
      <c r="AB21" s="392">
        <f t="shared" si="14"/>
        <v>7.3334179806255478E-3</v>
      </c>
      <c r="AD21" s="64">
        <f t="shared" si="2"/>
        <v>8.0220467892557998</v>
      </c>
      <c r="AE21" s="89">
        <f t="shared" si="3"/>
        <v>7.7048473243978641</v>
      </c>
      <c r="AF21" s="89">
        <f t="shared" si="4"/>
        <v>8.2515272128183828</v>
      </c>
      <c r="AG21" s="89">
        <f t="shared" si="5"/>
        <v>28.491456591059503</v>
      </c>
      <c r="AH21" s="89">
        <f t="shared" si="6"/>
        <v>9.6558997932760313</v>
      </c>
      <c r="AI21" s="89">
        <f t="shared" si="7"/>
        <v>6.9770755479796334</v>
      </c>
      <c r="AJ21" s="89">
        <f t="shared" si="8"/>
        <v>7.0974137931034491</v>
      </c>
      <c r="AK21" s="89">
        <f t="shared" si="9"/>
        <v>7.1231888111888111</v>
      </c>
      <c r="AL21" s="89">
        <f t="shared" si="10"/>
        <v>7.2449984924172659</v>
      </c>
      <c r="AM21" s="19">
        <f t="shared" si="11"/>
        <v>6.958514511913215</v>
      </c>
      <c r="AN21" s="54">
        <f t="shared" si="12"/>
        <v>-3.954231057520436E-2</v>
      </c>
    </row>
    <row r="22" spans="1:40" ht="20.100000000000001" customHeight="1" x14ac:dyDescent="0.25">
      <c r="A22" s="5" t="s">
        <v>226</v>
      </c>
      <c r="B22" s="97">
        <v>2832.5</v>
      </c>
      <c r="C22" s="75">
        <v>3391.69</v>
      </c>
      <c r="D22" s="75">
        <v>3135.64</v>
      </c>
      <c r="E22" s="75">
        <v>2196.3000000000002</v>
      </c>
      <c r="F22" s="75">
        <v>2285.5500000000002</v>
      </c>
      <c r="G22" s="75">
        <v>2843.7</v>
      </c>
      <c r="H22" s="75">
        <v>2902.7</v>
      </c>
      <c r="I22" s="75">
        <v>2217.25</v>
      </c>
      <c r="J22" s="75">
        <v>2712.19</v>
      </c>
      <c r="K22" s="98">
        <v>3399.05</v>
      </c>
      <c r="L22" s="54">
        <f t="shared" si="0"/>
        <v>0.25324921926561195</v>
      </c>
      <c r="N22" s="392">
        <f t="shared" si="13"/>
        <v>5.4497497336652365E-3</v>
      </c>
      <c r="P22" s="97">
        <v>1836.115</v>
      </c>
      <c r="Q22" s="75">
        <v>2145.0149999999999</v>
      </c>
      <c r="R22" s="75">
        <v>1828.482</v>
      </c>
      <c r="S22" s="75">
        <v>1438.9449999999999</v>
      </c>
      <c r="T22" s="75">
        <v>1542.058</v>
      </c>
      <c r="U22" s="75">
        <v>1879.0530000000001</v>
      </c>
      <c r="V22" s="75">
        <v>1976.979</v>
      </c>
      <c r="W22" s="75">
        <v>1538.271</v>
      </c>
      <c r="X22" s="75">
        <v>1612.9390000000001</v>
      </c>
      <c r="Y22" s="98">
        <v>1878.5650000000001</v>
      </c>
      <c r="Z22" s="54">
        <f t="shared" si="1"/>
        <v>0.1646844672985153</v>
      </c>
      <c r="AB22" s="392">
        <f t="shared" si="14"/>
        <v>5.9823721690199453E-3</v>
      </c>
      <c r="AD22" s="64">
        <f t="shared" si="2"/>
        <v>6.4823124448367162</v>
      </c>
      <c r="AE22" s="89">
        <f t="shared" si="3"/>
        <v>6.3243250414984855</v>
      </c>
      <c r="AF22" s="89">
        <f t="shared" si="4"/>
        <v>5.8312880305137069</v>
      </c>
      <c r="AG22" s="89">
        <f t="shared" si="5"/>
        <v>6.5516778217911931</v>
      </c>
      <c r="AH22" s="89">
        <f t="shared" si="6"/>
        <v>6.7469886898120803</v>
      </c>
      <c r="AI22" s="89">
        <f t="shared" si="7"/>
        <v>6.6077750817596801</v>
      </c>
      <c r="AJ22" s="89">
        <f t="shared" si="8"/>
        <v>6.8108278499328208</v>
      </c>
      <c r="AK22" s="89">
        <f t="shared" si="9"/>
        <v>6.9377426992896609</v>
      </c>
      <c r="AL22" s="89">
        <f t="shared" si="10"/>
        <v>5.9469985509864722</v>
      </c>
      <c r="AM22" s="19">
        <f t="shared" si="11"/>
        <v>5.5267354113649407</v>
      </c>
      <c r="AN22" s="54">
        <f t="shared" si="12"/>
        <v>-7.0668108629658125E-2</v>
      </c>
    </row>
    <row r="23" spans="1:40" ht="20.100000000000001" customHeight="1" x14ac:dyDescent="0.25">
      <c r="A23" s="5" t="s">
        <v>107</v>
      </c>
      <c r="B23" s="97">
        <v>1344.98</v>
      </c>
      <c r="C23" s="75">
        <v>1456.39</v>
      </c>
      <c r="D23" s="75">
        <v>1461.54</v>
      </c>
      <c r="E23" s="75">
        <v>1372.08</v>
      </c>
      <c r="F23" s="75">
        <v>1496.77</v>
      </c>
      <c r="G23" s="75">
        <v>1624.38</v>
      </c>
      <c r="H23" s="75">
        <v>1700.52</v>
      </c>
      <c r="I23" s="75">
        <v>1572.51</v>
      </c>
      <c r="J23" s="75">
        <v>1474.27</v>
      </c>
      <c r="K23" s="98">
        <v>1708.64</v>
      </c>
      <c r="L23" s="54">
        <f t="shared" si="0"/>
        <v>0.15897359371078576</v>
      </c>
      <c r="N23" s="392">
        <f t="shared" si="13"/>
        <v>2.7394890881069036E-3</v>
      </c>
      <c r="P23" s="97">
        <v>1005.271</v>
      </c>
      <c r="Q23" s="75">
        <v>1110.9469999999999</v>
      </c>
      <c r="R23" s="75">
        <v>1153.537</v>
      </c>
      <c r="S23" s="75">
        <v>1250.4390000000001</v>
      </c>
      <c r="T23" s="75">
        <v>1278.2439999999999</v>
      </c>
      <c r="U23" s="75">
        <v>1353.413</v>
      </c>
      <c r="V23" s="75">
        <v>1606.9</v>
      </c>
      <c r="W23" s="75">
        <v>1339.6610000000001</v>
      </c>
      <c r="X23" s="75">
        <v>1251.71</v>
      </c>
      <c r="Y23" s="98">
        <v>1712.44</v>
      </c>
      <c r="Z23" s="54">
        <f t="shared" si="1"/>
        <v>0.36808046592261784</v>
      </c>
      <c r="AB23" s="392">
        <f t="shared" si="14"/>
        <v>5.4533398616052756E-3</v>
      </c>
      <c r="AD23" s="64">
        <f t="shared" si="2"/>
        <v>7.4742449701854294</v>
      </c>
      <c r="AE23" s="89">
        <f t="shared" si="3"/>
        <v>7.628087256847409</v>
      </c>
      <c r="AF23" s="89">
        <f t="shared" si="4"/>
        <v>7.8926132709333991</v>
      </c>
      <c r="AG23" s="89">
        <f t="shared" si="5"/>
        <v>9.1134554836452697</v>
      </c>
      <c r="AH23" s="89">
        <f t="shared" si="6"/>
        <v>8.5400161681487461</v>
      </c>
      <c r="AI23" s="89">
        <f t="shared" si="7"/>
        <v>8.3318743151233079</v>
      </c>
      <c r="AJ23" s="89">
        <f t="shared" si="8"/>
        <v>9.4494625173476354</v>
      </c>
      <c r="AK23" s="89">
        <f t="shared" si="9"/>
        <v>8.5192526597605109</v>
      </c>
      <c r="AL23" s="89">
        <f t="shared" si="10"/>
        <v>8.4903715058978353</v>
      </c>
      <c r="AM23" s="19">
        <f t="shared" si="11"/>
        <v>10.022239910103943</v>
      </c>
      <c r="AN23" s="54">
        <f t="shared" si="12"/>
        <v>0.18042419028919945</v>
      </c>
    </row>
    <row r="24" spans="1:40" ht="20.100000000000001" customHeight="1" x14ac:dyDescent="0.25">
      <c r="A24" s="5" t="s">
        <v>105</v>
      </c>
      <c r="B24" s="97">
        <v>3781.2</v>
      </c>
      <c r="C24" s="75">
        <v>3091.28</v>
      </c>
      <c r="D24" s="75">
        <v>3423.22</v>
      </c>
      <c r="E24" s="75">
        <v>3146.28</v>
      </c>
      <c r="F24" s="75">
        <v>2844.35</v>
      </c>
      <c r="G24" s="75">
        <v>3113.18</v>
      </c>
      <c r="H24" s="75">
        <v>3272</v>
      </c>
      <c r="I24" s="75">
        <v>2886.69</v>
      </c>
      <c r="J24" s="75">
        <v>3231.16</v>
      </c>
      <c r="K24" s="98">
        <v>2810.8</v>
      </c>
      <c r="L24" s="54">
        <f t="shared" si="0"/>
        <v>-0.13009569318758579</v>
      </c>
      <c r="N24" s="392">
        <f t="shared" si="13"/>
        <v>4.5065993590521613E-3</v>
      </c>
      <c r="P24" s="97">
        <v>1924.915</v>
      </c>
      <c r="Q24" s="75">
        <v>1744.6780000000001</v>
      </c>
      <c r="R24" s="75">
        <v>1883.5909999999999</v>
      </c>
      <c r="S24" s="75">
        <v>1996.951</v>
      </c>
      <c r="T24" s="75">
        <v>1679.114</v>
      </c>
      <c r="U24" s="75">
        <v>1928.4449999999999</v>
      </c>
      <c r="V24" s="75">
        <v>1893.2750000000001</v>
      </c>
      <c r="W24" s="75">
        <v>1681.0250000000001</v>
      </c>
      <c r="X24" s="75">
        <v>2020.7850000000001</v>
      </c>
      <c r="Y24" s="98">
        <v>1670.183</v>
      </c>
      <c r="Z24" s="54">
        <f t="shared" si="1"/>
        <v>-0.17349792283691737</v>
      </c>
      <c r="AB24" s="392">
        <f t="shared" si="14"/>
        <v>5.3187706022257619E-3</v>
      </c>
      <c r="AD24" s="64">
        <f t="shared" si="2"/>
        <v>5.090751613244473</v>
      </c>
      <c r="AE24" s="89">
        <f t="shared" si="3"/>
        <v>5.6438692062834814</v>
      </c>
      <c r="AF24" s="89">
        <f t="shared" si="4"/>
        <v>5.5023954054954105</v>
      </c>
      <c r="AG24" s="89">
        <f t="shared" si="5"/>
        <v>6.3470225154785966</v>
      </c>
      <c r="AH24" s="89">
        <f t="shared" si="6"/>
        <v>5.9033311652925979</v>
      </c>
      <c r="AI24" s="89">
        <f t="shared" si="7"/>
        <v>6.1944539024405909</v>
      </c>
      <c r="AJ24" s="89">
        <f t="shared" si="8"/>
        <v>5.7862927872860634</v>
      </c>
      <c r="AK24" s="89">
        <f t="shared" si="9"/>
        <v>5.8233651691037132</v>
      </c>
      <c r="AL24" s="89">
        <f t="shared" si="10"/>
        <v>6.2540542715309675</v>
      </c>
      <c r="AM24" s="19">
        <f t="shared" si="11"/>
        <v>5.9420200654617892</v>
      </c>
      <c r="AN24" s="54">
        <f t="shared" si="12"/>
        <v>-4.9893108137802199E-2</v>
      </c>
    </row>
    <row r="25" spans="1:40" ht="20.100000000000001" customHeight="1" x14ac:dyDescent="0.25">
      <c r="A25" s="5" t="s">
        <v>120</v>
      </c>
      <c r="B25" s="97">
        <v>366.38</v>
      </c>
      <c r="C25" s="75">
        <v>429.86</v>
      </c>
      <c r="D25" s="75">
        <v>617.14</v>
      </c>
      <c r="E25" s="75">
        <v>547.30999999999995</v>
      </c>
      <c r="F25" s="75">
        <v>1045.3599999999999</v>
      </c>
      <c r="G25" s="75">
        <v>1034.8399999999999</v>
      </c>
      <c r="H25" s="75">
        <v>1000.39</v>
      </c>
      <c r="I25" s="75">
        <v>1252.79</v>
      </c>
      <c r="J25" s="75">
        <v>975.12</v>
      </c>
      <c r="K25" s="98">
        <v>771.37</v>
      </c>
      <c r="L25" s="54">
        <f t="shared" si="0"/>
        <v>-0.20894864221839363</v>
      </c>
      <c r="N25" s="392">
        <f t="shared" si="13"/>
        <v>1.2367495188530188E-3</v>
      </c>
      <c r="P25" s="97">
        <v>237.31399999999999</v>
      </c>
      <c r="Q25" s="75">
        <v>366.214</v>
      </c>
      <c r="R25" s="75">
        <v>633.69399999999996</v>
      </c>
      <c r="S25" s="75">
        <v>587.21400000000006</v>
      </c>
      <c r="T25" s="75">
        <v>1076.154</v>
      </c>
      <c r="U25" s="75">
        <v>1144.0609999999999</v>
      </c>
      <c r="V25" s="75">
        <v>1547.5809999999999</v>
      </c>
      <c r="W25" s="75">
        <v>1919.7940000000001</v>
      </c>
      <c r="X25" s="75">
        <v>1480.902</v>
      </c>
      <c r="Y25" s="98">
        <v>1542.527</v>
      </c>
      <c r="Z25" s="54">
        <f t="shared" si="1"/>
        <v>4.1613151984398696E-2</v>
      </c>
      <c r="AB25" s="392">
        <f t="shared" si="14"/>
        <v>4.912244502991288E-3</v>
      </c>
      <c r="AD25" s="64">
        <f t="shared" si="2"/>
        <v>6.4772640427970964</v>
      </c>
      <c r="AE25" s="89">
        <f t="shared" si="3"/>
        <v>8.5193784022705064</v>
      </c>
      <c r="AF25" s="89">
        <f t="shared" si="4"/>
        <v>10.26823735295071</v>
      </c>
      <c r="AG25" s="89">
        <f t="shared" si="5"/>
        <v>10.729093201293603</v>
      </c>
      <c r="AH25" s="89">
        <f t="shared" si="6"/>
        <v>10.294577944440192</v>
      </c>
      <c r="AI25" s="89">
        <f t="shared" si="7"/>
        <v>11.055438521897106</v>
      </c>
      <c r="AJ25" s="89">
        <f t="shared" si="8"/>
        <v>15.46977678705305</v>
      </c>
      <c r="AK25" s="89">
        <f t="shared" si="9"/>
        <v>15.324148500546782</v>
      </c>
      <c r="AL25" s="89">
        <f t="shared" si="10"/>
        <v>15.186869308392815</v>
      </c>
      <c r="AM25" s="19">
        <f t="shared" si="11"/>
        <v>19.997238679233053</v>
      </c>
      <c r="AN25" s="54">
        <f t="shared" si="12"/>
        <v>0.31674529313173544</v>
      </c>
    </row>
    <row r="26" spans="1:40" ht="20.100000000000001" customHeight="1" x14ac:dyDescent="0.25">
      <c r="A26" s="5" t="s">
        <v>228</v>
      </c>
      <c r="B26" s="97">
        <v>3136.95</v>
      </c>
      <c r="C26" s="75">
        <v>2883.22</v>
      </c>
      <c r="D26" s="75">
        <v>1503.57</v>
      </c>
      <c r="E26" s="75">
        <v>1345.31</v>
      </c>
      <c r="F26" s="75">
        <v>1301.44</v>
      </c>
      <c r="G26" s="75">
        <v>2214.21</v>
      </c>
      <c r="H26" s="75">
        <v>2789.32</v>
      </c>
      <c r="I26" s="75">
        <v>3727.1</v>
      </c>
      <c r="J26" s="75">
        <v>4159.8500000000004</v>
      </c>
      <c r="K26" s="98">
        <v>2965.16</v>
      </c>
      <c r="L26" s="54">
        <f t="shared" si="0"/>
        <v>-0.28719545175907796</v>
      </c>
      <c r="N26" s="392">
        <f t="shared" si="13"/>
        <v>4.7540871479604041E-3</v>
      </c>
      <c r="P26" s="97">
        <v>1443.35</v>
      </c>
      <c r="Q26" s="75">
        <v>1274.394</v>
      </c>
      <c r="R26" s="75">
        <v>830.29399999999998</v>
      </c>
      <c r="S26" s="75">
        <v>715.70899999999995</v>
      </c>
      <c r="T26" s="75">
        <v>830.17200000000003</v>
      </c>
      <c r="U26" s="75">
        <v>1161.8789999999999</v>
      </c>
      <c r="V26" s="75">
        <v>1395.7149999999999</v>
      </c>
      <c r="W26" s="75">
        <v>1753.1289999999999</v>
      </c>
      <c r="X26" s="75">
        <v>1895.047</v>
      </c>
      <c r="Y26" s="98">
        <v>1456.191</v>
      </c>
      <c r="Z26" s="54">
        <f t="shared" si="1"/>
        <v>-0.23158053599726022</v>
      </c>
      <c r="AB26" s="392">
        <f t="shared" si="14"/>
        <v>4.6373037457726101E-3</v>
      </c>
      <c r="AD26" s="64">
        <f t="shared" si="2"/>
        <v>4.6011252968647893</v>
      </c>
      <c r="AE26" s="89">
        <f t="shared" si="3"/>
        <v>4.4200373193859646</v>
      </c>
      <c r="AF26" s="89">
        <f t="shared" si="4"/>
        <v>5.5221506148699433</v>
      </c>
      <c r="AG26" s="89">
        <f t="shared" si="5"/>
        <v>5.3200303275824901</v>
      </c>
      <c r="AH26" s="89">
        <f t="shared" si="6"/>
        <v>6.3788726333907055</v>
      </c>
      <c r="AI26" s="89">
        <f t="shared" si="7"/>
        <v>5.2473749102388654</v>
      </c>
      <c r="AJ26" s="89">
        <f t="shared" si="8"/>
        <v>5.0037822838541288</v>
      </c>
      <c r="AK26" s="89">
        <f t="shared" si="9"/>
        <v>4.7037348072227738</v>
      </c>
      <c r="AL26" s="89">
        <f t="shared" si="10"/>
        <v>4.555565705494188</v>
      </c>
      <c r="AM26" s="19">
        <f t="shared" si="11"/>
        <v>4.9110031161893462</v>
      </c>
      <c r="AN26" s="54">
        <f t="shared" si="12"/>
        <v>7.8022672412887573E-2</v>
      </c>
    </row>
    <row r="27" spans="1:40" ht="20.100000000000001" customHeight="1" x14ac:dyDescent="0.25">
      <c r="A27" s="5" t="s">
        <v>106</v>
      </c>
      <c r="B27" s="97">
        <v>3531.91</v>
      </c>
      <c r="C27" s="75">
        <v>2609.2399999999998</v>
      </c>
      <c r="D27" s="75">
        <v>2623.86</v>
      </c>
      <c r="E27" s="75">
        <v>2413.9699999999998</v>
      </c>
      <c r="F27" s="75">
        <v>2627.01</v>
      </c>
      <c r="G27" s="75">
        <v>2208.19</v>
      </c>
      <c r="H27" s="75">
        <v>2893.77</v>
      </c>
      <c r="I27" s="75">
        <v>2428.2800000000002</v>
      </c>
      <c r="J27" s="75">
        <v>2426.14</v>
      </c>
      <c r="K27" s="98">
        <v>2360.9899999999998</v>
      </c>
      <c r="L27" s="54">
        <f t="shared" si="0"/>
        <v>-2.6853355535954269E-2</v>
      </c>
      <c r="N27" s="392">
        <f t="shared" si="13"/>
        <v>3.7854119897283902E-3</v>
      </c>
      <c r="P27" s="97">
        <v>1591.3979999999999</v>
      </c>
      <c r="Q27" s="75">
        <v>1142.703</v>
      </c>
      <c r="R27" s="75">
        <v>1228.636</v>
      </c>
      <c r="S27" s="75">
        <v>1209.2829999999999</v>
      </c>
      <c r="T27" s="75">
        <v>1322.221</v>
      </c>
      <c r="U27" s="75">
        <v>1142.5139999999999</v>
      </c>
      <c r="V27" s="75">
        <v>1462.316</v>
      </c>
      <c r="W27" s="75">
        <v>1278.4829999999999</v>
      </c>
      <c r="X27" s="75">
        <v>1264.373</v>
      </c>
      <c r="Y27" s="98">
        <v>1320.5429999999999</v>
      </c>
      <c r="Z27" s="54">
        <f t="shared" si="1"/>
        <v>4.4425181493119394E-2</v>
      </c>
      <c r="AB27" s="392">
        <f t="shared" si="14"/>
        <v>4.2053267739972288E-3</v>
      </c>
      <c r="AD27" s="64">
        <f t="shared" si="2"/>
        <v>4.5057716646233912</v>
      </c>
      <c r="AE27" s="89">
        <f t="shared" si="3"/>
        <v>4.3794476552559374</v>
      </c>
      <c r="AF27" s="89">
        <f t="shared" si="4"/>
        <v>4.6825516605306685</v>
      </c>
      <c r="AG27" s="89">
        <f t="shared" si="5"/>
        <v>5.0095195880644745</v>
      </c>
      <c r="AH27" s="89">
        <f t="shared" si="6"/>
        <v>5.033178404345624</v>
      </c>
      <c r="AI27" s="89">
        <f t="shared" si="7"/>
        <v>5.173984122743061</v>
      </c>
      <c r="AJ27" s="89">
        <f t="shared" si="8"/>
        <v>5.0533249014261674</v>
      </c>
      <c r="AK27" s="89">
        <f t="shared" si="9"/>
        <v>5.2649735615332656</v>
      </c>
      <c r="AL27" s="89">
        <f t="shared" si="10"/>
        <v>5.2114593551897261</v>
      </c>
      <c r="AM27" s="19">
        <f t="shared" si="11"/>
        <v>5.5931748969711856</v>
      </c>
      <c r="AN27" s="54">
        <f t="shared" si="12"/>
        <v>7.324542239811116E-2</v>
      </c>
    </row>
    <row r="28" spans="1:40" ht="20.100000000000001" customHeight="1" x14ac:dyDescent="0.25">
      <c r="A28" s="5" t="s">
        <v>114</v>
      </c>
      <c r="B28" s="97">
        <v>832.56</v>
      </c>
      <c r="C28" s="75">
        <v>1560.38</v>
      </c>
      <c r="D28" s="75">
        <v>2196.9699999999998</v>
      </c>
      <c r="E28" s="75">
        <v>2426.73</v>
      </c>
      <c r="F28" s="75">
        <v>1973.02</v>
      </c>
      <c r="G28" s="75">
        <v>846.41</v>
      </c>
      <c r="H28" s="75">
        <v>1212.6199999999999</v>
      </c>
      <c r="I28" s="75">
        <v>1885.53</v>
      </c>
      <c r="J28" s="75">
        <v>2041.53</v>
      </c>
      <c r="K28" s="98">
        <v>1929.08</v>
      </c>
      <c r="L28" s="54">
        <f t="shared" si="0"/>
        <v>-5.5081238091039583E-2</v>
      </c>
      <c r="N28" s="392">
        <f t="shared" si="13"/>
        <v>3.0929239688203864E-3</v>
      </c>
      <c r="P28" s="97">
        <v>577.03800000000001</v>
      </c>
      <c r="Q28" s="75">
        <v>1067.192</v>
      </c>
      <c r="R28" s="75">
        <v>1394.4960000000001</v>
      </c>
      <c r="S28" s="75">
        <v>1658.133</v>
      </c>
      <c r="T28" s="75">
        <v>1148.893</v>
      </c>
      <c r="U28" s="75">
        <v>521.14800000000002</v>
      </c>
      <c r="V28" s="75">
        <v>765.26800000000003</v>
      </c>
      <c r="W28" s="75">
        <v>1313.3620000000001</v>
      </c>
      <c r="X28" s="75">
        <v>1365.41</v>
      </c>
      <c r="Y28" s="98">
        <v>1288.8050000000001</v>
      </c>
      <c r="Z28" s="54">
        <f t="shared" si="1"/>
        <v>-5.6104027361744836E-2</v>
      </c>
      <c r="AB28" s="392">
        <f t="shared" si="14"/>
        <v>4.1042557288641862E-3</v>
      </c>
      <c r="AD28" s="64">
        <f t="shared" si="2"/>
        <v>6.9308878639377349</v>
      </c>
      <c r="AE28" s="89">
        <f t="shared" si="3"/>
        <v>6.8393083736013018</v>
      </c>
      <c r="AF28" s="89">
        <f t="shared" si="4"/>
        <v>6.3473602279503138</v>
      </c>
      <c r="AG28" s="89">
        <f t="shared" si="5"/>
        <v>6.8327873310998752</v>
      </c>
      <c r="AH28" s="89">
        <f t="shared" si="6"/>
        <v>5.823017506158072</v>
      </c>
      <c r="AI28" s="89">
        <f t="shared" si="7"/>
        <v>6.157157878569488</v>
      </c>
      <c r="AJ28" s="89">
        <f t="shared" si="8"/>
        <v>6.3108640794313153</v>
      </c>
      <c r="AK28" s="89">
        <f t="shared" si="9"/>
        <v>6.9654792021341478</v>
      </c>
      <c r="AL28" s="89">
        <f t="shared" si="10"/>
        <v>6.6881701468996297</v>
      </c>
      <c r="AM28" s="19">
        <f t="shared" si="11"/>
        <v>6.680930806394759</v>
      </c>
      <c r="AN28" s="54">
        <f t="shared" si="12"/>
        <v>-1.0824097392657707E-3</v>
      </c>
    </row>
    <row r="29" spans="1:40" ht="20.100000000000001" customHeight="1" x14ac:dyDescent="0.25">
      <c r="A29" s="5" t="s">
        <v>229</v>
      </c>
      <c r="B29" s="97">
        <v>1079.48</v>
      </c>
      <c r="C29" s="75">
        <v>1656.01</v>
      </c>
      <c r="D29" s="75">
        <v>1482.65</v>
      </c>
      <c r="E29" s="75">
        <v>1611.69</v>
      </c>
      <c r="F29" s="75">
        <v>1804.3</v>
      </c>
      <c r="G29" s="75">
        <v>1747.33</v>
      </c>
      <c r="H29" s="75">
        <v>2029</v>
      </c>
      <c r="I29" s="75">
        <v>1682.42</v>
      </c>
      <c r="J29" s="75">
        <v>2484.5500000000002</v>
      </c>
      <c r="K29" s="98">
        <v>2221.3000000000002</v>
      </c>
      <c r="L29" s="54">
        <f t="shared" si="0"/>
        <v>-0.10595480066812903</v>
      </c>
      <c r="N29" s="392">
        <f t="shared" si="13"/>
        <v>3.5614448399966434E-3</v>
      </c>
      <c r="P29" s="97">
        <v>580.52200000000005</v>
      </c>
      <c r="Q29" s="75">
        <v>898.10199999999998</v>
      </c>
      <c r="R29" s="75">
        <v>818.64099999999996</v>
      </c>
      <c r="S29" s="75">
        <v>913.34699999999998</v>
      </c>
      <c r="T29" s="75">
        <v>1041.5160000000001</v>
      </c>
      <c r="U29" s="75">
        <v>1002.049</v>
      </c>
      <c r="V29" s="75">
        <v>1113.9839999999999</v>
      </c>
      <c r="W29" s="75">
        <v>1078.913</v>
      </c>
      <c r="X29" s="75">
        <v>1377.3779999999999</v>
      </c>
      <c r="Y29" s="98">
        <v>1284.08</v>
      </c>
      <c r="Z29" s="54">
        <f t="shared" si="1"/>
        <v>-6.7735944671687809E-2</v>
      </c>
      <c r="AB29" s="392">
        <f t="shared" si="14"/>
        <v>4.0892087603011506E-3</v>
      </c>
      <c r="AD29" s="64">
        <f t="shared" si="2"/>
        <v>5.377793011449957</v>
      </c>
      <c r="AE29" s="89">
        <f t="shared" si="3"/>
        <v>5.4232885067119163</v>
      </c>
      <c r="AF29" s="89">
        <f t="shared" si="4"/>
        <v>5.5214716892051383</v>
      </c>
      <c r="AG29" s="89">
        <f t="shared" si="5"/>
        <v>5.6670141280271018</v>
      </c>
      <c r="AH29" s="89">
        <f t="shared" si="6"/>
        <v>5.7724103530455029</v>
      </c>
      <c r="AI29" s="89">
        <f t="shared" si="7"/>
        <v>5.7347438663560979</v>
      </c>
      <c r="AJ29" s="89">
        <f t="shared" si="8"/>
        <v>5.4903104977821577</v>
      </c>
      <c r="AK29" s="89">
        <f t="shared" si="9"/>
        <v>6.4128636131287076</v>
      </c>
      <c r="AL29" s="89">
        <f t="shared" si="10"/>
        <v>5.5437725141373679</v>
      </c>
      <c r="AM29" s="19">
        <f t="shared" si="11"/>
        <v>5.7807590149912205</v>
      </c>
      <c r="AN29" s="54">
        <f t="shared" si="12"/>
        <v>4.2748236918002135E-2</v>
      </c>
    </row>
    <row r="30" spans="1:40" ht="20.100000000000001" customHeight="1" x14ac:dyDescent="0.25">
      <c r="A30" s="5" t="s">
        <v>108</v>
      </c>
      <c r="B30" s="97">
        <v>1714.08</v>
      </c>
      <c r="C30" s="75">
        <v>1967.32</v>
      </c>
      <c r="D30" s="75">
        <v>2121.86</v>
      </c>
      <c r="E30" s="75">
        <v>2072.25</v>
      </c>
      <c r="F30" s="75">
        <v>1902.17</v>
      </c>
      <c r="G30" s="75">
        <v>1900.38</v>
      </c>
      <c r="H30" s="75">
        <v>2002.06</v>
      </c>
      <c r="I30" s="75">
        <v>1656.14</v>
      </c>
      <c r="J30" s="75">
        <v>1563.16</v>
      </c>
      <c r="K30" s="98">
        <v>1745.48</v>
      </c>
      <c r="L30" s="54">
        <f t="shared" si="0"/>
        <v>0.11663553315079705</v>
      </c>
      <c r="N30" s="392">
        <f t="shared" si="13"/>
        <v>2.7985552331145458E-3</v>
      </c>
      <c r="P30" s="97">
        <v>1479.8</v>
      </c>
      <c r="Q30" s="75">
        <v>1736.261</v>
      </c>
      <c r="R30" s="75">
        <v>1959.0709999999999</v>
      </c>
      <c r="S30" s="75">
        <v>1541.021</v>
      </c>
      <c r="T30" s="75">
        <v>1365.7760000000001</v>
      </c>
      <c r="U30" s="75">
        <v>1415.865</v>
      </c>
      <c r="V30" s="75">
        <v>1560.7249999999999</v>
      </c>
      <c r="W30" s="75">
        <v>995.87099999999998</v>
      </c>
      <c r="X30" s="75">
        <v>986.58299999999997</v>
      </c>
      <c r="Y30" s="98">
        <v>1111.5419999999999</v>
      </c>
      <c r="Z30" s="54">
        <f t="shared" si="1"/>
        <v>0.12665837542305103</v>
      </c>
      <c r="AB30" s="392">
        <f t="shared" si="14"/>
        <v>3.5397539747076983E-3</v>
      </c>
      <c r="AD30" s="64">
        <f t="shared" si="2"/>
        <v>8.633202650984785</v>
      </c>
      <c r="AE30" s="89">
        <f t="shared" si="3"/>
        <v>8.8255138970782596</v>
      </c>
      <c r="AF30" s="89">
        <f t="shared" si="4"/>
        <v>9.23280046751435</v>
      </c>
      <c r="AG30" s="89">
        <f t="shared" si="5"/>
        <v>7.4364627820002411</v>
      </c>
      <c r="AH30" s="89">
        <f t="shared" si="6"/>
        <v>7.1800943133368733</v>
      </c>
      <c r="AI30" s="89">
        <f t="shared" si="7"/>
        <v>7.4504309664382902</v>
      </c>
      <c r="AJ30" s="89">
        <f t="shared" si="8"/>
        <v>7.7955955365973049</v>
      </c>
      <c r="AK30" s="89">
        <f t="shared" si="9"/>
        <v>6.0132054053401269</v>
      </c>
      <c r="AL30" s="89">
        <f t="shared" si="10"/>
        <v>6.3114652370838549</v>
      </c>
      <c r="AM30" s="19">
        <f t="shared" si="11"/>
        <v>6.3681165066342782</v>
      </c>
      <c r="AN30" s="54">
        <f t="shared" si="12"/>
        <v>8.9759299025464392E-3</v>
      </c>
    </row>
    <row r="31" spans="1:40" ht="20.100000000000001" customHeight="1" x14ac:dyDescent="0.25">
      <c r="A31" s="5" t="s">
        <v>127</v>
      </c>
      <c r="B31" s="97">
        <v>31.52</v>
      </c>
      <c r="C31" s="75">
        <v>39.130000000000003</v>
      </c>
      <c r="D31" s="75">
        <v>108.73</v>
      </c>
      <c r="E31" s="75">
        <v>121.59</v>
      </c>
      <c r="F31" s="75">
        <v>120.69</v>
      </c>
      <c r="G31" s="75">
        <v>190.56</v>
      </c>
      <c r="H31" s="75">
        <v>352.94</v>
      </c>
      <c r="I31" s="75">
        <v>368.21</v>
      </c>
      <c r="J31" s="75">
        <v>621.26</v>
      </c>
      <c r="K31" s="98">
        <v>1020.01</v>
      </c>
      <c r="L31" s="54">
        <f t="shared" si="0"/>
        <v>0.64184077519878957</v>
      </c>
      <c r="N31" s="392">
        <f t="shared" si="13"/>
        <v>1.6353978981879871E-3</v>
      </c>
      <c r="P31" s="97">
        <v>25.391999999999999</v>
      </c>
      <c r="Q31" s="75">
        <v>27.707000000000001</v>
      </c>
      <c r="R31" s="75">
        <v>88.477000000000004</v>
      </c>
      <c r="S31" s="75">
        <v>128.28700000000001</v>
      </c>
      <c r="T31" s="75">
        <v>131.05000000000001</v>
      </c>
      <c r="U31" s="75">
        <v>193.57300000000001</v>
      </c>
      <c r="V31" s="75">
        <v>337.45800000000003</v>
      </c>
      <c r="W31" s="75">
        <v>371.54300000000001</v>
      </c>
      <c r="X31" s="75">
        <v>602.56799999999998</v>
      </c>
      <c r="Y31" s="98">
        <v>1020.4829999999999</v>
      </c>
      <c r="Z31" s="54">
        <f t="shared" si="1"/>
        <v>0.69355657784681557</v>
      </c>
      <c r="AB31" s="392">
        <f t="shared" si="14"/>
        <v>3.2497726180132072E-3</v>
      </c>
      <c r="AD31" s="64">
        <f t="shared" si="2"/>
        <v>8.0558375634517763</v>
      </c>
      <c r="AE31" s="89">
        <f t="shared" si="3"/>
        <v>7.0807564528494762</v>
      </c>
      <c r="AF31" s="89">
        <f t="shared" si="4"/>
        <v>8.1373126092154884</v>
      </c>
      <c r="AG31" s="89">
        <f t="shared" si="5"/>
        <v>10.550785426433096</v>
      </c>
      <c r="AH31" s="89">
        <f t="shared" si="6"/>
        <v>10.858397547435581</v>
      </c>
      <c r="AI31" s="89">
        <f t="shared" si="7"/>
        <v>10.158112930310663</v>
      </c>
      <c r="AJ31" s="89">
        <f t="shared" si="8"/>
        <v>9.5613418711395717</v>
      </c>
      <c r="AK31" s="89">
        <f t="shared" si="9"/>
        <v>10.090518997311317</v>
      </c>
      <c r="AL31" s="89">
        <f t="shared" si="10"/>
        <v>9.6991275794353413</v>
      </c>
      <c r="AM31" s="19">
        <f t="shared" si="11"/>
        <v>10.004637209439123</v>
      </c>
      <c r="AN31" s="54">
        <f t="shared" si="12"/>
        <v>3.1498671143530561E-2</v>
      </c>
    </row>
    <row r="32" spans="1:40" ht="20.100000000000001" customHeight="1" thickBot="1" x14ac:dyDescent="0.3">
      <c r="A32" s="5" t="s">
        <v>33</v>
      </c>
      <c r="B32" s="148">
        <f>B33-SUM(B7:B31)</f>
        <v>13245.070000000298</v>
      </c>
      <c r="C32" s="81">
        <f>C33-SUM(C7:C31)</f>
        <v>15560.500000000233</v>
      </c>
      <c r="D32" s="81">
        <f>D33-SUM(D7:D31)</f>
        <v>16821.420000000158</v>
      </c>
      <c r="E32" s="81">
        <f t="shared" ref="E32:K32" si="15">E33-SUM(E7:E31)</f>
        <v>16471.949999999953</v>
      </c>
      <c r="F32" s="81">
        <f t="shared" si="15"/>
        <v>17491.439999999828</v>
      </c>
      <c r="G32" s="81">
        <f t="shared" si="15"/>
        <v>13538.569999999832</v>
      </c>
      <c r="H32" s="81">
        <f t="shared" si="15"/>
        <v>14108.5</v>
      </c>
      <c r="I32" s="81">
        <f t="shared" si="15"/>
        <v>15045.289999999921</v>
      </c>
      <c r="J32" s="81">
        <f t="shared" si="15"/>
        <v>14496.419999999925</v>
      </c>
      <c r="K32" s="123">
        <f t="shared" si="15"/>
        <v>14858.019999999902</v>
      </c>
      <c r="L32" s="54">
        <f t="shared" si="0"/>
        <v>2.4944089644200331E-2</v>
      </c>
      <c r="N32" s="392">
        <f t="shared" si="13"/>
        <v>2.3822094566950242E-2</v>
      </c>
      <c r="P32" s="148">
        <f>P33-SUM(P7:P31)</f>
        <v>8330.5520000000834</v>
      </c>
      <c r="Q32" s="81">
        <f>Q33-SUM(Q7:Q31)</f>
        <v>10221.104999999981</v>
      </c>
      <c r="R32" s="81">
        <f>R33-SUM(R7:R31)</f>
        <v>10866.728999999934</v>
      </c>
      <c r="S32" s="81">
        <f t="shared" ref="S32:Y32" si="16">S33-SUM(S7:S31)</f>
        <v>12322.227000000014</v>
      </c>
      <c r="T32" s="81">
        <f t="shared" si="16"/>
        <v>12626.576000000001</v>
      </c>
      <c r="U32" s="81">
        <f t="shared" si="16"/>
        <v>9659.7909999999683</v>
      </c>
      <c r="V32" s="81">
        <f t="shared" si="16"/>
        <v>10276.626000000047</v>
      </c>
      <c r="W32" s="81">
        <f t="shared" si="16"/>
        <v>11002.646999999939</v>
      </c>
      <c r="X32" s="81">
        <f t="shared" si="16"/>
        <v>11197.798999999999</v>
      </c>
      <c r="Y32" s="123">
        <f t="shared" si="16"/>
        <v>10451.078000000038</v>
      </c>
      <c r="Z32" s="54">
        <f t="shared" si="1"/>
        <v>-6.6684622576272487E-2</v>
      </c>
      <c r="AB32" s="392">
        <f t="shared" si="14"/>
        <v>3.3281913675308999E-2</v>
      </c>
      <c r="AD32" s="64">
        <f t="shared" si="2"/>
        <v>6.2895492436052782</v>
      </c>
      <c r="AE32" s="91">
        <f t="shared" si="3"/>
        <v>6.5686224735707901</v>
      </c>
      <c r="AF32" s="91">
        <f t="shared" si="4"/>
        <v>6.4600545019384992</v>
      </c>
      <c r="AG32" s="91">
        <f t="shared" si="5"/>
        <v>7.4807336107747098</v>
      </c>
      <c r="AH32" s="91">
        <f t="shared" si="6"/>
        <v>7.2187172697045678</v>
      </c>
      <c r="AI32" s="91">
        <f t="shared" si="7"/>
        <v>7.1350157365217211</v>
      </c>
      <c r="AJ32" s="91">
        <f t="shared" si="8"/>
        <v>7.283996172520145</v>
      </c>
      <c r="AK32" s="91">
        <f t="shared" si="9"/>
        <v>7.3130175623068725</v>
      </c>
      <c r="AL32" s="91">
        <f t="shared" si="10"/>
        <v>7.7245271591193259</v>
      </c>
      <c r="AM32" s="19">
        <f t="shared" si="11"/>
        <v>7.0339641486551416</v>
      </c>
      <c r="AN32" s="54">
        <f t="shared" si="12"/>
        <v>-8.939874198628818E-2</v>
      </c>
    </row>
    <row r="33" spans="1:40" s="7" customFormat="1" ht="26.25" customHeight="1" thickBot="1" x14ac:dyDescent="0.3">
      <c r="A33" s="69" t="s">
        <v>34</v>
      </c>
      <c r="B33" s="100">
        <v>663099.5</v>
      </c>
      <c r="C33" s="83">
        <v>726661.67</v>
      </c>
      <c r="D33" s="83">
        <v>720012.71</v>
      </c>
      <c r="E33" s="83">
        <v>696578.11</v>
      </c>
      <c r="F33" s="83">
        <v>674378.46</v>
      </c>
      <c r="G33" s="83">
        <v>671980.79</v>
      </c>
      <c r="H33" s="83">
        <v>651339.72</v>
      </c>
      <c r="I33" s="83">
        <v>640026.57999999996</v>
      </c>
      <c r="J33" s="83">
        <v>607300.61</v>
      </c>
      <c r="K33" s="101">
        <v>623707.54</v>
      </c>
      <c r="L33" s="102">
        <f t="shared" si="0"/>
        <v>2.7016159262543884E-2</v>
      </c>
      <c r="M33"/>
      <c r="N33" s="395">
        <f>SUM(N7:N32)</f>
        <v>0.99999999999999978</v>
      </c>
      <c r="P33" s="115">
        <v>280999.32500000001</v>
      </c>
      <c r="Q33" s="83">
        <v>307580.70699999999</v>
      </c>
      <c r="R33" s="83">
        <v>308667.29300000001</v>
      </c>
      <c r="S33" s="83">
        <v>316308.39199999999</v>
      </c>
      <c r="T33" s="83">
        <v>310903.45</v>
      </c>
      <c r="U33" s="83">
        <v>315345.24300000002</v>
      </c>
      <c r="V33" s="83">
        <v>311463.64399999997</v>
      </c>
      <c r="W33" s="83">
        <v>310288.88500000001</v>
      </c>
      <c r="X33" s="83">
        <v>303089.57500000001</v>
      </c>
      <c r="Y33" s="101">
        <v>314016.739</v>
      </c>
      <c r="Z33" s="425">
        <f t="shared" si="1"/>
        <v>3.6052589403644086E-2</v>
      </c>
      <c r="AA33"/>
      <c r="AB33" s="395">
        <f>SUM(AB7:AB32)</f>
        <v>1.0000000000000002</v>
      </c>
      <c r="AD33" s="87">
        <f t="shared" si="2"/>
        <v>4.2376645586371273</v>
      </c>
      <c r="AE33" s="92">
        <f t="shared" si="3"/>
        <v>4.2327911282289046</v>
      </c>
      <c r="AF33" s="92">
        <f t="shared" si="4"/>
        <v>4.286970059181316</v>
      </c>
      <c r="AG33" s="92">
        <f t="shared" si="5"/>
        <v>4.5408890612425363</v>
      </c>
      <c r="AH33" s="92">
        <f t="shared" si="6"/>
        <v>4.6102221295739492</v>
      </c>
      <c r="AI33" s="92">
        <f t="shared" si="7"/>
        <v>4.6927716936670167</v>
      </c>
      <c r="AJ33" s="92">
        <f t="shared" si="8"/>
        <v>4.7818923740747756</v>
      </c>
      <c r="AK33" s="92">
        <f t="shared" si="9"/>
        <v>4.848062482030044</v>
      </c>
      <c r="AL33" s="92">
        <f t="shared" si="10"/>
        <v>4.9907668460929102</v>
      </c>
      <c r="AM33" s="103">
        <f t="shared" si="11"/>
        <v>5.0346792184041895</v>
      </c>
      <c r="AN33" s="102">
        <f t="shared" si="12"/>
        <v>8.7987224539765284E-3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221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422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91</v>
      </c>
      <c r="B39" s="105">
        <v>230426.61</v>
      </c>
      <c r="C39" s="73">
        <v>236904.2</v>
      </c>
      <c r="D39" s="73">
        <v>232429.03</v>
      </c>
      <c r="E39" s="73">
        <v>223159.83</v>
      </c>
      <c r="F39" s="73">
        <v>220239.52</v>
      </c>
      <c r="G39" s="73">
        <v>220034.14</v>
      </c>
      <c r="H39" s="73">
        <v>209965.45</v>
      </c>
      <c r="I39" s="73">
        <v>204240.28</v>
      </c>
      <c r="J39" s="73">
        <v>199714.74</v>
      </c>
      <c r="K39" s="96">
        <v>198032.94</v>
      </c>
      <c r="L39" s="54">
        <f t="shared" ref="L39:L62" si="17">(K39-J39)/J39</f>
        <v>-8.4210108878292524E-3</v>
      </c>
      <c r="N39" s="392">
        <f>K39/K62</f>
        <v>0.36565759679539284</v>
      </c>
      <c r="P39" s="105">
        <v>80383.233999999997</v>
      </c>
      <c r="Q39" s="73">
        <v>83177.607999999993</v>
      </c>
      <c r="R39" s="73">
        <v>80925.919999999998</v>
      </c>
      <c r="S39" s="73">
        <v>80108.508000000002</v>
      </c>
      <c r="T39" s="73">
        <v>82197.794999999998</v>
      </c>
      <c r="U39" s="73">
        <v>81523.106</v>
      </c>
      <c r="V39" s="73">
        <v>78620.096000000005</v>
      </c>
      <c r="W39" s="73">
        <v>76895.194000000003</v>
      </c>
      <c r="X39" s="73">
        <v>77067.714000000007</v>
      </c>
      <c r="Y39" s="96">
        <v>76623.953999999998</v>
      </c>
      <c r="Z39" s="54">
        <f t="shared" ref="Z39:Z62" si="18">(Y39-X39)/X39</f>
        <v>-5.7580532361451555E-3</v>
      </c>
      <c r="AB39" s="392">
        <f>Y39/Y62</f>
        <v>0.3170446433129146</v>
      </c>
      <c r="AD39" s="116">
        <f t="shared" ref="AD39:AD62" si="19">(P39/B39)*10</f>
        <v>3.4884527442381765</v>
      </c>
      <c r="AE39" s="88">
        <f t="shared" ref="AE39:AE62" si="20">(Q39/C39)*10</f>
        <v>3.5110229366976182</v>
      </c>
      <c r="AF39" s="88">
        <f t="shared" ref="AF39:AF62" si="21">(R39/D39)*10</f>
        <v>3.4817475252553436</v>
      </c>
      <c r="AG39" s="88">
        <f t="shared" ref="AG39:AG62" si="22">(S39/E39)*10</f>
        <v>3.5897369163616948</v>
      </c>
      <c r="AH39" s="88">
        <f t="shared" ref="AH39:AH62" si="23">(T39/F39)*10</f>
        <v>3.7322000610971182</v>
      </c>
      <c r="AI39" s="88">
        <f t="shared" ref="AI39:AI62" si="24">(U39/G39)*10</f>
        <v>3.7050207754123972</v>
      </c>
      <c r="AJ39" s="88">
        <f t="shared" ref="AJ39:AJ62" si="25">(V39/H39)*10</f>
        <v>3.7444301431497422</v>
      </c>
      <c r="AK39" s="88">
        <f t="shared" ref="AK39:AK62" si="26">(W39/I39)*10</f>
        <v>3.7649377488123301</v>
      </c>
      <c r="AL39" s="88">
        <f t="shared" ref="AL39:AL62" si="27">(X39/J39)*10</f>
        <v>3.858889634285382</v>
      </c>
      <c r="AM39" s="117">
        <f t="shared" ref="AM39:AM62" si="28">(Y39/K39)*10</f>
        <v>3.869252963673619</v>
      </c>
      <c r="AN39" s="54">
        <f>(AM39-AL39)/AL39</f>
        <v>2.6855728902327597E-3</v>
      </c>
    </row>
    <row r="40" spans="1:40" ht="20.100000000000001" customHeight="1" x14ac:dyDescent="0.25">
      <c r="A40" s="104" t="s">
        <v>92</v>
      </c>
      <c r="B40" s="106">
        <v>56350.94</v>
      </c>
      <c r="C40" s="75">
        <v>89609.55</v>
      </c>
      <c r="D40" s="75">
        <v>96654.57</v>
      </c>
      <c r="E40" s="75">
        <v>101962.47</v>
      </c>
      <c r="F40" s="75">
        <v>88492.25</v>
      </c>
      <c r="G40" s="75">
        <v>93046.27</v>
      </c>
      <c r="H40" s="75">
        <v>87891.43</v>
      </c>
      <c r="I40" s="75">
        <v>91326.52</v>
      </c>
      <c r="J40" s="75">
        <v>72635.839999999997</v>
      </c>
      <c r="K40" s="98">
        <v>80144.39</v>
      </c>
      <c r="L40" s="54">
        <f t="shared" si="17"/>
        <v>0.10337252243520559</v>
      </c>
      <c r="N40" s="392">
        <f>K40/$K$62</f>
        <v>0.14798247727894517</v>
      </c>
      <c r="P40" s="106">
        <v>28067.644</v>
      </c>
      <c r="Q40" s="75">
        <v>41569.803</v>
      </c>
      <c r="R40" s="75">
        <v>47938.500999999997</v>
      </c>
      <c r="S40" s="75">
        <v>51621.622000000003</v>
      </c>
      <c r="T40" s="75">
        <v>46906.248</v>
      </c>
      <c r="U40" s="75">
        <v>52940.008999999998</v>
      </c>
      <c r="V40" s="75">
        <v>46969.383000000002</v>
      </c>
      <c r="W40" s="75">
        <v>48338.472999999998</v>
      </c>
      <c r="X40" s="75">
        <v>41201.474999999999</v>
      </c>
      <c r="Y40" s="98">
        <v>44591.000999999997</v>
      </c>
      <c r="Z40" s="54">
        <f t="shared" si="18"/>
        <v>8.2267103301520109E-2</v>
      </c>
      <c r="AB40" s="392">
        <f>Y40/$Y$62</f>
        <v>0.18450285151051873</v>
      </c>
      <c r="AD40" s="118">
        <f t="shared" si="19"/>
        <v>4.9808652703930054</v>
      </c>
      <c r="AE40" s="89">
        <f t="shared" si="20"/>
        <v>4.638992495777515</v>
      </c>
      <c r="AF40" s="89">
        <f t="shared" si="21"/>
        <v>4.9597759319605883</v>
      </c>
      <c r="AG40" s="89">
        <f t="shared" si="22"/>
        <v>5.0628061481837383</v>
      </c>
      <c r="AH40" s="89">
        <f t="shared" si="23"/>
        <v>5.3006051942401733</v>
      </c>
      <c r="AI40" s="89">
        <f t="shared" si="24"/>
        <v>5.6896433355146847</v>
      </c>
      <c r="AJ40" s="89">
        <f t="shared" si="25"/>
        <v>5.3440230748322115</v>
      </c>
      <c r="AK40" s="89">
        <f t="shared" si="26"/>
        <v>5.2929283848765944</v>
      </c>
      <c r="AL40" s="89">
        <f t="shared" si="27"/>
        <v>5.6723340708939274</v>
      </c>
      <c r="AM40" s="119">
        <f t="shared" si="28"/>
        <v>5.5638331017305145</v>
      </c>
      <c r="AN40" s="54">
        <f t="shared" ref="AN40:AN62" si="29">(AM40-AL40)/AL40</f>
        <v>-1.9128099263433149E-2</v>
      </c>
    </row>
    <row r="41" spans="1:40" ht="20.100000000000001" customHeight="1" x14ac:dyDescent="0.25">
      <c r="A41" s="104" t="s">
        <v>94</v>
      </c>
      <c r="B41" s="106">
        <v>113788.35</v>
      </c>
      <c r="C41" s="75">
        <v>122580.75</v>
      </c>
      <c r="D41" s="75">
        <v>125530.98</v>
      </c>
      <c r="E41" s="75">
        <v>114688.87</v>
      </c>
      <c r="F41" s="75">
        <v>103375.54</v>
      </c>
      <c r="G41" s="75">
        <v>105678.43</v>
      </c>
      <c r="H41" s="75">
        <v>111275.25</v>
      </c>
      <c r="I41" s="75">
        <v>99408.06</v>
      </c>
      <c r="J41" s="75">
        <v>81547.11</v>
      </c>
      <c r="K41" s="98">
        <v>94430.7</v>
      </c>
      <c r="L41" s="54">
        <f t="shared" si="17"/>
        <v>0.15798953512883529</v>
      </c>
      <c r="N41" s="392">
        <f t="shared" ref="N41:N61" si="30">K41/$K$62</f>
        <v>0.17436141091328899</v>
      </c>
      <c r="P41" s="106">
        <v>39825.192999999999</v>
      </c>
      <c r="Q41" s="75">
        <v>42706.021999999997</v>
      </c>
      <c r="R41" s="75">
        <v>43295.368999999999</v>
      </c>
      <c r="S41" s="75">
        <v>41969.974999999999</v>
      </c>
      <c r="T41" s="75">
        <v>39303.713000000003</v>
      </c>
      <c r="U41" s="75">
        <v>40005.074000000001</v>
      </c>
      <c r="V41" s="75">
        <v>42643.074999999997</v>
      </c>
      <c r="W41" s="75">
        <v>38352.667999999998</v>
      </c>
      <c r="X41" s="75">
        <v>33266.536999999997</v>
      </c>
      <c r="Y41" s="98">
        <v>37373.571000000004</v>
      </c>
      <c r="Z41" s="54">
        <f t="shared" si="18"/>
        <v>0.12345841708741752</v>
      </c>
      <c r="AB41" s="392">
        <f t="shared" ref="AB41:AB61" si="31">Y41/$Y$62</f>
        <v>0.15463950720978051</v>
      </c>
      <c r="AD41" s="118">
        <f t="shared" si="19"/>
        <v>3.4999358897461819</v>
      </c>
      <c r="AE41" s="89">
        <f t="shared" si="20"/>
        <v>3.4839093413933266</v>
      </c>
      <c r="AF41" s="89">
        <f t="shared" si="21"/>
        <v>3.4489788098523566</v>
      </c>
      <c r="AG41" s="89">
        <f t="shared" si="22"/>
        <v>3.6594636428103264</v>
      </c>
      <c r="AH41" s="89">
        <f t="shared" si="23"/>
        <v>3.8020321828548616</v>
      </c>
      <c r="AI41" s="89">
        <f t="shared" si="24"/>
        <v>3.7855477224633258</v>
      </c>
      <c r="AJ41" s="89">
        <f t="shared" si="25"/>
        <v>3.8322156094908792</v>
      </c>
      <c r="AK41" s="89">
        <f t="shared" si="26"/>
        <v>3.8581044635616064</v>
      </c>
      <c r="AL41" s="89">
        <f t="shared" si="27"/>
        <v>4.0794256228087047</v>
      </c>
      <c r="AM41" s="119">
        <f t="shared" si="28"/>
        <v>3.9577776083413556</v>
      </c>
      <c r="AN41" s="54">
        <f t="shared" si="29"/>
        <v>-2.9819887826167502E-2</v>
      </c>
    </row>
    <row r="42" spans="1:40" ht="20.100000000000001" customHeight="1" x14ac:dyDescent="0.25">
      <c r="A42" s="104" t="s">
        <v>95</v>
      </c>
      <c r="B42" s="106">
        <v>101923.02</v>
      </c>
      <c r="C42" s="75">
        <v>105263.8</v>
      </c>
      <c r="D42" s="75">
        <v>95934.16</v>
      </c>
      <c r="E42" s="75">
        <v>88670.080000000002</v>
      </c>
      <c r="F42" s="75">
        <v>86082.08</v>
      </c>
      <c r="G42" s="75">
        <v>86433.17</v>
      </c>
      <c r="H42" s="75">
        <v>78446.05</v>
      </c>
      <c r="I42" s="75">
        <v>80424.3</v>
      </c>
      <c r="J42" s="75">
        <v>88677.36</v>
      </c>
      <c r="K42" s="98">
        <v>78569.36</v>
      </c>
      <c r="L42" s="54">
        <f t="shared" si="17"/>
        <v>-0.11398625308646987</v>
      </c>
      <c r="N42" s="392">
        <f t="shared" si="30"/>
        <v>0.14507426572242005</v>
      </c>
      <c r="P42" s="106">
        <v>36623.758000000002</v>
      </c>
      <c r="Q42" s="75">
        <v>37819.913</v>
      </c>
      <c r="R42" s="75">
        <v>35473.288</v>
      </c>
      <c r="S42" s="75">
        <v>33688.330999999998</v>
      </c>
      <c r="T42" s="75">
        <v>33172.499000000003</v>
      </c>
      <c r="U42" s="75">
        <v>33156.03</v>
      </c>
      <c r="V42" s="75">
        <v>30420.702000000001</v>
      </c>
      <c r="W42" s="75">
        <v>31271.827000000001</v>
      </c>
      <c r="X42" s="75">
        <v>34417.807999999997</v>
      </c>
      <c r="Y42" s="98">
        <v>31221.427</v>
      </c>
      <c r="Z42" s="54">
        <f t="shared" si="18"/>
        <v>-9.2869975914793818E-2</v>
      </c>
      <c r="AB42" s="392">
        <f t="shared" si="31"/>
        <v>0.12918396493784701</v>
      </c>
      <c r="AD42" s="118">
        <f t="shared" si="19"/>
        <v>3.5932763766222782</v>
      </c>
      <c r="AE42" s="89">
        <f t="shared" si="20"/>
        <v>3.592869818494107</v>
      </c>
      <c r="AF42" s="89">
        <f t="shared" si="21"/>
        <v>3.6976701521126571</v>
      </c>
      <c r="AG42" s="89">
        <f t="shared" si="22"/>
        <v>3.7992895687023176</v>
      </c>
      <c r="AH42" s="89">
        <f t="shared" si="23"/>
        <v>3.853589388174635</v>
      </c>
      <c r="AI42" s="89">
        <f t="shared" si="24"/>
        <v>3.8360307738337029</v>
      </c>
      <c r="AJ42" s="89">
        <f t="shared" si="25"/>
        <v>3.8779138019058959</v>
      </c>
      <c r="AK42" s="89">
        <f t="shared" si="26"/>
        <v>3.888355509466666</v>
      </c>
      <c r="AL42" s="89">
        <f t="shared" si="27"/>
        <v>3.8812395858424287</v>
      </c>
      <c r="AM42" s="119">
        <f t="shared" si="28"/>
        <v>3.9737407813936625</v>
      </c>
      <c r="AN42" s="54">
        <f t="shared" si="29"/>
        <v>2.3832900161239672E-2</v>
      </c>
    </row>
    <row r="43" spans="1:40" ht="20.100000000000001" customHeight="1" x14ac:dyDescent="0.25">
      <c r="A43" s="104" t="s">
        <v>103</v>
      </c>
      <c r="B43" s="106">
        <v>14939.86</v>
      </c>
      <c r="C43" s="75">
        <v>15320.82</v>
      </c>
      <c r="D43" s="75">
        <v>10194.57</v>
      </c>
      <c r="E43" s="75">
        <v>12599.62</v>
      </c>
      <c r="F43" s="75">
        <v>13709.52</v>
      </c>
      <c r="G43" s="75">
        <v>16089.25</v>
      </c>
      <c r="H43" s="75">
        <v>15883.36</v>
      </c>
      <c r="I43" s="75">
        <v>15788.71</v>
      </c>
      <c r="J43" s="75">
        <v>17451.419999999998</v>
      </c>
      <c r="K43" s="98">
        <v>19807.830000000002</v>
      </c>
      <c r="L43" s="54">
        <f t="shared" si="17"/>
        <v>0.13502683449255154</v>
      </c>
      <c r="N43" s="392">
        <f t="shared" si="30"/>
        <v>3.6574135169288945E-2</v>
      </c>
      <c r="P43" s="106">
        <v>10981.922</v>
      </c>
      <c r="Q43" s="75">
        <v>9238.2049999999999</v>
      </c>
      <c r="R43" s="75">
        <v>6039.326</v>
      </c>
      <c r="S43" s="75">
        <v>7629.59</v>
      </c>
      <c r="T43" s="75">
        <v>9531.4169999999995</v>
      </c>
      <c r="U43" s="75">
        <v>11246.617</v>
      </c>
      <c r="V43" s="75">
        <v>12523.802</v>
      </c>
      <c r="W43" s="75">
        <v>12800.181</v>
      </c>
      <c r="X43" s="75">
        <v>14566.445</v>
      </c>
      <c r="Y43" s="98">
        <v>16867.981</v>
      </c>
      <c r="Z43" s="54">
        <f t="shared" si="18"/>
        <v>0.15800258745356194</v>
      </c>
      <c r="AB43" s="392">
        <f t="shared" si="31"/>
        <v>6.979414060978921E-2</v>
      </c>
      <c r="AD43" s="118">
        <f t="shared" si="19"/>
        <v>7.3507529521695645</v>
      </c>
      <c r="AE43" s="89">
        <f t="shared" si="20"/>
        <v>6.0298371758169598</v>
      </c>
      <c r="AF43" s="89">
        <f t="shared" si="21"/>
        <v>5.9240615347189731</v>
      </c>
      <c r="AG43" s="89">
        <f t="shared" si="22"/>
        <v>6.0554127822902597</v>
      </c>
      <c r="AH43" s="89">
        <f t="shared" si="23"/>
        <v>6.952407524114629</v>
      </c>
      <c r="AI43" s="89">
        <f t="shared" si="24"/>
        <v>6.9901437295088336</v>
      </c>
      <c r="AJ43" s="89">
        <f t="shared" si="25"/>
        <v>7.8848568564837667</v>
      </c>
      <c r="AK43" s="89">
        <f t="shared" si="26"/>
        <v>8.107173416954268</v>
      </c>
      <c r="AL43" s="89">
        <f t="shared" si="27"/>
        <v>8.346853723078123</v>
      </c>
      <c r="AM43" s="119">
        <f t="shared" si="28"/>
        <v>8.5158147055987445</v>
      </c>
      <c r="AN43" s="54">
        <f t="shared" si="29"/>
        <v>2.024247556339261E-2</v>
      </c>
    </row>
    <row r="44" spans="1:40" ht="20.100000000000001" customHeight="1" x14ac:dyDescent="0.25">
      <c r="A44" s="104" t="s">
        <v>96</v>
      </c>
      <c r="B44" s="106">
        <v>27560.89</v>
      </c>
      <c r="C44" s="75">
        <v>30149.439999999999</v>
      </c>
      <c r="D44" s="75">
        <v>30689.07</v>
      </c>
      <c r="E44" s="75">
        <v>30463.72</v>
      </c>
      <c r="F44" s="75">
        <v>38231.46</v>
      </c>
      <c r="G44" s="75">
        <v>30294.87</v>
      </c>
      <c r="H44" s="75">
        <v>25164.29</v>
      </c>
      <c r="I44" s="75">
        <v>24535.27</v>
      </c>
      <c r="J44" s="75">
        <v>24765.64</v>
      </c>
      <c r="K44" s="98">
        <v>26863.68</v>
      </c>
      <c r="L44" s="54">
        <f t="shared" si="17"/>
        <v>8.4715759415060585E-2</v>
      </c>
      <c r="N44" s="392">
        <f t="shared" si="30"/>
        <v>4.9602397812608646E-2</v>
      </c>
      <c r="P44" s="106">
        <v>10638.130999999999</v>
      </c>
      <c r="Q44" s="75">
        <v>11679.718999999999</v>
      </c>
      <c r="R44" s="75">
        <v>11835.79</v>
      </c>
      <c r="S44" s="75">
        <v>12316.477000000001</v>
      </c>
      <c r="T44" s="75">
        <v>15150.299000000001</v>
      </c>
      <c r="U44" s="75">
        <v>12579.757</v>
      </c>
      <c r="V44" s="75">
        <v>11219.677</v>
      </c>
      <c r="W44" s="75">
        <v>11659.102000000001</v>
      </c>
      <c r="X44" s="75">
        <v>11774.664000000001</v>
      </c>
      <c r="Y44" s="98">
        <v>13466.724</v>
      </c>
      <c r="Z44" s="54">
        <f t="shared" si="18"/>
        <v>0.14370346364023631</v>
      </c>
      <c r="AB44" s="392">
        <f t="shared" si="31"/>
        <v>5.5720861222764186E-2</v>
      </c>
      <c r="AD44" s="118">
        <f t="shared" si="19"/>
        <v>3.859864830199605</v>
      </c>
      <c r="AE44" s="89">
        <f t="shared" si="20"/>
        <v>3.8739422689111307</v>
      </c>
      <c r="AF44" s="89">
        <f t="shared" si="21"/>
        <v>3.8566792672440058</v>
      </c>
      <c r="AG44" s="89">
        <f t="shared" si="22"/>
        <v>4.0429983600164396</v>
      </c>
      <c r="AH44" s="89">
        <f t="shared" si="23"/>
        <v>3.9627832680206305</v>
      </c>
      <c r="AI44" s="89">
        <f t="shared" si="24"/>
        <v>4.1524380200344151</v>
      </c>
      <c r="AJ44" s="89">
        <f t="shared" si="25"/>
        <v>4.4585708557642594</v>
      </c>
      <c r="AK44" s="89">
        <f t="shared" si="26"/>
        <v>4.7519762366584919</v>
      </c>
      <c r="AL44" s="89">
        <f t="shared" si="27"/>
        <v>4.7544355809096803</v>
      </c>
      <c r="AM44" s="119">
        <f t="shared" si="28"/>
        <v>5.0129855626630455</v>
      </c>
      <c r="AN44" s="54">
        <f t="shared" si="29"/>
        <v>5.4380793966693319E-2</v>
      </c>
    </row>
    <row r="45" spans="1:40" ht="20.100000000000001" customHeight="1" x14ac:dyDescent="0.25">
      <c r="A45" s="104" t="s">
        <v>101</v>
      </c>
      <c r="B45" s="106">
        <v>9995.07</v>
      </c>
      <c r="C45" s="75">
        <v>12514.14</v>
      </c>
      <c r="D45" s="75">
        <v>13544.17</v>
      </c>
      <c r="E45" s="75">
        <v>12250.54</v>
      </c>
      <c r="F45" s="75">
        <v>12814.04</v>
      </c>
      <c r="G45" s="75">
        <v>13692.42</v>
      </c>
      <c r="H45" s="75">
        <v>13480.23</v>
      </c>
      <c r="I45" s="75">
        <v>14275.35</v>
      </c>
      <c r="J45" s="75">
        <v>11539.01</v>
      </c>
      <c r="K45" s="98">
        <v>13131.62</v>
      </c>
      <c r="L45" s="54">
        <f t="shared" si="17"/>
        <v>0.13801963946647075</v>
      </c>
      <c r="N45" s="392">
        <f t="shared" si="30"/>
        <v>2.4246858180413406E-2</v>
      </c>
      <c r="P45" s="106">
        <v>4196.723</v>
      </c>
      <c r="Q45" s="75">
        <v>5042.9930000000004</v>
      </c>
      <c r="R45" s="75">
        <v>5318.5259999999998</v>
      </c>
      <c r="S45" s="75">
        <v>5244.7839999999997</v>
      </c>
      <c r="T45" s="75">
        <v>5406.6530000000002</v>
      </c>
      <c r="U45" s="75">
        <v>5559.3249999999998</v>
      </c>
      <c r="V45" s="75">
        <v>5639.9570000000003</v>
      </c>
      <c r="W45" s="75">
        <v>6094.3</v>
      </c>
      <c r="X45" s="75">
        <v>5016.049</v>
      </c>
      <c r="Y45" s="98">
        <v>5655.8689999999997</v>
      </c>
      <c r="Z45" s="54">
        <f t="shared" si="18"/>
        <v>0.12755457532412456</v>
      </c>
      <c r="AB45" s="392">
        <f t="shared" si="31"/>
        <v>2.3402120043682043E-2</v>
      </c>
      <c r="AD45" s="118">
        <f t="shared" si="19"/>
        <v>4.1987930049514413</v>
      </c>
      <c r="AE45" s="89">
        <f t="shared" si="20"/>
        <v>4.0298358496868349</v>
      </c>
      <c r="AF45" s="89">
        <f t="shared" si="21"/>
        <v>3.9268009778376967</v>
      </c>
      <c r="AG45" s="89">
        <f t="shared" si="22"/>
        <v>4.2812676012649229</v>
      </c>
      <c r="AH45" s="89">
        <f t="shared" si="23"/>
        <v>4.2193195900746367</v>
      </c>
      <c r="AI45" s="89">
        <f t="shared" si="24"/>
        <v>4.0601478774387578</v>
      </c>
      <c r="AJ45" s="89">
        <f t="shared" si="25"/>
        <v>4.1838729754611013</v>
      </c>
      <c r="AK45" s="89">
        <f t="shared" si="26"/>
        <v>4.2691072373006618</v>
      </c>
      <c r="AL45" s="89">
        <f t="shared" si="27"/>
        <v>4.3470358375631877</v>
      </c>
      <c r="AM45" s="119">
        <f t="shared" si="28"/>
        <v>4.3070611242177277</v>
      </c>
      <c r="AN45" s="54">
        <f t="shared" si="29"/>
        <v>-9.1958554838757808E-3</v>
      </c>
    </row>
    <row r="46" spans="1:40" ht="20.100000000000001" customHeight="1" x14ac:dyDescent="0.25">
      <c r="A46" s="104" t="s">
        <v>110</v>
      </c>
      <c r="B46" s="106">
        <v>6280.01</v>
      </c>
      <c r="C46" s="75">
        <v>6096.22</v>
      </c>
      <c r="D46" s="75">
        <v>5451.88</v>
      </c>
      <c r="E46" s="75">
        <v>5422.43</v>
      </c>
      <c r="F46" s="75">
        <v>5694.34</v>
      </c>
      <c r="G46" s="75">
        <v>5118.5600000000004</v>
      </c>
      <c r="H46" s="75">
        <v>5171.3999999999996</v>
      </c>
      <c r="I46" s="75">
        <v>4715.53</v>
      </c>
      <c r="J46" s="75">
        <v>5232.3500000000004</v>
      </c>
      <c r="K46" s="98">
        <v>5387.34</v>
      </c>
      <c r="L46" s="54">
        <f t="shared" si="17"/>
        <v>2.9621489388133394E-2</v>
      </c>
      <c r="N46" s="392">
        <f t="shared" si="30"/>
        <v>9.9474450943347701E-3</v>
      </c>
      <c r="P46" s="106">
        <v>2838.962</v>
      </c>
      <c r="Q46" s="75">
        <v>2770.7109999999998</v>
      </c>
      <c r="R46" s="75">
        <v>2481.7930000000001</v>
      </c>
      <c r="S46" s="75">
        <v>2516.357</v>
      </c>
      <c r="T46" s="75">
        <v>2737.9850000000001</v>
      </c>
      <c r="U46" s="75">
        <v>2562.415</v>
      </c>
      <c r="V46" s="75">
        <v>2540.6799999999998</v>
      </c>
      <c r="W46" s="75">
        <v>2437.7649999999999</v>
      </c>
      <c r="X46" s="75">
        <v>2611.9899999999998</v>
      </c>
      <c r="Y46" s="98">
        <v>2748.8380000000002</v>
      </c>
      <c r="Z46" s="54">
        <f t="shared" si="18"/>
        <v>5.2392237336283988E-2</v>
      </c>
      <c r="AB46" s="392">
        <f t="shared" si="31"/>
        <v>1.1373784798876152E-2</v>
      </c>
      <c r="AD46" s="118">
        <f t="shared" si="19"/>
        <v>4.5206329289284568</v>
      </c>
      <c r="AE46" s="89">
        <f t="shared" si="20"/>
        <v>4.5449655688278963</v>
      </c>
      <c r="AF46" s="89">
        <f t="shared" si="21"/>
        <v>4.5521783311444866</v>
      </c>
      <c r="AG46" s="89">
        <f t="shared" si="22"/>
        <v>4.6406445080895464</v>
      </c>
      <c r="AH46" s="89">
        <f t="shared" si="23"/>
        <v>4.8082569709571263</v>
      </c>
      <c r="AI46" s="89">
        <f t="shared" si="24"/>
        <v>5.0061247694664122</v>
      </c>
      <c r="AJ46" s="89">
        <f t="shared" si="25"/>
        <v>4.9129442704103337</v>
      </c>
      <c r="AK46" s="89">
        <f t="shared" si="26"/>
        <v>5.169652191800286</v>
      </c>
      <c r="AL46" s="89">
        <f t="shared" si="27"/>
        <v>4.9920016818446769</v>
      </c>
      <c r="AM46" s="119">
        <f t="shared" si="28"/>
        <v>5.102403041204008</v>
      </c>
      <c r="AN46" s="54">
        <f t="shared" si="29"/>
        <v>2.2115649472003968E-2</v>
      </c>
    </row>
    <row r="47" spans="1:40" ht="20.100000000000001" customHeight="1" x14ac:dyDescent="0.25">
      <c r="A47" s="104" t="s">
        <v>102</v>
      </c>
      <c r="B47" s="106">
        <v>4505.45</v>
      </c>
      <c r="C47" s="75">
        <v>5212.59</v>
      </c>
      <c r="D47" s="75">
        <v>7773.74</v>
      </c>
      <c r="E47" s="75">
        <v>8088.52</v>
      </c>
      <c r="F47" s="75">
        <v>7543.81</v>
      </c>
      <c r="G47" s="75">
        <v>7806.79</v>
      </c>
      <c r="H47" s="75">
        <v>6684.33</v>
      </c>
      <c r="I47" s="75">
        <v>6435.64</v>
      </c>
      <c r="J47" s="75">
        <v>6793.06</v>
      </c>
      <c r="K47" s="98">
        <v>6564.55</v>
      </c>
      <c r="L47" s="54">
        <f t="shared" si="17"/>
        <v>-3.363874307013337E-2</v>
      </c>
      <c r="N47" s="392">
        <f t="shared" si="30"/>
        <v>1.2121102565276242E-2</v>
      </c>
      <c r="P47" s="106">
        <v>1742.6410000000001</v>
      </c>
      <c r="Q47" s="75">
        <v>1744.4090000000001</v>
      </c>
      <c r="R47" s="75">
        <v>2589.86</v>
      </c>
      <c r="S47" s="75">
        <v>2689.7759999999998</v>
      </c>
      <c r="T47" s="75">
        <v>2561.5479999999998</v>
      </c>
      <c r="U47" s="75">
        <v>2706.6120000000001</v>
      </c>
      <c r="V47" s="75">
        <v>2282.3870000000002</v>
      </c>
      <c r="W47" s="75">
        <v>2351.248</v>
      </c>
      <c r="X47" s="75">
        <v>2518.002</v>
      </c>
      <c r="Y47" s="98">
        <v>2453.3939999999998</v>
      </c>
      <c r="Z47" s="54">
        <f t="shared" si="18"/>
        <v>-2.5658438714504666E-2</v>
      </c>
      <c r="AB47" s="392">
        <f t="shared" si="31"/>
        <v>1.0151334994224452E-2</v>
      </c>
      <c r="AD47" s="118">
        <f t="shared" si="19"/>
        <v>3.867851158041927</v>
      </c>
      <c r="AE47" s="89">
        <f t="shared" si="20"/>
        <v>3.3465302277754438</v>
      </c>
      <c r="AF47" s="89">
        <f t="shared" si="21"/>
        <v>3.3315495501521792</v>
      </c>
      <c r="AG47" s="89">
        <f t="shared" si="22"/>
        <v>3.3254241814324499</v>
      </c>
      <c r="AH47" s="89">
        <f t="shared" si="23"/>
        <v>3.3955627196337126</v>
      </c>
      <c r="AI47" s="89">
        <f t="shared" si="24"/>
        <v>3.466997319000511</v>
      </c>
      <c r="AJ47" s="89">
        <f t="shared" si="25"/>
        <v>3.4145336929804486</v>
      </c>
      <c r="AK47" s="89">
        <f t="shared" si="26"/>
        <v>3.6534796850041329</v>
      </c>
      <c r="AL47" s="89">
        <f t="shared" si="27"/>
        <v>3.7067271597777731</v>
      </c>
      <c r="AM47" s="119">
        <f t="shared" si="28"/>
        <v>3.7373376697564948</v>
      </c>
      <c r="AN47" s="54">
        <f t="shared" si="29"/>
        <v>8.2580963365420437E-3</v>
      </c>
    </row>
    <row r="48" spans="1:40" ht="20.100000000000001" customHeight="1" x14ac:dyDescent="0.25">
      <c r="A48" s="104" t="s">
        <v>226</v>
      </c>
      <c r="B48" s="106">
        <v>2832.5</v>
      </c>
      <c r="C48" s="75">
        <v>3391.69</v>
      </c>
      <c r="D48" s="75">
        <v>3135.64</v>
      </c>
      <c r="E48" s="75">
        <v>2196.3000000000002</v>
      </c>
      <c r="F48" s="75">
        <v>2285.5500000000002</v>
      </c>
      <c r="G48" s="75">
        <v>2843.7</v>
      </c>
      <c r="H48" s="75">
        <v>2902.7</v>
      </c>
      <c r="I48" s="75">
        <v>2217.25</v>
      </c>
      <c r="J48" s="75">
        <v>2712.19</v>
      </c>
      <c r="K48" s="98">
        <v>3399.05</v>
      </c>
      <c r="L48" s="54">
        <f t="shared" si="17"/>
        <v>0.25324921926561195</v>
      </c>
      <c r="N48" s="392">
        <f t="shared" si="30"/>
        <v>6.2761702895860663E-3</v>
      </c>
      <c r="P48" s="106">
        <v>1836.115</v>
      </c>
      <c r="Q48" s="75">
        <v>2145.0149999999999</v>
      </c>
      <c r="R48" s="75">
        <v>1828.482</v>
      </c>
      <c r="S48" s="75">
        <v>1438.9449999999999</v>
      </c>
      <c r="T48" s="75">
        <v>1542.058</v>
      </c>
      <c r="U48" s="75">
        <v>1879.0530000000001</v>
      </c>
      <c r="V48" s="75">
        <v>1976.979</v>
      </c>
      <c r="W48" s="75">
        <v>1538.271</v>
      </c>
      <c r="X48" s="75">
        <v>1612.9390000000001</v>
      </c>
      <c r="Y48" s="98">
        <v>1878.5650000000001</v>
      </c>
      <c r="Z48" s="54">
        <f t="shared" si="18"/>
        <v>0.1646844672985153</v>
      </c>
      <c r="AB48" s="392">
        <f t="shared" si="31"/>
        <v>7.7728822290366985E-3</v>
      </c>
      <c r="AD48" s="118">
        <f t="shared" si="19"/>
        <v>6.4823124448367162</v>
      </c>
      <c r="AE48" s="89">
        <f t="shared" si="20"/>
        <v>6.3243250414984855</v>
      </c>
      <c r="AF48" s="89">
        <f t="shared" si="21"/>
        <v>5.8312880305137069</v>
      </c>
      <c r="AG48" s="89">
        <f t="shared" si="22"/>
        <v>6.5516778217911931</v>
      </c>
      <c r="AH48" s="89">
        <f t="shared" si="23"/>
        <v>6.7469886898120803</v>
      </c>
      <c r="AI48" s="89">
        <f t="shared" si="24"/>
        <v>6.6077750817596801</v>
      </c>
      <c r="AJ48" s="89">
        <f t="shared" si="25"/>
        <v>6.8108278499328208</v>
      </c>
      <c r="AK48" s="89">
        <f t="shared" si="26"/>
        <v>6.9377426992896609</v>
      </c>
      <c r="AL48" s="89">
        <f t="shared" si="27"/>
        <v>5.9469985509864722</v>
      </c>
      <c r="AM48" s="119">
        <f t="shared" si="28"/>
        <v>5.5267354113649407</v>
      </c>
      <c r="AN48" s="54">
        <f t="shared" si="29"/>
        <v>-7.0668108629658125E-2</v>
      </c>
    </row>
    <row r="49" spans="1:40" ht="20.100000000000001" customHeight="1" x14ac:dyDescent="0.25">
      <c r="A49" s="104" t="s">
        <v>105</v>
      </c>
      <c r="B49" s="106">
        <v>3781.2</v>
      </c>
      <c r="C49" s="75">
        <v>3091.28</v>
      </c>
      <c r="D49" s="75">
        <v>3423.22</v>
      </c>
      <c r="E49" s="75">
        <v>3146.28</v>
      </c>
      <c r="F49" s="75">
        <v>2844.35</v>
      </c>
      <c r="G49" s="75">
        <v>3113.18</v>
      </c>
      <c r="H49" s="75">
        <v>3272</v>
      </c>
      <c r="I49" s="75">
        <v>2886.69</v>
      </c>
      <c r="J49" s="75">
        <v>3231.16</v>
      </c>
      <c r="K49" s="98">
        <v>2810.8</v>
      </c>
      <c r="L49" s="54">
        <f t="shared" si="17"/>
        <v>-0.13009569318758579</v>
      </c>
      <c r="N49" s="392">
        <f t="shared" si="30"/>
        <v>5.189997043282245E-3</v>
      </c>
      <c r="P49" s="106">
        <v>1924.915</v>
      </c>
      <c r="Q49" s="75">
        <v>1744.6780000000001</v>
      </c>
      <c r="R49" s="75">
        <v>1883.5909999999999</v>
      </c>
      <c r="S49" s="75">
        <v>1996.951</v>
      </c>
      <c r="T49" s="75">
        <v>1679.114</v>
      </c>
      <c r="U49" s="75">
        <v>1928.4449999999999</v>
      </c>
      <c r="V49" s="75">
        <v>1893.2750000000001</v>
      </c>
      <c r="W49" s="75">
        <v>1681.0250000000001</v>
      </c>
      <c r="X49" s="75">
        <v>2020.7850000000001</v>
      </c>
      <c r="Y49" s="98">
        <v>1670.183</v>
      </c>
      <c r="Z49" s="54">
        <f t="shared" si="18"/>
        <v>-0.17349792283691737</v>
      </c>
      <c r="AB49" s="392">
        <f t="shared" si="31"/>
        <v>6.9106662585213712E-3</v>
      </c>
      <c r="AD49" s="118">
        <f t="shared" si="19"/>
        <v>5.090751613244473</v>
      </c>
      <c r="AE49" s="89">
        <f t="shared" si="20"/>
        <v>5.6438692062834814</v>
      </c>
      <c r="AF49" s="89">
        <f t="shared" si="21"/>
        <v>5.5023954054954105</v>
      </c>
      <c r="AG49" s="89">
        <f t="shared" si="22"/>
        <v>6.3470225154785966</v>
      </c>
      <c r="AH49" s="89">
        <f t="shared" si="23"/>
        <v>5.9033311652925979</v>
      </c>
      <c r="AI49" s="89">
        <f t="shared" si="24"/>
        <v>6.1944539024405909</v>
      </c>
      <c r="AJ49" s="89">
        <f t="shared" si="25"/>
        <v>5.7862927872860634</v>
      </c>
      <c r="AK49" s="89">
        <f t="shared" si="26"/>
        <v>5.8233651691037132</v>
      </c>
      <c r="AL49" s="89">
        <f t="shared" si="27"/>
        <v>6.2540542715309675</v>
      </c>
      <c r="AM49" s="119">
        <f t="shared" si="28"/>
        <v>5.9420200654617892</v>
      </c>
      <c r="AN49" s="54">
        <f t="shared" si="29"/>
        <v>-4.9893108137802199E-2</v>
      </c>
    </row>
    <row r="50" spans="1:40" ht="20.100000000000001" customHeight="1" x14ac:dyDescent="0.25">
      <c r="A50" s="104" t="s">
        <v>228</v>
      </c>
      <c r="B50" s="106">
        <v>3136.95</v>
      </c>
      <c r="C50" s="75">
        <v>2883.22</v>
      </c>
      <c r="D50" s="75">
        <v>1503.57</v>
      </c>
      <c r="E50" s="75">
        <v>1345.31</v>
      </c>
      <c r="F50" s="75">
        <v>1301.44</v>
      </c>
      <c r="G50" s="75">
        <v>2214.21</v>
      </c>
      <c r="H50" s="75">
        <v>2789.32</v>
      </c>
      <c r="I50" s="75">
        <v>3727.1</v>
      </c>
      <c r="J50" s="75">
        <v>4159.8500000000004</v>
      </c>
      <c r="K50" s="98">
        <v>2965.16</v>
      </c>
      <c r="L50" s="54">
        <f t="shared" si="17"/>
        <v>-0.28719545175907796</v>
      </c>
      <c r="N50" s="392">
        <f t="shared" si="30"/>
        <v>5.4750148117471116E-3</v>
      </c>
      <c r="P50" s="106">
        <v>1443.35</v>
      </c>
      <c r="Q50" s="75">
        <v>1274.394</v>
      </c>
      <c r="R50" s="75">
        <v>830.29399999999998</v>
      </c>
      <c r="S50" s="75">
        <v>715.70899999999995</v>
      </c>
      <c r="T50" s="75">
        <v>830.17200000000003</v>
      </c>
      <c r="U50" s="75">
        <v>1161.8789999999999</v>
      </c>
      <c r="V50" s="75">
        <v>1395.7149999999999</v>
      </c>
      <c r="W50" s="75">
        <v>1753.1289999999999</v>
      </c>
      <c r="X50" s="75">
        <v>1895.047</v>
      </c>
      <c r="Y50" s="98">
        <v>1456.191</v>
      </c>
      <c r="Z50" s="54">
        <f t="shared" si="18"/>
        <v>-0.23158053599726022</v>
      </c>
      <c r="AB50" s="392">
        <f t="shared" si="31"/>
        <v>6.0252379587521212E-3</v>
      </c>
      <c r="AD50" s="118">
        <f t="shared" si="19"/>
        <v>4.6011252968647893</v>
      </c>
      <c r="AE50" s="89">
        <f t="shared" si="20"/>
        <v>4.4200373193859646</v>
      </c>
      <c r="AF50" s="89">
        <f t="shared" si="21"/>
        <v>5.5221506148699433</v>
      </c>
      <c r="AG50" s="89">
        <f t="shared" si="22"/>
        <v>5.3200303275824901</v>
      </c>
      <c r="AH50" s="89">
        <f t="shared" si="23"/>
        <v>6.3788726333907055</v>
      </c>
      <c r="AI50" s="89">
        <f t="shared" si="24"/>
        <v>5.2473749102388654</v>
      </c>
      <c r="AJ50" s="89">
        <f t="shared" si="25"/>
        <v>5.0037822838541288</v>
      </c>
      <c r="AK50" s="89">
        <f t="shared" si="26"/>
        <v>4.7037348072227738</v>
      </c>
      <c r="AL50" s="89">
        <f t="shared" si="27"/>
        <v>4.555565705494188</v>
      </c>
      <c r="AM50" s="119">
        <f t="shared" si="28"/>
        <v>4.9110031161893462</v>
      </c>
      <c r="AN50" s="54">
        <f t="shared" si="29"/>
        <v>7.8022672412887573E-2</v>
      </c>
    </row>
    <row r="51" spans="1:40" ht="20.100000000000001" customHeight="1" x14ac:dyDescent="0.25">
      <c r="A51" s="104" t="s">
        <v>106</v>
      </c>
      <c r="B51" s="106">
        <v>3531.91</v>
      </c>
      <c r="C51" s="75">
        <v>2609.2399999999998</v>
      </c>
      <c r="D51" s="75">
        <v>2623.86</v>
      </c>
      <c r="E51" s="75">
        <v>2413.9699999999998</v>
      </c>
      <c r="F51" s="75">
        <v>2627.01</v>
      </c>
      <c r="G51" s="75">
        <v>2208.19</v>
      </c>
      <c r="H51" s="75">
        <v>2893.77</v>
      </c>
      <c r="I51" s="75">
        <v>2428.2800000000002</v>
      </c>
      <c r="J51" s="75">
        <v>2426.14</v>
      </c>
      <c r="K51" s="98">
        <v>2360.9899999999998</v>
      </c>
      <c r="L51" s="54">
        <f t="shared" si="17"/>
        <v>-2.6853355535954269E-2</v>
      </c>
      <c r="N51" s="392">
        <f t="shared" si="30"/>
        <v>4.35944610759177E-3</v>
      </c>
      <c r="P51" s="106">
        <v>1591.3979999999999</v>
      </c>
      <c r="Q51" s="75">
        <v>1142.703</v>
      </c>
      <c r="R51" s="75">
        <v>1228.636</v>
      </c>
      <c r="S51" s="75">
        <v>1209.2829999999999</v>
      </c>
      <c r="T51" s="75">
        <v>1322.221</v>
      </c>
      <c r="U51" s="75">
        <v>1142.5139999999999</v>
      </c>
      <c r="V51" s="75">
        <v>1462.316</v>
      </c>
      <c r="W51" s="75">
        <v>1278.4829999999999</v>
      </c>
      <c r="X51" s="75">
        <v>1264.373</v>
      </c>
      <c r="Y51" s="98">
        <v>1320.5429999999999</v>
      </c>
      <c r="Z51" s="54">
        <f t="shared" si="18"/>
        <v>4.4425181493119394E-2</v>
      </c>
      <c r="AB51" s="392">
        <f t="shared" si="31"/>
        <v>5.4639712851984401E-3</v>
      </c>
      <c r="AD51" s="118">
        <f t="shared" si="19"/>
        <v>4.5057716646233912</v>
      </c>
      <c r="AE51" s="89">
        <f t="shared" si="20"/>
        <v>4.3794476552559374</v>
      </c>
      <c r="AF51" s="89">
        <f t="shared" si="21"/>
        <v>4.6825516605306685</v>
      </c>
      <c r="AG51" s="89">
        <f t="shared" si="22"/>
        <v>5.0095195880644745</v>
      </c>
      <c r="AH51" s="89">
        <f t="shared" si="23"/>
        <v>5.033178404345624</v>
      </c>
      <c r="AI51" s="89">
        <f t="shared" si="24"/>
        <v>5.173984122743061</v>
      </c>
      <c r="AJ51" s="89">
        <f t="shared" si="25"/>
        <v>5.0533249014261674</v>
      </c>
      <c r="AK51" s="89">
        <f t="shared" si="26"/>
        <v>5.2649735615332656</v>
      </c>
      <c r="AL51" s="89">
        <f t="shared" si="27"/>
        <v>5.2114593551897261</v>
      </c>
      <c r="AM51" s="119">
        <f t="shared" si="28"/>
        <v>5.5931748969711856</v>
      </c>
      <c r="AN51" s="54">
        <f t="shared" si="29"/>
        <v>7.324542239811116E-2</v>
      </c>
    </row>
    <row r="52" spans="1:40" ht="20.100000000000001" customHeight="1" x14ac:dyDescent="0.25">
      <c r="A52" s="104" t="s">
        <v>229</v>
      </c>
      <c r="B52" s="106">
        <v>1079.48</v>
      </c>
      <c r="C52" s="75">
        <v>1656.01</v>
      </c>
      <c r="D52" s="75">
        <v>1482.65</v>
      </c>
      <c r="E52" s="75">
        <v>1611.69</v>
      </c>
      <c r="F52" s="75">
        <v>1804.3</v>
      </c>
      <c r="G52" s="75">
        <v>1747.33</v>
      </c>
      <c r="H52" s="75">
        <v>2029</v>
      </c>
      <c r="I52" s="75">
        <v>1682.42</v>
      </c>
      <c r="J52" s="75">
        <v>2484.5500000000002</v>
      </c>
      <c r="K52" s="98">
        <v>2221.3000000000002</v>
      </c>
      <c r="L52" s="54">
        <f t="shared" si="17"/>
        <v>-0.10595480066812903</v>
      </c>
      <c r="N52" s="392">
        <f t="shared" si="30"/>
        <v>4.1015157365315398E-3</v>
      </c>
      <c r="P52" s="106">
        <v>580.52200000000005</v>
      </c>
      <c r="Q52" s="75">
        <v>898.10199999999998</v>
      </c>
      <c r="R52" s="75">
        <v>818.64099999999996</v>
      </c>
      <c r="S52" s="75">
        <v>913.34699999999998</v>
      </c>
      <c r="T52" s="75">
        <v>1041.5160000000001</v>
      </c>
      <c r="U52" s="75">
        <v>1002.049</v>
      </c>
      <c r="V52" s="75">
        <v>1113.9839999999999</v>
      </c>
      <c r="W52" s="75">
        <v>1078.913</v>
      </c>
      <c r="X52" s="75">
        <v>1377.3779999999999</v>
      </c>
      <c r="Y52" s="98">
        <v>1284.08</v>
      </c>
      <c r="Z52" s="54">
        <f t="shared" si="18"/>
        <v>-6.7735944671687809E-2</v>
      </c>
      <c r="AB52" s="392">
        <f t="shared" si="31"/>
        <v>5.3130994203881383E-3</v>
      </c>
      <c r="AD52" s="118">
        <f t="shared" si="19"/>
        <v>5.377793011449957</v>
      </c>
      <c r="AE52" s="89">
        <f t="shared" si="20"/>
        <v>5.4232885067119163</v>
      </c>
      <c r="AF52" s="89">
        <f t="shared" si="21"/>
        <v>5.5214716892051383</v>
      </c>
      <c r="AG52" s="89">
        <f t="shared" si="22"/>
        <v>5.6670141280271018</v>
      </c>
      <c r="AH52" s="89">
        <f t="shared" si="23"/>
        <v>5.7724103530455029</v>
      </c>
      <c r="AI52" s="89">
        <f t="shared" si="24"/>
        <v>5.7347438663560979</v>
      </c>
      <c r="AJ52" s="89">
        <f t="shared" si="25"/>
        <v>5.4903104977821577</v>
      </c>
      <c r="AK52" s="89">
        <f t="shared" si="26"/>
        <v>6.4128636131287076</v>
      </c>
      <c r="AL52" s="89">
        <f t="shared" si="27"/>
        <v>5.5437725141373679</v>
      </c>
      <c r="AM52" s="119">
        <f t="shared" si="28"/>
        <v>5.7807590149912205</v>
      </c>
      <c r="AN52" s="54">
        <f t="shared" si="29"/>
        <v>4.2748236918002135E-2</v>
      </c>
    </row>
    <row r="53" spans="1:40" ht="20.100000000000001" customHeight="1" x14ac:dyDescent="0.25">
      <c r="A53" s="104" t="s">
        <v>148</v>
      </c>
      <c r="B53" s="106">
        <v>1445.95</v>
      </c>
      <c r="C53" s="75">
        <v>1434.64</v>
      </c>
      <c r="D53" s="75">
        <v>1484.84</v>
      </c>
      <c r="E53" s="75">
        <v>1287.19</v>
      </c>
      <c r="F53" s="75">
        <v>1438.23</v>
      </c>
      <c r="G53" s="75">
        <v>1294.04</v>
      </c>
      <c r="H53" s="75">
        <v>1644.36</v>
      </c>
      <c r="I53" s="75">
        <v>1286.5999999999999</v>
      </c>
      <c r="J53" s="75">
        <v>1371.34</v>
      </c>
      <c r="K53" s="98">
        <v>1222.82</v>
      </c>
      <c r="L53" s="54">
        <f t="shared" si="17"/>
        <v>-0.10830282789096796</v>
      </c>
      <c r="N53" s="392">
        <f t="shared" si="30"/>
        <v>2.2578739805273924E-3</v>
      </c>
      <c r="P53" s="106">
        <v>877.72400000000005</v>
      </c>
      <c r="Q53" s="75">
        <v>952.779</v>
      </c>
      <c r="R53" s="75">
        <v>1079.798</v>
      </c>
      <c r="S53" s="75">
        <v>978.678</v>
      </c>
      <c r="T53" s="75">
        <v>1038.7809999999999</v>
      </c>
      <c r="U53" s="75">
        <v>927.56700000000001</v>
      </c>
      <c r="V53" s="75">
        <v>1203.154</v>
      </c>
      <c r="W53" s="75">
        <v>960.75900000000001</v>
      </c>
      <c r="X53" s="75">
        <v>971.88900000000001</v>
      </c>
      <c r="Y53" s="98">
        <v>928.70699999999999</v>
      </c>
      <c r="Z53" s="54">
        <f t="shared" si="18"/>
        <v>-4.4430999836401086E-2</v>
      </c>
      <c r="AB53" s="392">
        <f t="shared" si="31"/>
        <v>3.8426831843891398E-3</v>
      </c>
      <c r="AD53" s="118">
        <f t="shared" si="19"/>
        <v>6.0702237283446872</v>
      </c>
      <c r="AE53" s="89">
        <f t="shared" si="20"/>
        <v>6.6412410081971789</v>
      </c>
      <c r="AF53" s="89">
        <f t="shared" si="21"/>
        <v>7.27215053473775</v>
      </c>
      <c r="AG53" s="89">
        <f t="shared" si="22"/>
        <v>7.6032132008483586</v>
      </c>
      <c r="AH53" s="89">
        <f t="shared" si="23"/>
        <v>7.2226347663447434</v>
      </c>
      <c r="AI53" s="89">
        <f t="shared" si="24"/>
        <v>7.1679932614138666</v>
      </c>
      <c r="AJ53" s="89">
        <f t="shared" si="25"/>
        <v>7.316852757303753</v>
      </c>
      <c r="AK53" s="89">
        <f t="shared" si="26"/>
        <v>7.4674257733561333</v>
      </c>
      <c r="AL53" s="89">
        <f t="shared" si="27"/>
        <v>7.08714833666341</v>
      </c>
      <c r="AM53" s="119">
        <f t="shared" si="28"/>
        <v>7.5947972718797541</v>
      </c>
      <c r="AN53" s="54">
        <f t="shared" si="29"/>
        <v>7.162950612874322E-2</v>
      </c>
    </row>
    <row r="54" spans="1:40" ht="20.100000000000001" customHeight="1" x14ac:dyDescent="0.25">
      <c r="A54" s="104" t="s">
        <v>227</v>
      </c>
      <c r="B54" s="106">
        <v>93.62</v>
      </c>
      <c r="C54" s="75">
        <v>87.74</v>
      </c>
      <c r="D54" s="75">
        <v>215.42</v>
      </c>
      <c r="E54" s="75">
        <v>509.98</v>
      </c>
      <c r="F54" s="75">
        <v>395.55</v>
      </c>
      <c r="G54" s="75">
        <v>194.95</v>
      </c>
      <c r="H54" s="75">
        <v>571.91999999999996</v>
      </c>
      <c r="I54" s="75">
        <v>640.53</v>
      </c>
      <c r="J54" s="75">
        <v>824.55</v>
      </c>
      <c r="K54" s="98">
        <v>884.97</v>
      </c>
      <c r="L54" s="54">
        <f t="shared" si="17"/>
        <v>7.327633254502465E-2</v>
      </c>
      <c r="N54" s="392">
        <f t="shared" si="30"/>
        <v>1.634051402943464E-3</v>
      </c>
      <c r="P54" s="106">
        <v>59.930999999999997</v>
      </c>
      <c r="Q54" s="75">
        <v>66.536000000000001</v>
      </c>
      <c r="R54" s="75">
        <v>163.50299999999999</v>
      </c>
      <c r="S54" s="75">
        <v>276.61500000000001</v>
      </c>
      <c r="T54" s="75">
        <v>253.83</v>
      </c>
      <c r="U54" s="75">
        <v>153.98500000000001</v>
      </c>
      <c r="V54" s="75">
        <v>330.459</v>
      </c>
      <c r="W54" s="75">
        <v>380.23599999999999</v>
      </c>
      <c r="X54" s="75">
        <v>502.09500000000003</v>
      </c>
      <c r="Y54" s="98">
        <v>602.28599999999994</v>
      </c>
      <c r="Z54" s="54">
        <f t="shared" si="18"/>
        <v>0.19954590266782166</v>
      </c>
      <c r="AB54" s="392">
        <f t="shared" si="31"/>
        <v>2.4920607730888186E-3</v>
      </c>
      <c r="AD54" s="118">
        <f t="shared" si="19"/>
        <v>6.4015167699209563</v>
      </c>
      <c r="AE54" s="89">
        <f t="shared" si="20"/>
        <v>7.583314337816276</v>
      </c>
      <c r="AF54" s="89">
        <f t="shared" si="21"/>
        <v>7.5899637916627984</v>
      </c>
      <c r="AG54" s="89">
        <f t="shared" si="22"/>
        <v>5.4240362367151649</v>
      </c>
      <c r="AH54" s="89">
        <f t="shared" si="23"/>
        <v>6.4171406901782335</v>
      </c>
      <c r="AI54" s="89">
        <f t="shared" si="24"/>
        <v>7.8986919723005915</v>
      </c>
      <c r="AJ54" s="89">
        <f t="shared" si="25"/>
        <v>5.7780633655056661</v>
      </c>
      <c r="AK54" s="89">
        <f t="shared" si="26"/>
        <v>5.9362715251432405</v>
      </c>
      <c r="AL54" s="89">
        <f t="shared" si="27"/>
        <v>6.0893214480625799</v>
      </c>
      <c r="AM54" s="119">
        <f t="shared" si="28"/>
        <v>6.8057222278721312</v>
      </c>
      <c r="AN54" s="54">
        <f t="shared" si="29"/>
        <v>0.11764870452642737</v>
      </c>
    </row>
    <row r="55" spans="1:40" ht="20.100000000000001" customHeight="1" x14ac:dyDescent="0.25">
      <c r="A55" s="104" t="s">
        <v>230</v>
      </c>
      <c r="B55" s="106">
        <v>46.4</v>
      </c>
      <c r="C55" s="75">
        <v>242.99</v>
      </c>
      <c r="D55" s="75">
        <v>306.68</v>
      </c>
      <c r="E55" s="75">
        <v>422.04</v>
      </c>
      <c r="F55" s="75">
        <v>510.03</v>
      </c>
      <c r="G55" s="75">
        <v>364.73</v>
      </c>
      <c r="H55" s="75">
        <v>331.35</v>
      </c>
      <c r="I55" s="75">
        <v>661.49</v>
      </c>
      <c r="J55" s="75">
        <v>826.46</v>
      </c>
      <c r="K55" s="98">
        <v>814.36</v>
      </c>
      <c r="L55" s="54">
        <f t="shared" si="17"/>
        <v>-1.4640756963434434E-2</v>
      </c>
      <c r="N55" s="392">
        <f t="shared" si="30"/>
        <v>1.5036736844198553E-3</v>
      </c>
      <c r="P55" s="106">
        <v>35.716000000000001</v>
      </c>
      <c r="Q55" s="75">
        <v>103.968</v>
      </c>
      <c r="R55" s="75">
        <v>147.405</v>
      </c>
      <c r="S55" s="75">
        <v>195.20500000000001</v>
      </c>
      <c r="T55" s="75">
        <v>244.136</v>
      </c>
      <c r="U55" s="75">
        <v>231.62799999999999</v>
      </c>
      <c r="V55" s="75">
        <v>163.84700000000001</v>
      </c>
      <c r="W55" s="75">
        <v>389.80599999999998</v>
      </c>
      <c r="X55" s="75">
        <v>491.09500000000003</v>
      </c>
      <c r="Y55" s="98">
        <v>429.85199999999998</v>
      </c>
      <c r="Z55" s="54">
        <f t="shared" si="18"/>
        <v>-0.12470703224427056</v>
      </c>
      <c r="AB55" s="392">
        <f t="shared" si="31"/>
        <v>1.7785857672829434E-3</v>
      </c>
      <c r="AD55" s="118">
        <f t="shared" si="19"/>
        <v>7.6974137931034488</v>
      </c>
      <c r="AE55" s="89">
        <f t="shared" si="20"/>
        <v>4.2786945964854519</v>
      </c>
      <c r="AF55" s="89">
        <f t="shared" si="21"/>
        <v>4.8064758053997654</v>
      </c>
      <c r="AG55" s="89">
        <f t="shared" si="22"/>
        <v>4.6252724860202825</v>
      </c>
      <c r="AH55" s="89">
        <f t="shared" si="23"/>
        <v>4.7866988216379429</v>
      </c>
      <c r="AI55" s="89">
        <f t="shared" si="24"/>
        <v>6.3506703588956199</v>
      </c>
      <c r="AJ55" s="89">
        <f t="shared" si="25"/>
        <v>4.9448317489059903</v>
      </c>
      <c r="AK55" s="89">
        <f t="shared" si="26"/>
        <v>5.8928479644439067</v>
      </c>
      <c r="AL55" s="89">
        <f t="shared" si="27"/>
        <v>5.9421508602957198</v>
      </c>
      <c r="AM55" s="119">
        <f t="shared" si="28"/>
        <v>5.278402672036937</v>
      </c>
      <c r="AN55" s="54">
        <f t="shared" si="29"/>
        <v>-0.11170167231764802</v>
      </c>
    </row>
    <row r="56" spans="1:40" ht="20.100000000000001" customHeight="1" x14ac:dyDescent="0.25">
      <c r="A56" s="104" t="s">
        <v>231</v>
      </c>
      <c r="B56" s="106">
        <v>122.63</v>
      </c>
      <c r="C56" s="75">
        <v>243.9</v>
      </c>
      <c r="D56" s="75">
        <v>287.45</v>
      </c>
      <c r="E56" s="75">
        <v>304.12</v>
      </c>
      <c r="F56" s="75">
        <v>352.25</v>
      </c>
      <c r="G56" s="75">
        <v>308.63</v>
      </c>
      <c r="H56" s="75">
        <v>445.22</v>
      </c>
      <c r="I56" s="75">
        <v>448.91</v>
      </c>
      <c r="J56" s="75">
        <v>391.58</v>
      </c>
      <c r="K56" s="98">
        <v>355.44</v>
      </c>
      <c r="L56" s="54">
        <f t="shared" si="17"/>
        <v>-9.2292762653863797E-2</v>
      </c>
      <c r="N56" s="392">
        <f t="shared" si="30"/>
        <v>6.5630160419248649E-4</v>
      </c>
      <c r="P56" s="106">
        <v>84.876999999999995</v>
      </c>
      <c r="Q56" s="75">
        <v>164.27</v>
      </c>
      <c r="R56" s="75">
        <v>173.81200000000001</v>
      </c>
      <c r="S56" s="75">
        <v>183.501</v>
      </c>
      <c r="T56" s="75">
        <v>229.78299999999999</v>
      </c>
      <c r="U56" s="75">
        <v>200.696</v>
      </c>
      <c r="V56" s="75">
        <v>263.89299999999997</v>
      </c>
      <c r="W56" s="75">
        <v>259.93200000000002</v>
      </c>
      <c r="X56" s="75">
        <v>227.18</v>
      </c>
      <c r="Y56" s="98">
        <v>215.28200000000001</v>
      </c>
      <c r="Z56" s="54">
        <f t="shared" si="18"/>
        <v>-5.2372568007747144E-2</v>
      </c>
      <c r="AB56" s="392">
        <f t="shared" si="31"/>
        <v>8.9076589419662274E-4</v>
      </c>
      <c r="AD56" s="118">
        <f t="shared" si="19"/>
        <v>6.9213895457881431</v>
      </c>
      <c r="AE56" s="89">
        <f t="shared" si="20"/>
        <v>6.7351373513735133</v>
      </c>
      <c r="AF56" s="89">
        <f t="shared" si="21"/>
        <v>6.0466863802400432</v>
      </c>
      <c r="AG56" s="89">
        <f t="shared" si="22"/>
        <v>6.0338353281599364</v>
      </c>
      <c r="AH56" s="89">
        <f t="shared" si="23"/>
        <v>6.5232931156848828</v>
      </c>
      <c r="AI56" s="89">
        <f t="shared" si="24"/>
        <v>6.502802708745099</v>
      </c>
      <c r="AJ56" s="89">
        <f t="shared" si="25"/>
        <v>5.9272494497102546</v>
      </c>
      <c r="AK56" s="89">
        <f t="shared" si="26"/>
        <v>5.7902920407208569</v>
      </c>
      <c r="AL56" s="89">
        <f t="shared" si="27"/>
        <v>5.8016241891822871</v>
      </c>
      <c r="AM56" s="119">
        <f t="shared" si="28"/>
        <v>6.0567747017780782</v>
      </c>
      <c r="AN56" s="54">
        <f t="shared" si="29"/>
        <v>4.3979152091847828E-2</v>
      </c>
    </row>
    <row r="57" spans="1:40" ht="20.100000000000001" customHeight="1" x14ac:dyDescent="0.25">
      <c r="A57" s="104" t="s">
        <v>234</v>
      </c>
      <c r="B57" s="106">
        <v>112.16</v>
      </c>
      <c r="C57" s="75">
        <v>198.85</v>
      </c>
      <c r="D57" s="75">
        <v>174.47</v>
      </c>
      <c r="E57" s="75">
        <v>199.43</v>
      </c>
      <c r="F57" s="75">
        <v>189.03</v>
      </c>
      <c r="G57" s="75">
        <v>228.41</v>
      </c>
      <c r="H57" s="75">
        <v>197.19</v>
      </c>
      <c r="I57" s="75">
        <v>199.7</v>
      </c>
      <c r="J57" s="75">
        <v>196.63</v>
      </c>
      <c r="K57" s="98">
        <v>248.21</v>
      </c>
      <c r="L57" s="54">
        <f t="shared" si="17"/>
        <v>0.26232009357676861</v>
      </c>
      <c r="N57" s="392">
        <f t="shared" si="30"/>
        <v>4.5830694681695108E-4</v>
      </c>
      <c r="P57" s="106">
        <v>58.316000000000003</v>
      </c>
      <c r="Q57" s="75">
        <v>105.289</v>
      </c>
      <c r="R57" s="75">
        <v>123.98399999999999</v>
      </c>
      <c r="S57" s="75">
        <v>125.666</v>
      </c>
      <c r="T57" s="75">
        <v>104.712</v>
      </c>
      <c r="U57" s="75">
        <v>138.07400000000001</v>
      </c>
      <c r="V57" s="75">
        <v>134.39599999999999</v>
      </c>
      <c r="W57" s="75">
        <v>134.755</v>
      </c>
      <c r="X57" s="75">
        <v>125.02800000000001</v>
      </c>
      <c r="Y57" s="98">
        <v>174.99600000000001</v>
      </c>
      <c r="Z57" s="54">
        <f t="shared" si="18"/>
        <v>0.39965447739706306</v>
      </c>
      <c r="AB57" s="392">
        <f t="shared" si="31"/>
        <v>7.2407571659884333E-4</v>
      </c>
      <c r="AD57" s="118">
        <f t="shared" si="19"/>
        <v>5.1993580599144087</v>
      </c>
      <c r="AE57" s="89">
        <f t="shared" si="20"/>
        <v>5.2948956499874278</v>
      </c>
      <c r="AF57" s="89">
        <f t="shared" si="21"/>
        <v>7.1063220037828856</v>
      </c>
      <c r="AG57" s="89">
        <f t="shared" si="22"/>
        <v>6.3012585869728719</v>
      </c>
      <c r="AH57" s="89">
        <f t="shared" si="23"/>
        <v>5.5394381844151717</v>
      </c>
      <c r="AI57" s="89">
        <f t="shared" si="24"/>
        <v>6.0450067860426433</v>
      </c>
      <c r="AJ57" s="89">
        <f t="shared" si="25"/>
        <v>6.8155585983062021</v>
      </c>
      <c r="AK57" s="89">
        <f t="shared" si="26"/>
        <v>6.7478718077115669</v>
      </c>
      <c r="AL57" s="89">
        <f t="shared" si="27"/>
        <v>6.3585414229771651</v>
      </c>
      <c r="AM57" s="119">
        <f t="shared" si="28"/>
        <v>7.0503202933000289</v>
      </c>
      <c r="AN57" s="54">
        <f t="shared" si="29"/>
        <v>0.10879521328949092</v>
      </c>
    </row>
    <row r="58" spans="1:40" ht="20.100000000000001" customHeight="1" x14ac:dyDescent="0.25">
      <c r="A58" s="104" t="s">
        <v>239</v>
      </c>
      <c r="B58" s="106">
        <v>22.59</v>
      </c>
      <c r="C58" s="75">
        <v>11.37</v>
      </c>
      <c r="D58" s="75">
        <v>29</v>
      </c>
      <c r="E58" s="75">
        <v>185.7</v>
      </c>
      <c r="F58" s="75">
        <v>29.05</v>
      </c>
      <c r="G58" s="75">
        <v>176.1</v>
      </c>
      <c r="H58" s="75">
        <v>20.14</v>
      </c>
      <c r="I58" s="75">
        <v>387.75</v>
      </c>
      <c r="J58" s="75">
        <v>27.5</v>
      </c>
      <c r="K58" s="98">
        <v>353.78</v>
      </c>
      <c r="L58" s="54">
        <f t="shared" si="17"/>
        <v>11.864727272727272</v>
      </c>
      <c r="N58" s="392">
        <f t="shared" si="30"/>
        <v>6.5323649991902389E-4</v>
      </c>
      <c r="P58" s="106">
        <v>11.500999999999999</v>
      </c>
      <c r="Q58" s="75">
        <v>7.2629999999999999</v>
      </c>
      <c r="R58" s="75">
        <v>18.129000000000001</v>
      </c>
      <c r="S58" s="75">
        <v>114.39</v>
      </c>
      <c r="T58" s="75">
        <v>18.114000000000001</v>
      </c>
      <c r="U58" s="75">
        <v>82.254000000000005</v>
      </c>
      <c r="V58" s="75">
        <v>14.622999999999999</v>
      </c>
      <c r="W58" s="75">
        <v>171.078</v>
      </c>
      <c r="X58" s="75">
        <v>24.111000000000001</v>
      </c>
      <c r="Y58" s="98">
        <v>142.97800000000001</v>
      </c>
      <c r="Z58" s="54">
        <f t="shared" si="18"/>
        <v>4.9299904607855334</v>
      </c>
      <c r="AB58" s="392">
        <f t="shared" si="31"/>
        <v>5.9159579537743383E-4</v>
      </c>
      <c r="AD58" s="118">
        <f t="shared" si="19"/>
        <v>5.0911907923860111</v>
      </c>
      <c r="AE58" s="89">
        <f t="shared" si="20"/>
        <v>6.3878627968337733</v>
      </c>
      <c r="AF58" s="89">
        <f t="shared" si="21"/>
        <v>6.2513793103448281</v>
      </c>
      <c r="AG58" s="89">
        <f t="shared" si="22"/>
        <v>6.1599353796445886</v>
      </c>
      <c r="AH58" s="89">
        <f t="shared" si="23"/>
        <v>6.2354561101549058</v>
      </c>
      <c r="AI58" s="89">
        <f t="shared" si="24"/>
        <v>4.6708688245315164</v>
      </c>
      <c r="AJ58" s="89">
        <f t="shared" si="25"/>
        <v>7.2606752730883803</v>
      </c>
      <c r="AK58" s="89">
        <f t="shared" si="26"/>
        <v>4.4120696324951645</v>
      </c>
      <c r="AL58" s="89">
        <f t="shared" si="27"/>
        <v>8.7676363636363632</v>
      </c>
      <c r="AM58" s="119">
        <f t="shared" si="28"/>
        <v>4.0414381819209684</v>
      </c>
      <c r="AN58" s="54">
        <f t="shared" si="29"/>
        <v>-0.53905043340041214</v>
      </c>
    </row>
    <row r="59" spans="1:40" ht="20.100000000000001" customHeight="1" x14ac:dyDescent="0.25">
      <c r="A59" s="104" t="s">
        <v>253</v>
      </c>
      <c r="B59" s="106">
        <v>342.74</v>
      </c>
      <c r="C59" s="75">
        <v>417.66</v>
      </c>
      <c r="D59" s="75">
        <v>148.28</v>
      </c>
      <c r="E59" s="75">
        <v>164.96</v>
      </c>
      <c r="F59" s="75">
        <v>231.52</v>
      </c>
      <c r="G59" s="75">
        <v>238.6</v>
      </c>
      <c r="H59" s="75">
        <v>130.93</v>
      </c>
      <c r="I59" s="75">
        <v>250.52</v>
      </c>
      <c r="J59" s="75">
        <v>194.25</v>
      </c>
      <c r="K59" s="98">
        <v>203.02</v>
      </c>
      <c r="L59" s="54">
        <f t="shared" si="17"/>
        <v>4.5148005148005203E-2</v>
      </c>
      <c r="N59" s="392">
        <f t="shared" si="30"/>
        <v>3.7486594554118452E-4</v>
      </c>
      <c r="P59" s="106">
        <v>209.35</v>
      </c>
      <c r="Q59" s="75">
        <v>234.51499999999999</v>
      </c>
      <c r="R59" s="75">
        <v>93.837999999999994</v>
      </c>
      <c r="S59" s="75">
        <v>106.212</v>
      </c>
      <c r="T59" s="75">
        <v>152.06</v>
      </c>
      <c r="U59" s="75">
        <v>165.26499999999999</v>
      </c>
      <c r="V59" s="75">
        <v>89.614000000000004</v>
      </c>
      <c r="W59" s="75">
        <v>164.83699999999999</v>
      </c>
      <c r="X59" s="75">
        <v>134.351</v>
      </c>
      <c r="Y59" s="98">
        <v>142.148</v>
      </c>
      <c r="Z59" s="54">
        <f t="shared" si="18"/>
        <v>5.8034551287299667E-2</v>
      </c>
      <c r="AB59" s="392">
        <f t="shared" si="31"/>
        <v>5.8816152919548086E-4</v>
      </c>
      <c r="AD59" s="118">
        <f t="shared" si="19"/>
        <v>6.1081286106086239</v>
      </c>
      <c r="AE59" s="89">
        <f t="shared" si="20"/>
        <v>5.6149739022171143</v>
      </c>
      <c r="AF59" s="89">
        <f t="shared" si="21"/>
        <v>6.3284326949015366</v>
      </c>
      <c r="AG59" s="89">
        <f t="shared" si="22"/>
        <v>6.4386517943743939</v>
      </c>
      <c r="AH59" s="89">
        <f t="shared" si="23"/>
        <v>6.5678991015894947</v>
      </c>
      <c r="AI59" s="89">
        <f t="shared" si="24"/>
        <v>6.9264459346186076</v>
      </c>
      <c r="AJ59" s="89">
        <f t="shared" si="25"/>
        <v>6.8444206828076073</v>
      </c>
      <c r="AK59" s="89">
        <f t="shared" si="26"/>
        <v>6.5797940284208831</v>
      </c>
      <c r="AL59" s="89">
        <f t="shared" si="27"/>
        <v>6.9163963963963955</v>
      </c>
      <c r="AM59" s="119">
        <f t="shared" si="28"/>
        <v>7.0016747118510478</v>
      </c>
      <c r="AN59" s="54">
        <f t="shared" si="29"/>
        <v>1.232987679813788E-2</v>
      </c>
    </row>
    <row r="60" spans="1:40" ht="20.100000000000001" customHeight="1" x14ac:dyDescent="0.25">
      <c r="A60" s="104" t="s">
        <v>235</v>
      </c>
      <c r="B60" s="106">
        <v>127.91</v>
      </c>
      <c r="C60" s="75">
        <v>281.2</v>
      </c>
      <c r="D60" s="75">
        <v>68.650000000000006</v>
      </c>
      <c r="E60" s="75">
        <v>178.67</v>
      </c>
      <c r="F60" s="75">
        <v>123.43</v>
      </c>
      <c r="G60" s="75">
        <v>182.7</v>
      </c>
      <c r="H60" s="75">
        <v>131.79</v>
      </c>
      <c r="I60" s="75">
        <v>193.52</v>
      </c>
      <c r="J60" s="75">
        <v>131.43</v>
      </c>
      <c r="K60" s="98">
        <v>257.68</v>
      </c>
      <c r="L60" s="54">
        <f t="shared" si="17"/>
        <v>0.96058738491972906</v>
      </c>
      <c r="N60" s="392">
        <f t="shared" si="30"/>
        <v>4.7579281276254764E-4</v>
      </c>
      <c r="P60" s="106">
        <v>70.549000000000007</v>
      </c>
      <c r="Q60" s="75">
        <v>143.06700000000001</v>
      </c>
      <c r="R60" s="75">
        <v>36.768999999999998</v>
      </c>
      <c r="S60" s="75">
        <v>81.272000000000006</v>
      </c>
      <c r="T60" s="75">
        <v>65.540999999999997</v>
      </c>
      <c r="U60" s="75">
        <v>93.944999999999993</v>
      </c>
      <c r="V60" s="75">
        <v>76.968000000000004</v>
      </c>
      <c r="W60" s="75">
        <v>117.8</v>
      </c>
      <c r="X60" s="75">
        <v>74.590999999999994</v>
      </c>
      <c r="Y60" s="98">
        <v>139.75700000000001</v>
      </c>
      <c r="Z60" s="54">
        <f t="shared" si="18"/>
        <v>0.87364427343781448</v>
      </c>
      <c r="AB60" s="392">
        <f t="shared" si="31"/>
        <v>5.7826835998939718E-4</v>
      </c>
      <c r="AD60" s="118">
        <f t="shared" si="19"/>
        <v>5.5155187241028862</v>
      </c>
      <c r="AE60" s="89">
        <f t="shared" si="20"/>
        <v>5.087731152204837</v>
      </c>
      <c r="AF60" s="89">
        <f t="shared" si="21"/>
        <v>5.356008739985433</v>
      </c>
      <c r="AG60" s="89">
        <f t="shared" si="22"/>
        <v>4.5487211059495163</v>
      </c>
      <c r="AH60" s="89">
        <f t="shared" si="23"/>
        <v>5.3099732641983302</v>
      </c>
      <c r="AI60" s="89">
        <f t="shared" si="24"/>
        <v>5.1420361247947453</v>
      </c>
      <c r="AJ60" s="89">
        <f t="shared" si="25"/>
        <v>5.8402003186888241</v>
      </c>
      <c r="AK60" s="89">
        <f t="shared" si="26"/>
        <v>6.0872261264985532</v>
      </c>
      <c r="AL60" s="89">
        <f t="shared" si="27"/>
        <v>5.6753404854295049</v>
      </c>
      <c r="AM60" s="119">
        <f t="shared" si="28"/>
        <v>5.4236650108661912</v>
      </c>
      <c r="AN60" s="54">
        <f t="shared" si="29"/>
        <v>-4.4345440632055234E-2</v>
      </c>
    </row>
    <row r="61" spans="1:40" ht="20.100000000000001" customHeight="1" thickBot="1" x14ac:dyDescent="0.3">
      <c r="A61" s="59" t="s">
        <v>33</v>
      </c>
      <c r="B61" s="149">
        <f t="shared" ref="B61:K61" si="32">B62-SUM(B39:B60)</f>
        <v>970.35000000009313</v>
      </c>
      <c r="C61" s="150">
        <f t="shared" si="32"/>
        <v>839.11000000021886</v>
      </c>
      <c r="D61" s="150">
        <f t="shared" si="32"/>
        <v>720.00000000011642</v>
      </c>
      <c r="E61" s="150">
        <f t="shared" si="32"/>
        <v>616.38999999989755</v>
      </c>
      <c r="F61" s="150">
        <f t="shared" si="32"/>
        <v>1009.649999999674</v>
      </c>
      <c r="G61" s="150">
        <f t="shared" si="32"/>
        <v>342.93000000005122</v>
      </c>
      <c r="H61" s="150">
        <f t="shared" si="32"/>
        <v>481.9000000001397</v>
      </c>
      <c r="I61" s="150">
        <f t="shared" si="32"/>
        <v>610.11999999999534</v>
      </c>
      <c r="J61" s="150">
        <f t="shared" si="32"/>
        <v>502.6600000000326</v>
      </c>
      <c r="K61" s="151">
        <f t="shared" si="32"/>
        <v>550.27999999991152</v>
      </c>
      <c r="L61" s="54">
        <f t="shared" si="17"/>
        <v>9.4736004456045519E-2</v>
      </c>
      <c r="N61" s="392">
        <f t="shared" si="30"/>
        <v>1.0160636021690958E-3</v>
      </c>
      <c r="P61" s="153">
        <f t="shared" ref="P61:Y61" si="33">P62-SUM(P39:P60)</f>
        <v>427.25600000005215</v>
      </c>
      <c r="Q61" s="150">
        <f t="shared" si="33"/>
        <v>429.99399999994785</v>
      </c>
      <c r="R61" s="150">
        <f t="shared" si="33"/>
        <v>336.8520000000135</v>
      </c>
      <c r="S61" s="150">
        <f t="shared" si="33"/>
        <v>395.37899999998626</v>
      </c>
      <c r="T61" s="150">
        <f t="shared" si="33"/>
        <v>537.34000000008382</v>
      </c>
      <c r="U61" s="150">
        <f t="shared" si="33"/>
        <v>234.89999999999418</v>
      </c>
      <c r="V61" s="150">
        <f t="shared" si="33"/>
        <v>274.36000000004424</v>
      </c>
      <c r="W61" s="150">
        <f t="shared" si="33"/>
        <v>350.9890000000014</v>
      </c>
      <c r="X61" s="150">
        <f t="shared" si="33"/>
        <v>317.95600000003469</v>
      </c>
      <c r="Y61" s="151">
        <f t="shared" si="33"/>
        <v>293.5800000000454</v>
      </c>
      <c r="Z61" s="54">
        <f t="shared" si="18"/>
        <v>-7.6664695744023167E-2</v>
      </c>
      <c r="AB61" s="392">
        <f t="shared" si="31"/>
        <v>1.2147371875878379E-3</v>
      </c>
      <c r="AD61" s="118">
        <f t="shared" si="19"/>
        <v>4.4031122790746755</v>
      </c>
      <c r="AE61" s="89">
        <f t="shared" si="20"/>
        <v>5.1244056202385346</v>
      </c>
      <c r="AF61" s="89">
        <f t="shared" si="21"/>
        <v>4.6784999999994312</v>
      </c>
      <c r="AG61" s="89">
        <f t="shared" si="22"/>
        <v>6.4144291763340089</v>
      </c>
      <c r="AH61" s="89">
        <f t="shared" si="23"/>
        <v>5.3220422918858743</v>
      </c>
      <c r="AI61" s="89">
        <f t="shared" si="24"/>
        <v>6.8497944186848354</v>
      </c>
      <c r="AJ61" s="89">
        <f t="shared" si="25"/>
        <v>5.6932973645977327</v>
      </c>
      <c r="AK61" s="89">
        <f t="shared" si="26"/>
        <v>5.7527863371140775</v>
      </c>
      <c r="AL61" s="89">
        <f t="shared" si="27"/>
        <v>6.3254685075401671</v>
      </c>
      <c r="AM61" s="119">
        <f t="shared" si="28"/>
        <v>5.3351021298264989</v>
      </c>
      <c r="AN61" s="54">
        <f t="shared" si="29"/>
        <v>-0.15656806709781557</v>
      </c>
    </row>
    <row r="62" spans="1:40" s="7" customFormat="1" ht="26.25" customHeight="1" thickBot="1" x14ac:dyDescent="0.3">
      <c r="A62" s="69" t="s">
        <v>34</v>
      </c>
      <c r="B62" s="100">
        <v>583416.59</v>
      </c>
      <c r="C62" s="83">
        <v>641040.41</v>
      </c>
      <c r="D62" s="83">
        <v>633805.9</v>
      </c>
      <c r="E62" s="83">
        <v>611888.11</v>
      </c>
      <c r="F62" s="83">
        <v>591323.94999999995</v>
      </c>
      <c r="G62" s="83">
        <v>593651.6</v>
      </c>
      <c r="H62" s="83">
        <v>571803.38</v>
      </c>
      <c r="I62" s="83">
        <v>558770.54</v>
      </c>
      <c r="J62" s="83">
        <v>527836.81999999995</v>
      </c>
      <c r="K62" s="101">
        <v>541580.27</v>
      </c>
      <c r="L62" s="102">
        <f t="shared" si="17"/>
        <v>2.6037308272659099E-2</v>
      </c>
      <c r="M62"/>
      <c r="N62" s="395">
        <f>SUM(N39:N61)</f>
        <v>0.99999999999999956</v>
      </c>
      <c r="P62" s="152">
        <v>224509.728</v>
      </c>
      <c r="Q62" s="111">
        <v>245161.95600000001</v>
      </c>
      <c r="R62" s="111">
        <v>244662.10699999999</v>
      </c>
      <c r="S62" s="111">
        <v>246516.573</v>
      </c>
      <c r="T62" s="111">
        <v>246027.535</v>
      </c>
      <c r="U62" s="111">
        <v>251621.19899999999</v>
      </c>
      <c r="V62" s="111">
        <v>243253.342</v>
      </c>
      <c r="W62" s="111">
        <v>240460.77100000001</v>
      </c>
      <c r="X62" s="111">
        <v>233479.50200000001</v>
      </c>
      <c r="Y62" s="112">
        <v>241681.90700000001</v>
      </c>
      <c r="Z62" s="425">
        <f t="shared" si="18"/>
        <v>3.513115682420806E-2</v>
      </c>
      <c r="AA62"/>
      <c r="AB62" s="395">
        <f>SUM(AB39:AB61)</f>
        <v>1.0000000000000004</v>
      </c>
      <c r="AD62" s="87">
        <f t="shared" si="19"/>
        <v>3.8481889587678682</v>
      </c>
      <c r="AE62" s="92">
        <f t="shared" si="20"/>
        <v>3.8244384000690381</v>
      </c>
      <c r="AF62" s="92">
        <f t="shared" si="21"/>
        <v>3.8602055771333141</v>
      </c>
      <c r="AG62" s="92">
        <f t="shared" si="22"/>
        <v>4.028785148317394</v>
      </c>
      <c r="AH62" s="92">
        <f t="shared" si="23"/>
        <v>4.1606218554144476</v>
      </c>
      <c r="AI62" s="92">
        <f t="shared" si="24"/>
        <v>4.238533156484376</v>
      </c>
      <c r="AJ62" s="92">
        <f t="shared" si="25"/>
        <v>4.2541431287097327</v>
      </c>
      <c r="AK62" s="92">
        <f t="shared" si="26"/>
        <v>4.3033902789506397</v>
      </c>
      <c r="AL62" s="92">
        <f t="shared" si="27"/>
        <v>4.4233273078600321</v>
      </c>
      <c r="AM62" s="103">
        <f t="shared" si="28"/>
        <v>4.4625316021944448</v>
      </c>
      <c r="AN62" s="102">
        <f t="shared" si="29"/>
        <v>8.8630778610365463E-3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422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93</v>
      </c>
      <c r="B68" s="105">
        <v>29853.66</v>
      </c>
      <c r="C68" s="73">
        <v>33595</v>
      </c>
      <c r="D68" s="73">
        <v>34252.82</v>
      </c>
      <c r="E68" s="73">
        <v>34398.35</v>
      </c>
      <c r="F68" s="73">
        <v>33833.71</v>
      </c>
      <c r="G68" s="73">
        <v>34813.96</v>
      </c>
      <c r="H68" s="73">
        <v>34918.120000000003</v>
      </c>
      <c r="I68" s="73">
        <v>34454.269999999997</v>
      </c>
      <c r="J68" s="73">
        <v>33177.74</v>
      </c>
      <c r="K68" s="96">
        <v>34078.6</v>
      </c>
      <c r="L68" s="159">
        <f t="shared" ref="L68:L96" si="34">(K68-J68)/J68</f>
        <v>2.7152542638528142E-2</v>
      </c>
      <c r="N68" s="391">
        <f>K68/K96</f>
        <v>0.41494865225643074</v>
      </c>
      <c r="P68" s="105">
        <v>21283.040000000001</v>
      </c>
      <c r="Q68" s="73">
        <v>24423.363000000001</v>
      </c>
      <c r="R68" s="73">
        <v>25197.059000000001</v>
      </c>
      <c r="S68" s="73">
        <v>28181.565999999999</v>
      </c>
      <c r="T68" s="73">
        <v>27099.355</v>
      </c>
      <c r="U68" s="73">
        <v>29792.826000000001</v>
      </c>
      <c r="V68" s="73">
        <v>31961.773000000001</v>
      </c>
      <c r="W68" s="73">
        <v>31361.758999999998</v>
      </c>
      <c r="X68" s="73">
        <v>31240.347000000002</v>
      </c>
      <c r="Y68" s="96">
        <v>33399.315999999999</v>
      </c>
      <c r="Z68" s="159">
        <f t="shared" ref="Z68:Z96" si="35">(Y68-X68)/X68</f>
        <v>6.9108355294516963E-2</v>
      </c>
      <c r="AB68" s="391">
        <f>Y68/Y96</f>
        <v>0.4617321292734875</v>
      </c>
      <c r="AD68" s="118">
        <f t="shared" ref="AD68:AD93" si="36">(P68/B68)*10</f>
        <v>7.1291225263502032</v>
      </c>
      <c r="AE68" s="89">
        <f t="shared" ref="AE68:AE93" si="37">(Q68/C68)*10</f>
        <v>7.2699398720047625</v>
      </c>
      <c r="AF68" s="89">
        <f t="shared" ref="AF68:AF93" si="38">(R68/D68)*10</f>
        <v>7.3561998690910713</v>
      </c>
      <c r="AG68" s="89">
        <f t="shared" ref="AG68:AG93" si="39">(S68/E68)*10</f>
        <v>8.1927086618980276</v>
      </c>
      <c r="AH68" s="89">
        <f t="shared" ref="AH68:AH93" si="40">(T68/F68)*10</f>
        <v>8.0095724057456312</v>
      </c>
      <c r="AI68" s="89">
        <f t="shared" ref="AI68:AI94" si="41">(U68/G68)*10</f>
        <v>8.5577239704991914</v>
      </c>
      <c r="AJ68" s="89">
        <f t="shared" ref="AJ68:AJ93" si="42">(V68/H68)*10</f>
        <v>9.1533487484435021</v>
      </c>
      <c r="AK68" s="89">
        <f t="shared" ref="AK68:AK93" si="43">(W68/I68)*10</f>
        <v>9.1024302648118809</v>
      </c>
      <c r="AL68" s="89">
        <f t="shared" ref="AL68:AL93" si="44">(X68/J68)*10</f>
        <v>9.41605636791415</v>
      </c>
      <c r="AM68" s="119">
        <f t="shared" ref="AM68:AM93" si="45">(Y68/K68)*10</f>
        <v>9.8006713890828845</v>
      </c>
      <c r="AN68" s="159">
        <f>(AM68-AL68)/AL68</f>
        <v>4.0846720340304697E-2</v>
      </c>
    </row>
    <row r="69" spans="1:40" ht="20.100000000000001" customHeight="1" x14ac:dyDescent="0.25">
      <c r="A69" s="104" t="s">
        <v>97</v>
      </c>
      <c r="B69" s="106">
        <v>17863.27</v>
      </c>
      <c r="C69" s="75">
        <v>15864.74</v>
      </c>
      <c r="D69" s="75">
        <v>15228.55</v>
      </c>
      <c r="E69" s="75">
        <v>15376.59</v>
      </c>
      <c r="F69" s="75">
        <v>13387.03</v>
      </c>
      <c r="G69" s="75">
        <v>13588.15</v>
      </c>
      <c r="H69" s="75">
        <v>13555.86</v>
      </c>
      <c r="I69" s="75">
        <v>12799.42</v>
      </c>
      <c r="J69" s="75">
        <v>12591.08</v>
      </c>
      <c r="K69" s="158">
        <v>11848.6</v>
      </c>
      <c r="L69" s="54">
        <f t="shared" si="34"/>
        <v>-5.8968730243950447E-2</v>
      </c>
      <c r="N69" s="392">
        <f>K69/$K$96</f>
        <v>0.14427120248852787</v>
      </c>
      <c r="P69" s="106">
        <v>15766.815000000001</v>
      </c>
      <c r="Q69" s="75">
        <v>14499.214</v>
      </c>
      <c r="R69" s="75">
        <v>14472.303</v>
      </c>
      <c r="S69" s="75">
        <v>14800.599</v>
      </c>
      <c r="T69" s="75">
        <v>11941.995999999999</v>
      </c>
      <c r="U69" s="75">
        <v>12002.472</v>
      </c>
      <c r="V69" s="75">
        <v>12139.701999999999</v>
      </c>
      <c r="W69" s="75">
        <v>12113.210999999999</v>
      </c>
      <c r="X69" s="75">
        <v>11512.632</v>
      </c>
      <c r="Y69" s="98">
        <v>10546.761</v>
      </c>
      <c r="Z69" s="54">
        <f t="shared" si="35"/>
        <v>-8.3896627634757998E-2</v>
      </c>
      <c r="AB69" s="392">
        <f>Y69/$Y$96</f>
        <v>0.14580473484752132</v>
      </c>
      <c r="AD69" s="118">
        <f t="shared" si="36"/>
        <v>8.8263878897872559</v>
      </c>
      <c r="AE69" s="89">
        <f t="shared" si="37"/>
        <v>9.1392698525157048</v>
      </c>
      <c r="AF69" s="89">
        <f t="shared" si="38"/>
        <v>9.503401834055115</v>
      </c>
      <c r="AG69" s="89">
        <f t="shared" si="39"/>
        <v>9.6254104453588223</v>
      </c>
      <c r="AH69" s="89">
        <f t="shared" si="40"/>
        <v>8.9205716279114924</v>
      </c>
      <c r="AI69" s="89">
        <f t="shared" si="41"/>
        <v>8.8330434974591832</v>
      </c>
      <c r="AJ69" s="89">
        <f t="shared" si="42"/>
        <v>8.9553167412469588</v>
      </c>
      <c r="AK69" s="89">
        <f t="shared" si="43"/>
        <v>9.4638749255825658</v>
      </c>
      <c r="AL69" s="89">
        <f t="shared" si="44"/>
        <v>9.1434825289014121</v>
      </c>
      <c r="AM69" s="119">
        <f t="shared" si="45"/>
        <v>8.9012718802221364</v>
      </c>
      <c r="AN69" s="54">
        <f t="shared" ref="AN69:AN96" si="46">(AM69-AL69)/AL69</f>
        <v>-2.6489977742471527E-2</v>
      </c>
    </row>
    <row r="70" spans="1:40" ht="20.100000000000001" customHeight="1" x14ac:dyDescent="0.25">
      <c r="A70" s="104" t="s">
        <v>100</v>
      </c>
      <c r="B70" s="106">
        <v>5930.22</v>
      </c>
      <c r="C70" s="75">
        <v>5952.74</v>
      </c>
      <c r="D70" s="75">
        <v>6002.44</v>
      </c>
      <c r="E70" s="75">
        <v>6074.79</v>
      </c>
      <c r="F70" s="75">
        <v>6153.1</v>
      </c>
      <c r="G70" s="75">
        <v>6120.36</v>
      </c>
      <c r="H70" s="75">
        <v>6035.84</v>
      </c>
      <c r="I70" s="75">
        <v>6308.34</v>
      </c>
      <c r="J70" s="75">
        <v>6389.93</v>
      </c>
      <c r="K70" s="158">
        <v>6934.54</v>
      </c>
      <c r="L70" s="54">
        <f t="shared" si="34"/>
        <v>8.522941565870043E-2</v>
      </c>
      <c r="N70" s="392">
        <f t="shared" ref="N70:N95" si="47">K70/$K$96</f>
        <v>8.4436509334840912E-2</v>
      </c>
      <c r="P70" s="106">
        <v>3274.4279999999999</v>
      </c>
      <c r="Q70" s="75">
        <v>3604.7420000000002</v>
      </c>
      <c r="R70" s="75">
        <v>3545.9569999999999</v>
      </c>
      <c r="S70" s="75">
        <v>3664.442</v>
      </c>
      <c r="T70" s="75">
        <v>3795.2260000000001</v>
      </c>
      <c r="U70" s="75">
        <v>3931.0790000000002</v>
      </c>
      <c r="V70" s="75">
        <v>4015.3040000000001</v>
      </c>
      <c r="W70" s="75">
        <v>3995.7289999999998</v>
      </c>
      <c r="X70" s="75">
        <v>3953.1750000000002</v>
      </c>
      <c r="Y70" s="98">
        <v>4474.5349999999999</v>
      </c>
      <c r="Z70" s="54">
        <f t="shared" si="35"/>
        <v>0.13188386550051531</v>
      </c>
      <c r="AB70" s="392">
        <f t="shared" ref="AB70:AB95" si="48">Y70/$Y$96</f>
        <v>6.1858649232779034E-2</v>
      </c>
      <c r="AD70" s="118">
        <f t="shared" si="36"/>
        <v>5.5215961633801101</v>
      </c>
      <c r="AE70" s="89">
        <f t="shared" si="37"/>
        <v>6.0556012861304209</v>
      </c>
      <c r="AF70" s="89">
        <f t="shared" si="38"/>
        <v>5.9075259394512898</v>
      </c>
      <c r="AG70" s="89">
        <f t="shared" si="39"/>
        <v>6.0322118130832507</v>
      </c>
      <c r="AH70" s="89">
        <f t="shared" si="40"/>
        <v>6.1679901188019048</v>
      </c>
      <c r="AI70" s="89">
        <f t="shared" si="41"/>
        <v>6.4229538785300218</v>
      </c>
      <c r="AJ70" s="89">
        <f t="shared" si="42"/>
        <v>6.652436114940091</v>
      </c>
      <c r="AK70" s="89">
        <f t="shared" si="43"/>
        <v>6.3340419191102573</v>
      </c>
      <c r="AL70" s="89">
        <f t="shared" si="44"/>
        <v>6.186570118921491</v>
      </c>
      <c r="AM70" s="119">
        <f t="shared" si="45"/>
        <v>6.4525332610382229</v>
      </c>
      <c r="AN70" s="54">
        <f t="shared" si="46"/>
        <v>4.2990402921853153E-2</v>
      </c>
    </row>
    <row r="71" spans="1:40" ht="20.100000000000001" customHeight="1" x14ac:dyDescent="0.25">
      <c r="A71" s="104" t="s">
        <v>111</v>
      </c>
      <c r="B71" s="106">
        <v>615.94000000000005</v>
      </c>
      <c r="C71" s="75">
        <v>869.71</v>
      </c>
      <c r="D71" s="75">
        <v>957.11</v>
      </c>
      <c r="E71" s="75">
        <v>1110.46</v>
      </c>
      <c r="F71" s="75">
        <v>1115.6500000000001</v>
      </c>
      <c r="G71" s="75">
        <v>1030.21</v>
      </c>
      <c r="H71" s="75">
        <v>1118.06</v>
      </c>
      <c r="I71" s="75">
        <v>1482.46</v>
      </c>
      <c r="J71" s="75">
        <v>1468.45</v>
      </c>
      <c r="K71" s="158">
        <v>1507.88</v>
      </c>
      <c r="L71" s="54">
        <f t="shared" si="34"/>
        <v>2.685144199666319E-2</v>
      </c>
      <c r="N71" s="392">
        <f t="shared" si="47"/>
        <v>1.8360283983626876E-2</v>
      </c>
      <c r="P71" s="106">
        <v>1310.107</v>
      </c>
      <c r="Q71" s="75">
        <v>1948.549</v>
      </c>
      <c r="R71" s="75">
        <v>2184.0659999999998</v>
      </c>
      <c r="S71" s="75">
        <v>2577.6320000000001</v>
      </c>
      <c r="T71" s="75">
        <v>2616.241</v>
      </c>
      <c r="U71" s="75">
        <v>2378.13</v>
      </c>
      <c r="V71" s="75">
        <v>2878.9589999999998</v>
      </c>
      <c r="W71" s="75">
        <v>3554.623</v>
      </c>
      <c r="X71" s="75">
        <v>3957.8969999999999</v>
      </c>
      <c r="Y71" s="98">
        <v>4180.924</v>
      </c>
      <c r="Z71" s="54">
        <f t="shared" si="35"/>
        <v>5.6349874693555707E-2</v>
      </c>
      <c r="AB71" s="392">
        <f t="shared" si="48"/>
        <v>5.779959508304381E-2</v>
      </c>
      <c r="AD71" s="118">
        <f t="shared" si="36"/>
        <v>21.270042536610706</v>
      </c>
      <c r="AE71" s="89">
        <f t="shared" si="37"/>
        <v>22.404583136907704</v>
      </c>
      <c r="AF71" s="89">
        <f t="shared" si="38"/>
        <v>22.819383351965811</v>
      </c>
      <c r="AG71" s="89">
        <f t="shared" si="39"/>
        <v>23.212290402175672</v>
      </c>
      <c r="AH71" s="89">
        <f t="shared" si="40"/>
        <v>23.450374221305964</v>
      </c>
      <c r="AI71" s="89">
        <f t="shared" si="41"/>
        <v>23.083934343483371</v>
      </c>
      <c r="AJ71" s="89">
        <f t="shared" si="42"/>
        <v>25.74959304509597</v>
      </c>
      <c r="AK71" s="89">
        <f t="shared" si="43"/>
        <v>23.977867868273005</v>
      </c>
      <c r="AL71" s="89">
        <f t="shared" si="44"/>
        <v>26.95288910075249</v>
      </c>
      <c r="AM71" s="119">
        <f t="shared" si="45"/>
        <v>27.727166618033262</v>
      </c>
      <c r="AN71" s="54">
        <f t="shared" si="46"/>
        <v>2.8727069457617282E-2</v>
      </c>
    </row>
    <row r="72" spans="1:40" ht="20.100000000000001" customHeight="1" x14ac:dyDescent="0.25">
      <c r="A72" s="104" t="s">
        <v>99</v>
      </c>
      <c r="B72" s="106">
        <v>10857.97</v>
      </c>
      <c r="C72" s="75">
        <v>11586.8</v>
      </c>
      <c r="D72" s="75">
        <v>9187.1299999999992</v>
      </c>
      <c r="E72" s="75">
        <v>7921.54</v>
      </c>
      <c r="F72" s="75">
        <v>8079.03</v>
      </c>
      <c r="G72" s="75">
        <v>6057.28</v>
      </c>
      <c r="H72" s="75">
        <v>5757.83</v>
      </c>
      <c r="I72" s="75">
        <v>6607.72</v>
      </c>
      <c r="J72" s="75">
        <v>6676.97</v>
      </c>
      <c r="K72" s="158">
        <v>7306.26</v>
      </c>
      <c r="L72" s="54">
        <f t="shared" si="34"/>
        <v>9.424783996333666E-2</v>
      </c>
      <c r="N72" s="392">
        <f t="shared" si="47"/>
        <v>8.8962655157050763E-2</v>
      </c>
      <c r="P72" s="106">
        <v>4785.085</v>
      </c>
      <c r="Q72" s="75">
        <v>5238.8620000000001</v>
      </c>
      <c r="R72" s="75">
        <v>4117.9229999999998</v>
      </c>
      <c r="S72" s="75">
        <v>3642.951</v>
      </c>
      <c r="T72" s="75">
        <v>3730.7220000000002</v>
      </c>
      <c r="U72" s="75">
        <v>2921.4720000000002</v>
      </c>
      <c r="V72" s="75">
        <v>2444.6030000000001</v>
      </c>
      <c r="W72" s="75">
        <v>3007.5279999999998</v>
      </c>
      <c r="X72" s="75">
        <v>3151.2350000000001</v>
      </c>
      <c r="Y72" s="98">
        <v>3373.1909999999998</v>
      </c>
      <c r="Z72" s="54">
        <f t="shared" si="35"/>
        <v>7.0434607384088993E-2</v>
      </c>
      <c r="AB72" s="392">
        <f t="shared" si="48"/>
        <v>4.6633010774117786E-2</v>
      </c>
      <c r="AD72" s="118">
        <f t="shared" si="36"/>
        <v>4.4069793893333653</v>
      </c>
      <c r="AE72" s="89">
        <f t="shared" si="37"/>
        <v>4.5214053923430111</v>
      </c>
      <c r="AF72" s="89">
        <f t="shared" si="38"/>
        <v>4.4822735718336411</v>
      </c>
      <c r="AG72" s="89">
        <f t="shared" si="39"/>
        <v>4.5987913966223744</v>
      </c>
      <c r="AH72" s="89">
        <f t="shared" si="40"/>
        <v>4.617784560770291</v>
      </c>
      <c r="AI72" s="89">
        <f t="shared" si="41"/>
        <v>4.8230757039463263</v>
      </c>
      <c r="AJ72" s="89">
        <f t="shared" si="42"/>
        <v>4.2457019397932907</v>
      </c>
      <c r="AK72" s="89">
        <f t="shared" si="43"/>
        <v>4.551536687389901</v>
      </c>
      <c r="AL72" s="89">
        <f t="shared" si="44"/>
        <v>4.7195584224580909</v>
      </c>
      <c r="AM72" s="119">
        <f t="shared" si="45"/>
        <v>4.6168504816417695</v>
      </c>
      <c r="AN72" s="54">
        <f t="shared" si="46"/>
        <v>-2.1762192905078595E-2</v>
      </c>
    </row>
    <row r="73" spans="1:40" ht="20.100000000000001" customHeight="1" x14ac:dyDescent="0.25">
      <c r="A73" s="104" t="s">
        <v>104</v>
      </c>
      <c r="B73" s="106">
        <v>311.61</v>
      </c>
      <c r="C73" s="75">
        <v>496.15</v>
      </c>
      <c r="D73" s="75">
        <v>685.89</v>
      </c>
      <c r="E73" s="75">
        <v>664.84</v>
      </c>
      <c r="F73" s="75">
        <v>735.28</v>
      </c>
      <c r="G73" s="75">
        <v>915.18</v>
      </c>
      <c r="H73" s="75">
        <v>1728.4</v>
      </c>
      <c r="I73" s="75">
        <v>2502.5</v>
      </c>
      <c r="J73" s="75">
        <v>2454.2600000000002</v>
      </c>
      <c r="K73" s="158">
        <v>3309.35</v>
      </c>
      <c r="L73" s="54">
        <f t="shared" si="34"/>
        <v>0.34841051885293312</v>
      </c>
      <c r="N73" s="392">
        <f t="shared" si="47"/>
        <v>4.0295385442618507E-2</v>
      </c>
      <c r="P73" s="106">
        <v>249.97499999999999</v>
      </c>
      <c r="Q73" s="75">
        <v>382.27600000000001</v>
      </c>
      <c r="R73" s="75">
        <v>565.96400000000006</v>
      </c>
      <c r="S73" s="75">
        <v>1894.2260000000001</v>
      </c>
      <c r="T73" s="75">
        <v>709.97900000000004</v>
      </c>
      <c r="U73" s="75">
        <v>638.52800000000002</v>
      </c>
      <c r="V73" s="75">
        <v>1226.7170000000001</v>
      </c>
      <c r="W73" s="75">
        <v>1782.578</v>
      </c>
      <c r="X73" s="75">
        <v>1778.1110000000001</v>
      </c>
      <c r="Y73" s="98">
        <v>2302.8159999999998</v>
      </c>
      <c r="Z73" s="54">
        <f t="shared" si="35"/>
        <v>0.295091251333578</v>
      </c>
      <c r="AB73" s="392">
        <f t="shared" si="48"/>
        <v>3.1835506302136704E-2</v>
      </c>
      <c r="AD73" s="118">
        <f t="shared" si="36"/>
        <v>8.0220467892557998</v>
      </c>
      <c r="AE73" s="89">
        <f t="shared" si="37"/>
        <v>7.7048473243978641</v>
      </c>
      <c r="AF73" s="89">
        <f t="shared" si="38"/>
        <v>8.2515272128183828</v>
      </c>
      <c r="AG73" s="89">
        <f t="shared" si="39"/>
        <v>28.491456591059503</v>
      </c>
      <c r="AH73" s="89">
        <f t="shared" si="40"/>
        <v>9.6558997932760313</v>
      </c>
      <c r="AI73" s="89">
        <f t="shared" si="41"/>
        <v>6.9770755479796334</v>
      </c>
      <c r="AJ73" s="89">
        <f t="shared" si="42"/>
        <v>7.0974137931034491</v>
      </c>
      <c r="AK73" s="89">
        <f t="shared" si="43"/>
        <v>7.1231888111888111</v>
      </c>
      <c r="AL73" s="89">
        <f t="shared" si="44"/>
        <v>7.2449984924172659</v>
      </c>
      <c r="AM73" s="119">
        <f t="shared" si="45"/>
        <v>6.958514511913215</v>
      </c>
      <c r="AN73" s="54">
        <f t="shared" si="46"/>
        <v>-3.954231057520436E-2</v>
      </c>
    </row>
    <row r="74" spans="1:40" ht="20.100000000000001" customHeight="1" x14ac:dyDescent="0.25">
      <c r="A74" s="104" t="s">
        <v>107</v>
      </c>
      <c r="B74" s="106">
        <v>1344.98</v>
      </c>
      <c r="C74" s="75">
        <v>1456.39</v>
      </c>
      <c r="D74" s="75">
        <v>1461.54</v>
      </c>
      <c r="E74" s="75">
        <v>1372.08</v>
      </c>
      <c r="F74" s="75">
        <v>1496.77</v>
      </c>
      <c r="G74" s="75">
        <v>1624.38</v>
      </c>
      <c r="H74" s="75">
        <v>1700.52</v>
      </c>
      <c r="I74" s="75">
        <v>1572.51</v>
      </c>
      <c r="J74" s="75">
        <v>1474.27</v>
      </c>
      <c r="K74" s="158">
        <v>1708.64</v>
      </c>
      <c r="L74" s="54">
        <f t="shared" si="34"/>
        <v>0.15897359371078576</v>
      </c>
      <c r="N74" s="392">
        <f t="shared" si="47"/>
        <v>2.0804782625795305E-2</v>
      </c>
      <c r="P74" s="106">
        <v>1005.271</v>
      </c>
      <c r="Q74" s="75">
        <v>1110.9469999999999</v>
      </c>
      <c r="R74" s="75">
        <v>1153.537</v>
      </c>
      <c r="S74" s="75">
        <v>1250.4390000000001</v>
      </c>
      <c r="T74" s="75">
        <v>1278.2439999999999</v>
      </c>
      <c r="U74" s="75">
        <v>1353.413</v>
      </c>
      <c r="V74" s="75">
        <v>1606.9</v>
      </c>
      <c r="W74" s="75">
        <v>1339.6610000000001</v>
      </c>
      <c r="X74" s="75">
        <v>1251.71</v>
      </c>
      <c r="Y74" s="98">
        <v>1712.44</v>
      </c>
      <c r="Z74" s="54">
        <f t="shared" si="35"/>
        <v>0.36808046592261784</v>
      </c>
      <c r="AB74" s="392">
        <f t="shared" si="48"/>
        <v>2.3673795219431769E-2</v>
      </c>
      <c r="AD74" s="118">
        <f t="shared" si="36"/>
        <v>7.4742449701854294</v>
      </c>
      <c r="AE74" s="89">
        <f t="shared" si="37"/>
        <v>7.628087256847409</v>
      </c>
      <c r="AF74" s="89">
        <f t="shared" si="38"/>
        <v>7.8926132709333991</v>
      </c>
      <c r="AG74" s="89">
        <f t="shared" si="39"/>
        <v>9.1134554836452697</v>
      </c>
      <c r="AH74" s="89">
        <f t="shared" si="40"/>
        <v>8.5400161681487461</v>
      </c>
      <c r="AI74" s="89">
        <f t="shared" si="41"/>
        <v>8.3318743151233079</v>
      </c>
      <c r="AJ74" s="89">
        <f t="shared" si="42"/>
        <v>9.4494625173476354</v>
      </c>
      <c r="AK74" s="89">
        <f t="shared" si="43"/>
        <v>8.5192526597605109</v>
      </c>
      <c r="AL74" s="89">
        <f t="shared" si="44"/>
        <v>8.4903715058978353</v>
      </c>
      <c r="AM74" s="119">
        <f t="shared" si="45"/>
        <v>10.022239910103943</v>
      </c>
      <c r="AN74" s="54">
        <f t="shared" si="46"/>
        <v>0.18042419028919945</v>
      </c>
    </row>
    <row r="75" spans="1:40" ht="20.100000000000001" customHeight="1" x14ac:dyDescent="0.25">
      <c r="A75" s="104" t="s">
        <v>120</v>
      </c>
      <c r="B75" s="106">
        <v>366.38</v>
      </c>
      <c r="C75" s="75">
        <v>429.86</v>
      </c>
      <c r="D75" s="75">
        <v>617.14</v>
      </c>
      <c r="E75" s="75">
        <v>547.30999999999995</v>
      </c>
      <c r="F75" s="75">
        <v>1045.3599999999999</v>
      </c>
      <c r="G75" s="75">
        <v>1034.8399999999999</v>
      </c>
      <c r="H75" s="75">
        <v>1000.39</v>
      </c>
      <c r="I75" s="75">
        <v>1252.79</v>
      </c>
      <c r="J75" s="75">
        <v>975.12</v>
      </c>
      <c r="K75" s="158">
        <v>771.37</v>
      </c>
      <c r="L75" s="54">
        <f t="shared" si="34"/>
        <v>-0.20894864221839363</v>
      </c>
      <c r="N75" s="392">
        <f t="shared" si="47"/>
        <v>9.3923735684870568E-3</v>
      </c>
      <c r="P75" s="106">
        <v>237.31399999999999</v>
      </c>
      <c r="Q75" s="75">
        <v>366.214</v>
      </c>
      <c r="R75" s="75">
        <v>633.69399999999996</v>
      </c>
      <c r="S75" s="75">
        <v>587.21400000000006</v>
      </c>
      <c r="T75" s="75">
        <v>1076.154</v>
      </c>
      <c r="U75" s="75">
        <v>1144.0609999999999</v>
      </c>
      <c r="V75" s="75">
        <v>1547.5809999999999</v>
      </c>
      <c r="W75" s="75">
        <v>1919.7940000000001</v>
      </c>
      <c r="X75" s="75">
        <v>1480.902</v>
      </c>
      <c r="Y75" s="98">
        <v>1542.527</v>
      </c>
      <c r="Z75" s="54">
        <f t="shared" si="35"/>
        <v>4.1613151984398696E-2</v>
      </c>
      <c r="AB75" s="392">
        <f t="shared" si="48"/>
        <v>2.1324816237908731E-2</v>
      </c>
      <c r="AD75" s="118">
        <f t="shared" si="36"/>
        <v>6.4772640427970964</v>
      </c>
      <c r="AE75" s="89">
        <f t="shared" si="37"/>
        <v>8.5193784022705064</v>
      </c>
      <c r="AF75" s="89">
        <f t="shared" si="38"/>
        <v>10.26823735295071</v>
      </c>
      <c r="AG75" s="89">
        <f t="shared" si="39"/>
        <v>10.729093201293603</v>
      </c>
      <c r="AH75" s="89">
        <f t="shared" si="40"/>
        <v>10.294577944440192</v>
      </c>
      <c r="AI75" s="89">
        <f t="shared" si="41"/>
        <v>11.055438521897106</v>
      </c>
      <c r="AJ75" s="89">
        <f t="shared" si="42"/>
        <v>15.46977678705305</v>
      </c>
      <c r="AK75" s="89">
        <f t="shared" si="43"/>
        <v>15.324148500546782</v>
      </c>
      <c r="AL75" s="89">
        <f t="shared" si="44"/>
        <v>15.186869308392815</v>
      </c>
      <c r="AM75" s="119">
        <f t="shared" si="45"/>
        <v>19.997238679233053</v>
      </c>
      <c r="AN75" s="54">
        <f t="shared" si="46"/>
        <v>0.31674529313173544</v>
      </c>
    </row>
    <row r="76" spans="1:40" ht="20.100000000000001" customHeight="1" x14ac:dyDescent="0.25">
      <c r="A76" s="104" t="s">
        <v>114</v>
      </c>
      <c r="B76" s="106">
        <v>832.56</v>
      </c>
      <c r="C76" s="75">
        <v>1560.38</v>
      </c>
      <c r="D76" s="75">
        <v>2196.9699999999998</v>
      </c>
      <c r="E76" s="75">
        <v>2426.73</v>
      </c>
      <c r="F76" s="75">
        <v>1973.02</v>
      </c>
      <c r="G76" s="75">
        <v>846.41</v>
      </c>
      <c r="H76" s="75">
        <v>1212.6199999999999</v>
      </c>
      <c r="I76" s="75">
        <v>1885.53</v>
      </c>
      <c r="J76" s="75">
        <v>2041.53</v>
      </c>
      <c r="K76" s="158">
        <v>1929.08</v>
      </c>
      <c r="L76" s="54">
        <f t="shared" si="34"/>
        <v>-5.5081238091039583E-2</v>
      </c>
      <c r="N76" s="392">
        <f t="shared" si="47"/>
        <v>2.3488909347650296E-2</v>
      </c>
      <c r="P76" s="106">
        <v>577.03800000000001</v>
      </c>
      <c r="Q76" s="75">
        <v>1067.192</v>
      </c>
      <c r="R76" s="75">
        <v>1394.4960000000001</v>
      </c>
      <c r="S76" s="75">
        <v>1658.133</v>
      </c>
      <c r="T76" s="75">
        <v>1148.893</v>
      </c>
      <c r="U76" s="75">
        <v>521.14800000000002</v>
      </c>
      <c r="V76" s="75">
        <v>765.26800000000003</v>
      </c>
      <c r="W76" s="75">
        <v>1313.3620000000001</v>
      </c>
      <c r="X76" s="75">
        <v>1365.41</v>
      </c>
      <c r="Y76" s="98">
        <v>1288.8050000000001</v>
      </c>
      <c r="Z76" s="54">
        <f t="shared" si="35"/>
        <v>-5.6104027361744836E-2</v>
      </c>
      <c r="AB76" s="392">
        <f t="shared" si="48"/>
        <v>1.7817211492244845E-2</v>
      </c>
      <c r="AD76" s="118">
        <f t="shared" si="36"/>
        <v>6.9308878639377349</v>
      </c>
      <c r="AE76" s="89">
        <f t="shared" si="37"/>
        <v>6.8393083736013018</v>
      </c>
      <c r="AF76" s="89">
        <f t="shared" si="38"/>
        <v>6.3473602279503138</v>
      </c>
      <c r="AG76" s="89">
        <f t="shared" si="39"/>
        <v>6.8327873310998752</v>
      </c>
      <c r="AH76" s="89">
        <f t="shared" si="40"/>
        <v>5.823017506158072</v>
      </c>
      <c r="AI76" s="89">
        <f t="shared" si="41"/>
        <v>6.157157878569488</v>
      </c>
      <c r="AJ76" s="89">
        <f t="shared" si="42"/>
        <v>6.3108640794313153</v>
      </c>
      <c r="AK76" s="89">
        <f t="shared" si="43"/>
        <v>6.9654792021341478</v>
      </c>
      <c r="AL76" s="89">
        <f t="shared" si="44"/>
        <v>6.6881701468996297</v>
      </c>
      <c r="AM76" s="119">
        <f t="shared" si="45"/>
        <v>6.680930806394759</v>
      </c>
      <c r="AN76" s="54">
        <f t="shared" si="46"/>
        <v>-1.0824097392657707E-3</v>
      </c>
    </row>
    <row r="77" spans="1:40" ht="20.100000000000001" customHeight="1" x14ac:dyDescent="0.25">
      <c r="A77" s="104" t="s">
        <v>108</v>
      </c>
      <c r="B77" s="106">
        <v>1714.08</v>
      </c>
      <c r="C77" s="75">
        <v>1967.32</v>
      </c>
      <c r="D77" s="75">
        <v>2121.86</v>
      </c>
      <c r="E77" s="75">
        <v>2072.25</v>
      </c>
      <c r="F77" s="75">
        <v>1902.17</v>
      </c>
      <c r="G77" s="75">
        <v>1900.38</v>
      </c>
      <c r="H77" s="75">
        <v>2002.06</v>
      </c>
      <c r="I77" s="75">
        <v>1656.14</v>
      </c>
      <c r="J77" s="75">
        <v>1563.16</v>
      </c>
      <c r="K77" s="158">
        <v>1745.48</v>
      </c>
      <c r="L77" s="54">
        <f t="shared" si="34"/>
        <v>0.11663553315079705</v>
      </c>
      <c r="N77" s="392">
        <f t="shared" si="47"/>
        <v>2.1253354701793934E-2</v>
      </c>
      <c r="P77" s="106">
        <v>1479.8</v>
      </c>
      <c r="Q77" s="75">
        <v>1736.261</v>
      </c>
      <c r="R77" s="75">
        <v>1959.0709999999999</v>
      </c>
      <c r="S77" s="75">
        <v>1541.021</v>
      </c>
      <c r="T77" s="75">
        <v>1365.7760000000001</v>
      </c>
      <c r="U77" s="75">
        <v>1415.865</v>
      </c>
      <c r="V77" s="75">
        <v>1560.7249999999999</v>
      </c>
      <c r="W77" s="75">
        <v>995.87099999999998</v>
      </c>
      <c r="X77" s="75">
        <v>986.58299999999997</v>
      </c>
      <c r="Y77" s="98">
        <v>1111.5419999999999</v>
      </c>
      <c r="Z77" s="54">
        <f t="shared" si="35"/>
        <v>0.12665837542305103</v>
      </c>
      <c r="AB77" s="392">
        <f t="shared" si="48"/>
        <v>1.5366621712759352E-2</v>
      </c>
      <c r="AD77" s="118">
        <f t="shared" si="36"/>
        <v>8.633202650984785</v>
      </c>
      <c r="AE77" s="89">
        <f t="shared" si="37"/>
        <v>8.8255138970782596</v>
      </c>
      <c r="AF77" s="89">
        <f t="shared" si="38"/>
        <v>9.23280046751435</v>
      </c>
      <c r="AG77" s="89">
        <f t="shared" si="39"/>
        <v>7.4364627820002411</v>
      </c>
      <c r="AH77" s="89">
        <f t="shared" si="40"/>
        <v>7.1800943133368733</v>
      </c>
      <c r="AI77" s="89">
        <f t="shared" si="41"/>
        <v>7.4504309664382902</v>
      </c>
      <c r="AJ77" s="89">
        <f t="shared" si="42"/>
        <v>7.7955955365973049</v>
      </c>
      <c r="AK77" s="89">
        <f t="shared" si="43"/>
        <v>6.0132054053401269</v>
      </c>
      <c r="AL77" s="89">
        <f t="shared" si="44"/>
        <v>6.3114652370838549</v>
      </c>
      <c r="AM77" s="119">
        <f t="shared" si="45"/>
        <v>6.3681165066342782</v>
      </c>
      <c r="AN77" s="54">
        <f t="shared" si="46"/>
        <v>8.9759299025464392E-3</v>
      </c>
    </row>
    <row r="78" spans="1:40" ht="20.100000000000001" customHeight="1" x14ac:dyDescent="0.25">
      <c r="A78" s="104" t="s">
        <v>127</v>
      </c>
      <c r="B78" s="106">
        <v>31.52</v>
      </c>
      <c r="C78" s="75">
        <v>39.130000000000003</v>
      </c>
      <c r="D78" s="75">
        <v>108.73</v>
      </c>
      <c r="E78" s="75">
        <v>121.59</v>
      </c>
      <c r="F78" s="75">
        <v>120.69</v>
      </c>
      <c r="G78" s="75">
        <v>190.56</v>
      </c>
      <c r="H78" s="75">
        <v>352.94</v>
      </c>
      <c r="I78" s="75">
        <v>368.21</v>
      </c>
      <c r="J78" s="75">
        <v>621.26</v>
      </c>
      <c r="K78" s="158">
        <v>1020.01</v>
      </c>
      <c r="L78" s="54">
        <f t="shared" si="34"/>
        <v>0.64184077519878957</v>
      </c>
      <c r="N78" s="392">
        <f t="shared" si="47"/>
        <v>1.241986979477097E-2</v>
      </c>
      <c r="P78" s="106">
        <v>25.391999999999999</v>
      </c>
      <c r="Q78" s="75">
        <v>27.707000000000001</v>
      </c>
      <c r="R78" s="75">
        <v>88.477000000000004</v>
      </c>
      <c r="S78" s="75">
        <v>128.28700000000001</v>
      </c>
      <c r="T78" s="75">
        <v>131.05000000000001</v>
      </c>
      <c r="U78" s="75">
        <v>193.57300000000001</v>
      </c>
      <c r="V78" s="75">
        <v>337.45800000000003</v>
      </c>
      <c r="W78" s="75">
        <v>371.54300000000001</v>
      </c>
      <c r="X78" s="75">
        <v>602.56799999999998</v>
      </c>
      <c r="Y78" s="98">
        <v>1020.4829999999999</v>
      </c>
      <c r="Z78" s="54">
        <f t="shared" si="35"/>
        <v>0.69355657784681557</v>
      </c>
      <c r="AB78" s="392">
        <f t="shared" si="48"/>
        <v>1.4107767610492273E-2</v>
      </c>
      <c r="AD78" s="118">
        <f t="shared" si="36"/>
        <v>8.0558375634517763</v>
      </c>
      <c r="AE78" s="89">
        <f t="shared" si="37"/>
        <v>7.0807564528494762</v>
      </c>
      <c r="AF78" s="89">
        <f t="shared" si="38"/>
        <v>8.1373126092154884</v>
      </c>
      <c r="AG78" s="89">
        <f t="shared" si="39"/>
        <v>10.550785426433096</v>
      </c>
      <c r="AH78" s="89">
        <f t="shared" si="40"/>
        <v>10.858397547435581</v>
      </c>
      <c r="AI78" s="89">
        <f t="shared" si="41"/>
        <v>10.158112930310663</v>
      </c>
      <c r="AJ78" s="89">
        <f t="shared" si="42"/>
        <v>9.5613418711395717</v>
      </c>
      <c r="AK78" s="89">
        <f t="shared" si="43"/>
        <v>10.090518997311317</v>
      </c>
      <c r="AL78" s="89">
        <f t="shared" si="44"/>
        <v>9.6991275794353413</v>
      </c>
      <c r="AM78" s="119">
        <f t="shared" si="45"/>
        <v>10.004637209439123</v>
      </c>
      <c r="AN78" s="54">
        <f t="shared" si="46"/>
        <v>3.1498671143530561E-2</v>
      </c>
    </row>
    <row r="79" spans="1:40" ht="20.100000000000001" customHeight="1" x14ac:dyDescent="0.25">
      <c r="A79" s="104" t="s">
        <v>122</v>
      </c>
      <c r="B79" s="106">
        <v>1267.55</v>
      </c>
      <c r="C79" s="75">
        <v>778.83</v>
      </c>
      <c r="D79" s="75">
        <v>1201.56</v>
      </c>
      <c r="E79" s="75">
        <v>994.26</v>
      </c>
      <c r="F79" s="75">
        <v>1456</v>
      </c>
      <c r="G79" s="75">
        <v>881.96</v>
      </c>
      <c r="H79" s="75">
        <v>1080.1500000000001</v>
      </c>
      <c r="I79" s="75">
        <v>805.41</v>
      </c>
      <c r="J79" s="75">
        <v>1190.29</v>
      </c>
      <c r="K79" s="158">
        <v>832.96</v>
      </c>
      <c r="L79" s="54">
        <f t="shared" si="34"/>
        <v>-0.30020415192936167</v>
      </c>
      <c r="N79" s="392">
        <f t="shared" si="47"/>
        <v>1.0142307177628089E-2</v>
      </c>
      <c r="P79" s="106">
        <v>856.8</v>
      </c>
      <c r="Q79" s="75">
        <v>577.55899999999997</v>
      </c>
      <c r="R79" s="75">
        <v>832.70699999999999</v>
      </c>
      <c r="S79" s="75">
        <v>686.53800000000001</v>
      </c>
      <c r="T79" s="75">
        <v>994.32899999999995</v>
      </c>
      <c r="U79" s="75">
        <v>695.85400000000004</v>
      </c>
      <c r="V79" s="75">
        <v>856.529</v>
      </c>
      <c r="W79" s="75">
        <v>733.86199999999997</v>
      </c>
      <c r="X79" s="75">
        <v>1349.037</v>
      </c>
      <c r="Y79" s="98">
        <v>737.58199999999999</v>
      </c>
      <c r="Z79" s="54">
        <f t="shared" si="35"/>
        <v>-0.45325295006734434</v>
      </c>
      <c r="AB79" s="392">
        <f t="shared" si="48"/>
        <v>1.0196774909216628E-2</v>
      </c>
      <c r="AD79" s="118">
        <f t="shared" si="36"/>
        <v>6.759496666798154</v>
      </c>
      <c r="AE79" s="89">
        <f t="shared" si="37"/>
        <v>7.415726153332562</v>
      </c>
      <c r="AF79" s="89">
        <f t="shared" si="38"/>
        <v>6.9302157195645666</v>
      </c>
      <c r="AG79" s="89">
        <f t="shared" si="39"/>
        <v>6.9050147848651253</v>
      </c>
      <c r="AH79" s="89">
        <f t="shared" si="40"/>
        <v>6.8291826923076915</v>
      </c>
      <c r="AI79" s="89">
        <f t="shared" si="41"/>
        <v>7.8898589505192982</v>
      </c>
      <c r="AJ79" s="89">
        <f t="shared" si="42"/>
        <v>7.9297227236957823</v>
      </c>
      <c r="AK79" s="89">
        <f t="shared" si="43"/>
        <v>9.1116574167194351</v>
      </c>
      <c r="AL79" s="89">
        <f t="shared" si="44"/>
        <v>11.333683388081896</v>
      </c>
      <c r="AM79" s="119">
        <f t="shared" si="45"/>
        <v>8.854951018056088</v>
      </c>
      <c r="AN79" s="54">
        <f t="shared" si="46"/>
        <v>-0.21870492452898024</v>
      </c>
    </row>
    <row r="80" spans="1:40" ht="20.100000000000001" customHeight="1" x14ac:dyDescent="0.25">
      <c r="A80" s="104" t="s">
        <v>117</v>
      </c>
      <c r="B80" s="106">
        <v>186.6</v>
      </c>
      <c r="C80" s="75">
        <v>332.96</v>
      </c>
      <c r="D80" s="75">
        <v>477.73</v>
      </c>
      <c r="E80" s="75">
        <v>883.29</v>
      </c>
      <c r="F80" s="75">
        <v>804.97</v>
      </c>
      <c r="G80" s="75">
        <v>517.80999999999995</v>
      </c>
      <c r="H80" s="75">
        <v>816.46</v>
      </c>
      <c r="I80" s="75">
        <v>594.73</v>
      </c>
      <c r="J80" s="75">
        <v>745.03</v>
      </c>
      <c r="K80" s="158">
        <v>669.19</v>
      </c>
      <c r="L80" s="54">
        <f t="shared" si="34"/>
        <v>-0.10179455860837808</v>
      </c>
      <c r="N80" s="392">
        <f t="shared" si="47"/>
        <v>8.1482070449924865E-3</v>
      </c>
      <c r="P80" s="106">
        <v>242.36</v>
      </c>
      <c r="Q80" s="75">
        <v>413.80900000000003</v>
      </c>
      <c r="R80" s="75">
        <v>446.464</v>
      </c>
      <c r="S80" s="75">
        <v>910.42399999999998</v>
      </c>
      <c r="T80" s="75">
        <v>748.673</v>
      </c>
      <c r="U80" s="75">
        <v>490.31700000000001</v>
      </c>
      <c r="V80" s="75">
        <v>735.81500000000005</v>
      </c>
      <c r="W80" s="75">
        <v>604.04899999999998</v>
      </c>
      <c r="X80" s="75">
        <v>857.14400000000001</v>
      </c>
      <c r="Y80" s="98">
        <v>693.82600000000002</v>
      </c>
      <c r="Z80" s="54">
        <f t="shared" si="35"/>
        <v>-0.19053741261678317</v>
      </c>
      <c r="AB80" s="392">
        <f t="shared" si="48"/>
        <v>9.5918657832785182E-3</v>
      </c>
      <c r="AD80" s="118">
        <f t="shared" si="36"/>
        <v>12.988210075026796</v>
      </c>
      <c r="AE80" s="89">
        <f t="shared" si="37"/>
        <v>12.428189572320999</v>
      </c>
      <c r="AF80" s="89">
        <f t="shared" si="38"/>
        <v>9.3455299018273923</v>
      </c>
      <c r="AG80" s="89">
        <f t="shared" si="39"/>
        <v>10.307192428307804</v>
      </c>
      <c r="AH80" s="89">
        <f t="shared" si="40"/>
        <v>9.3006323217014302</v>
      </c>
      <c r="AI80" s="89">
        <f t="shared" si="41"/>
        <v>9.46905235511095</v>
      </c>
      <c r="AJ80" s="89">
        <f t="shared" si="42"/>
        <v>9.0122602454498697</v>
      </c>
      <c r="AK80" s="89">
        <f t="shared" si="43"/>
        <v>10.15669295310477</v>
      </c>
      <c r="AL80" s="89">
        <f t="shared" si="44"/>
        <v>11.504825309047959</v>
      </c>
      <c r="AM80" s="119">
        <f t="shared" si="45"/>
        <v>10.368146565250527</v>
      </c>
      <c r="AN80" s="54">
        <f t="shared" si="46"/>
        <v>-9.8800174123764614E-2</v>
      </c>
    </row>
    <row r="81" spans="1:40" ht="20.100000000000001" customHeight="1" x14ac:dyDescent="0.25">
      <c r="A81" s="104" t="s">
        <v>121</v>
      </c>
      <c r="B81" s="106">
        <v>1073.56</v>
      </c>
      <c r="C81" s="75">
        <v>1094.57</v>
      </c>
      <c r="D81" s="75">
        <v>1439.84</v>
      </c>
      <c r="E81" s="75">
        <v>1268.95</v>
      </c>
      <c r="F81" s="75">
        <v>991.66</v>
      </c>
      <c r="G81" s="75">
        <v>1160.44</v>
      </c>
      <c r="H81" s="75">
        <v>1144.03</v>
      </c>
      <c r="I81" s="75">
        <v>1146.3399999999999</v>
      </c>
      <c r="J81" s="75">
        <v>555.01</v>
      </c>
      <c r="K81" s="158">
        <v>945.95</v>
      </c>
      <c r="L81" s="54">
        <f t="shared" si="34"/>
        <v>0.70438370479811185</v>
      </c>
      <c r="N81" s="392">
        <f t="shared" si="47"/>
        <v>1.1518098677820412E-2</v>
      </c>
      <c r="P81" s="106">
        <v>708.98800000000006</v>
      </c>
      <c r="Q81" s="75">
        <v>629.14300000000003</v>
      </c>
      <c r="R81" s="75">
        <v>880.17100000000005</v>
      </c>
      <c r="S81" s="75">
        <v>763.053</v>
      </c>
      <c r="T81" s="75">
        <v>685.06899999999996</v>
      </c>
      <c r="U81" s="75">
        <v>779.17100000000005</v>
      </c>
      <c r="V81" s="75">
        <v>823.02499999999998</v>
      </c>
      <c r="W81" s="75">
        <v>749.70100000000002</v>
      </c>
      <c r="X81" s="75">
        <v>498.39299999999997</v>
      </c>
      <c r="Y81" s="98">
        <v>631.62599999999998</v>
      </c>
      <c r="Z81" s="54">
        <f t="shared" si="35"/>
        <v>0.26732518313860748</v>
      </c>
      <c r="AB81" s="392">
        <f t="shared" si="48"/>
        <v>8.7319757651472801E-3</v>
      </c>
      <c r="AD81" s="118">
        <f t="shared" si="36"/>
        <v>6.6040836096724922</v>
      </c>
      <c r="AE81" s="89">
        <f t="shared" si="37"/>
        <v>5.7478553221813131</v>
      </c>
      <c r="AF81" s="89">
        <f t="shared" si="38"/>
        <v>6.1129778308700979</v>
      </c>
      <c r="AG81" s="89">
        <f t="shared" si="39"/>
        <v>6.0132629339217463</v>
      </c>
      <c r="AH81" s="89">
        <f t="shared" si="40"/>
        <v>6.908305265917754</v>
      </c>
      <c r="AI81" s="89">
        <f t="shared" si="41"/>
        <v>6.7144445210437418</v>
      </c>
      <c r="AJ81" s="89">
        <f t="shared" si="42"/>
        <v>7.1940858194278121</v>
      </c>
      <c r="AK81" s="89">
        <f t="shared" si="43"/>
        <v>6.5399532424935014</v>
      </c>
      <c r="AL81" s="89">
        <f t="shared" si="44"/>
        <v>8.9798922541936186</v>
      </c>
      <c r="AM81" s="119">
        <f t="shared" si="45"/>
        <v>6.6771605264548857</v>
      </c>
      <c r="AN81" s="54">
        <f t="shared" si="46"/>
        <v>-0.25643199968945674</v>
      </c>
    </row>
    <row r="82" spans="1:40" ht="20.100000000000001" customHeight="1" x14ac:dyDescent="0.25">
      <c r="A82" s="104" t="s">
        <v>123</v>
      </c>
      <c r="B82" s="106">
        <v>695.32</v>
      </c>
      <c r="C82" s="75">
        <v>1060.43</v>
      </c>
      <c r="D82" s="75">
        <v>1055.1400000000001</v>
      </c>
      <c r="E82" s="75">
        <v>1046.76</v>
      </c>
      <c r="F82" s="75">
        <v>1169.33</v>
      </c>
      <c r="G82" s="75">
        <v>999.31</v>
      </c>
      <c r="H82" s="75">
        <v>1193.0899999999999</v>
      </c>
      <c r="I82" s="75">
        <v>1574.78</v>
      </c>
      <c r="J82" s="75">
        <v>1079.83</v>
      </c>
      <c r="K82" s="158">
        <v>848.45</v>
      </c>
      <c r="L82" s="54">
        <f t="shared" si="34"/>
        <v>-0.2142744691293999</v>
      </c>
      <c r="N82" s="392">
        <f t="shared" si="47"/>
        <v>1.0330916880592768E-2</v>
      </c>
      <c r="P82" s="106">
        <v>532.88499999999999</v>
      </c>
      <c r="Q82" s="75">
        <v>757.45399999999995</v>
      </c>
      <c r="R82" s="75">
        <v>784.77300000000002</v>
      </c>
      <c r="S82" s="75">
        <v>767.10400000000004</v>
      </c>
      <c r="T82" s="75">
        <v>927.72900000000004</v>
      </c>
      <c r="U82" s="75">
        <v>789.71900000000005</v>
      </c>
      <c r="V82" s="75">
        <v>816.53</v>
      </c>
      <c r="W82" s="75">
        <v>1134.1130000000001</v>
      </c>
      <c r="X82" s="75">
        <v>774.19899999999996</v>
      </c>
      <c r="Y82" s="98">
        <v>625.976</v>
      </c>
      <c r="Z82" s="54">
        <f t="shared" si="35"/>
        <v>-0.19145336018258866</v>
      </c>
      <c r="AB82" s="392">
        <f t="shared" si="48"/>
        <v>8.6538667844006326E-3</v>
      </c>
      <c r="AD82" s="118">
        <f t="shared" si="36"/>
        <v>7.6638813783581652</v>
      </c>
      <c r="AE82" s="89">
        <f t="shared" si="37"/>
        <v>7.142894863404468</v>
      </c>
      <c r="AF82" s="89">
        <f t="shared" si="38"/>
        <v>7.4376196523684062</v>
      </c>
      <c r="AG82" s="89">
        <f t="shared" si="39"/>
        <v>7.3283656234475911</v>
      </c>
      <c r="AH82" s="89">
        <f t="shared" si="40"/>
        <v>7.9338510086972889</v>
      </c>
      <c r="AI82" s="89">
        <f t="shared" si="41"/>
        <v>7.9026428235482493</v>
      </c>
      <c r="AJ82" s="89">
        <f t="shared" si="42"/>
        <v>6.8438256963012014</v>
      </c>
      <c r="AK82" s="89">
        <f t="shared" si="43"/>
        <v>7.2017234153342056</v>
      </c>
      <c r="AL82" s="89">
        <f t="shared" si="44"/>
        <v>7.1696378133595111</v>
      </c>
      <c r="AM82" s="119">
        <f t="shared" si="45"/>
        <v>7.3778773056750548</v>
      </c>
      <c r="AN82" s="54">
        <f t="shared" si="46"/>
        <v>2.9044632063215472E-2</v>
      </c>
    </row>
    <row r="83" spans="1:40" ht="20.100000000000001" customHeight="1" x14ac:dyDescent="0.25">
      <c r="A83" s="104" t="s">
        <v>118</v>
      </c>
      <c r="B83" s="106">
        <v>585.86</v>
      </c>
      <c r="C83" s="75">
        <v>628.5</v>
      </c>
      <c r="D83" s="75">
        <v>503.65</v>
      </c>
      <c r="E83" s="75">
        <v>800.62</v>
      </c>
      <c r="F83" s="75">
        <v>594.74</v>
      </c>
      <c r="G83" s="75">
        <v>548.62</v>
      </c>
      <c r="H83" s="75">
        <v>635.44000000000005</v>
      </c>
      <c r="I83" s="75">
        <v>553.4</v>
      </c>
      <c r="J83" s="75">
        <v>494.34</v>
      </c>
      <c r="K83" s="158">
        <v>404.8</v>
      </c>
      <c r="L83" s="54">
        <f t="shared" si="34"/>
        <v>-0.18113039608366704</v>
      </c>
      <c r="N83" s="392">
        <f t="shared" si="47"/>
        <v>4.9289352976179535E-3</v>
      </c>
      <c r="P83" s="106">
        <v>655.70899999999995</v>
      </c>
      <c r="Q83" s="75">
        <v>914.92100000000005</v>
      </c>
      <c r="R83" s="75">
        <v>577.98299999999995</v>
      </c>
      <c r="S83" s="75">
        <v>938.96</v>
      </c>
      <c r="T83" s="75">
        <v>1053.761</v>
      </c>
      <c r="U83" s="75">
        <v>640.4</v>
      </c>
      <c r="V83" s="75">
        <v>629.29499999999996</v>
      </c>
      <c r="W83" s="75">
        <v>1115.171</v>
      </c>
      <c r="X83" s="75">
        <v>689.48199999999997</v>
      </c>
      <c r="Y83" s="98">
        <v>547.06500000000005</v>
      </c>
      <c r="Z83" s="54">
        <f t="shared" si="35"/>
        <v>-0.20655651634125319</v>
      </c>
      <c r="AB83" s="392">
        <f t="shared" si="48"/>
        <v>7.5629539030380288E-3</v>
      </c>
      <c r="AD83" s="118">
        <f t="shared" si="36"/>
        <v>11.192247294575495</v>
      </c>
      <c r="AE83" s="89">
        <f t="shared" si="37"/>
        <v>14.557215592680988</v>
      </c>
      <c r="AF83" s="89">
        <f t="shared" si="38"/>
        <v>11.475886031966642</v>
      </c>
      <c r="AG83" s="89">
        <f t="shared" si="39"/>
        <v>11.727910869076466</v>
      </c>
      <c r="AH83" s="89">
        <f t="shared" si="40"/>
        <v>17.718011231798769</v>
      </c>
      <c r="AI83" s="89">
        <f t="shared" si="41"/>
        <v>11.672924793117277</v>
      </c>
      <c r="AJ83" s="89">
        <f t="shared" si="42"/>
        <v>9.9032953544000986</v>
      </c>
      <c r="AK83" s="89">
        <f t="shared" si="43"/>
        <v>20.151264907842432</v>
      </c>
      <c r="AL83" s="89">
        <f t="shared" si="44"/>
        <v>13.947525994254965</v>
      </c>
      <c r="AM83" s="119">
        <f t="shared" si="45"/>
        <v>13.514451581027668</v>
      </c>
      <c r="AN83" s="54">
        <f t="shared" si="46"/>
        <v>-3.1050267510215224E-2</v>
      </c>
    </row>
    <row r="84" spans="1:40" ht="20.100000000000001" customHeight="1" x14ac:dyDescent="0.25">
      <c r="A84" s="104" t="s">
        <v>109</v>
      </c>
      <c r="B84" s="106">
        <v>378.61</v>
      </c>
      <c r="C84" s="75">
        <v>334.49</v>
      </c>
      <c r="D84" s="75">
        <v>417.78</v>
      </c>
      <c r="E84" s="75">
        <v>329.42</v>
      </c>
      <c r="F84" s="75">
        <v>302.31</v>
      </c>
      <c r="G84" s="75">
        <v>265.69</v>
      </c>
      <c r="H84" s="75">
        <v>223.43</v>
      </c>
      <c r="I84" s="75">
        <v>202.18</v>
      </c>
      <c r="J84" s="75">
        <v>198.11</v>
      </c>
      <c r="K84" s="158">
        <v>489.91</v>
      </c>
      <c r="L84" s="54">
        <f t="shared" si="34"/>
        <v>1.4729190853566201</v>
      </c>
      <c r="N84" s="392">
        <f t="shared" si="47"/>
        <v>5.9652536849209769E-3</v>
      </c>
      <c r="P84" s="106">
        <v>365.86099999999999</v>
      </c>
      <c r="Q84" s="75">
        <v>335.53399999999999</v>
      </c>
      <c r="R84" s="75">
        <v>687.51099999999997</v>
      </c>
      <c r="S84" s="75">
        <v>904.72900000000004</v>
      </c>
      <c r="T84" s="75">
        <v>804.96400000000006</v>
      </c>
      <c r="U84" s="75">
        <v>248.91900000000001</v>
      </c>
      <c r="V84" s="75">
        <v>660.73400000000004</v>
      </c>
      <c r="W84" s="75">
        <v>273.89100000000002</v>
      </c>
      <c r="X84" s="75">
        <v>348.06099999999998</v>
      </c>
      <c r="Y84" s="98">
        <v>499.97500000000002</v>
      </c>
      <c r="Z84" s="54">
        <f t="shared" si="35"/>
        <v>0.43645797719365298</v>
      </c>
      <c r="AB84" s="392">
        <f t="shared" si="48"/>
        <v>6.9119535661602153E-3</v>
      </c>
      <c r="AD84" s="118">
        <f t="shared" si="36"/>
        <v>9.6632682707799571</v>
      </c>
      <c r="AE84" s="89">
        <f t="shared" si="37"/>
        <v>10.031211695416902</v>
      </c>
      <c r="AF84" s="89">
        <f t="shared" si="38"/>
        <v>16.456292785676673</v>
      </c>
      <c r="AG84" s="89">
        <f t="shared" si="39"/>
        <v>27.464300892477688</v>
      </c>
      <c r="AH84" s="89">
        <f t="shared" si="40"/>
        <v>26.627104627700046</v>
      </c>
      <c r="AI84" s="89">
        <f t="shared" si="41"/>
        <v>9.3687756407843743</v>
      </c>
      <c r="AJ84" s="89">
        <f t="shared" si="42"/>
        <v>29.572304524907128</v>
      </c>
      <c r="AK84" s="89">
        <f t="shared" si="43"/>
        <v>13.546888910871502</v>
      </c>
      <c r="AL84" s="89">
        <f t="shared" si="44"/>
        <v>17.569077785068899</v>
      </c>
      <c r="AM84" s="119">
        <f t="shared" si="45"/>
        <v>10.205445898226204</v>
      </c>
      <c r="AN84" s="54">
        <f t="shared" si="46"/>
        <v>-0.41912455377143848</v>
      </c>
    </row>
    <row r="85" spans="1:40" ht="20.100000000000001" customHeight="1" x14ac:dyDescent="0.25">
      <c r="A85" s="104" t="s">
        <v>126</v>
      </c>
      <c r="B85" s="106">
        <v>49.86</v>
      </c>
      <c r="C85" s="75">
        <v>76.099999999999994</v>
      </c>
      <c r="D85" s="75">
        <v>93.35</v>
      </c>
      <c r="E85" s="75">
        <v>109.6</v>
      </c>
      <c r="F85" s="75">
        <v>179.25</v>
      </c>
      <c r="G85" s="75">
        <v>163.66</v>
      </c>
      <c r="H85" s="75">
        <v>441.57</v>
      </c>
      <c r="I85" s="75">
        <v>435.87</v>
      </c>
      <c r="J85" s="75">
        <v>584.54999999999995</v>
      </c>
      <c r="K85" s="158">
        <v>934.64</v>
      </c>
      <c r="L85" s="54">
        <f t="shared" si="34"/>
        <v>0.59890514070652645</v>
      </c>
      <c r="N85" s="392">
        <f t="shared" si="47"/>
        <v>1.1380385589342004E-2</v>
      </c>
      <c r="P85" s="106">
        <v>44.707000000000001</v>
      </c>
      <c r="Q85" s="75">
        <v>148.03399999999999</v>
      </c>
      <c r="R85" s="75">
        <v>87.245000000000005</v>
      </c>
      <c r="S85" s="75">
        <v>102.127</v>
      </c>
      <c r="T85" s="75">
        <v>134.852</v>
      </c>
      <c r="U85" s="75">
        <v>114.843</v>
      </c>
      <c r="V85" s="75">
        <v>283.33100000000002</v>
      </c>
      <c r="W85" s="75">
        <v>264.16399999999999</v>
      </c>
      <c r="X85" s="75">
        <v>386.28199999999998</v>
      </c>
      <c r="Y85" s="98">
        <v>487.87599999999998</v>
      </c>
      <c r="Z85" s="54">
        <f t="shared" si="35"/>
        <v>0.26300474782671729</v>
      </c>
      <c r="AB85" s="392">
        <f t="shared" si="48"/>
        <v>6.7446897505754905E-3</v>
      </c>
      <c r="AD85" s="118">
        <f t="shared" si="36"/>
        <v>8.966506217408746</v>
      </c>
      <c r="AE85" s="89">
        <f t="shared" si="37"/>
        <v>19.452562417871221</v>
      </c>
      <c r="AF85" s="89">
        <f t="shared" si="38"/>
        <v>9.3460096411355114</v>
      </c>
      <c r="AG85" s="89">
        <f t="shared" si="39"/>
        <v>9.31815693430657</v>
      </c>
      <c r="AH85" s="89">
        <f t="shared" si="40"/>
        <v>7.5231241283124124</v>
      </c>
      <c r="AI85" s="89">
        <f t="shared" si="41"/>
        <v>7.017169742148357</v>
      </c>
      <c r="AJ85" s="89">
        <f t="shared" si="42"/>
        <v>6.4164458636229824</v>
      </c>
      <c r="AK85" s="89">
        <f t="shared" si="43"/>
        <v>6.0606144033771532</v>
      </c>
      <c r="AL85" s="89">
        <f t="shared" si="44"/>
        <v>6.6081943375245924</v>
      </c>
      <c r="AM85" s="119">
        <f t="shared" si="45"/>
        <v>5.2199349482153554</v>
      </c>
      <c r="AN85" s="54">
        <f t="shared" si="46"/>
        <v>-0.21008150160264116</v>
      </c>
    </row>
    <row r="86" spans="1:40" ht="20.100000000000001" customHeight="1" x14ac:dyDescent="0.25">
      <c r="A86" s="104" t="s">
        <v>98</v>
      </c>
      <c r="B86" s="106">
        <v>1464.74</v>
      </c>
      <c r="C86" s="75">
        <v>1968.88</v>
      </c>
      <c r="D86" s="75">
        <v>2921.71</v>
      </c>
      <c r="E86" s="75">
        <v>2957.73</v>
      </c>
      <c r="F86" s="75">
        <v>3320.02</v>
      </c>
      <c r="G86" s="75">
        <v>1658.58</v>
      </c>
      <c r="H86" s="75">
        <v>818.92</v>
      </c>
      <c r="I86" s="75">
        <v>477.18</v>
      </c>
      <c r="J86" s="75">
        <v>646.26</v>
      </c>
      <c r="K86" s="158">
        <v>674.57</v>
      </c>
      <c r="L86" s="54">
        <f t="shared" si="34"/>
        <v>4.3805898554761337E-2</v>
      </c>
      <c r="N86" s="392">
        <f t="shared" si="47"/>
        <v>8.2137151277523295E-3</v>
      </c>
      <c r="P86" s="106">
        <v>832.86099999999999</v>
      </c>
      <c r="Q86" s="75">
        <v>1198.1500000000001</v>
      </c>
      <c r="R86" s="75">
        <v>1526.1379999999999</v>
      </c>
      <c r="S86" s="75">
        <v>1736.607</v>
      </c>
      <c r="T86" s="75">
        <v>2045.2049999999999</v>
      </c>
      <c r="U86" s="75">
        <v>1013.535</v>
      </c>
      <c r="V86" s="75">
        <v>566.07100000000003</v>
      </c>
      <c r="W86" s="75">
        <v>296.64299999999997</v>
      </c>
      <c r="X86" s="75">
        <v>455.15199999999999</v>
      </c>
      <c r="Y86" s="98">
        <v>379.81700000000001</v>
      </c>
      <c r="Z86" s="54">
        <f t="shared" si="35"/>
        <v>-0.16551613526909686</v>
      </c>
      <c r="AB86" s="392">
        <f t="shared" si="48"/>
        <v>5.2508174761503566E-3</v>
      </c>
      <c r="AD86" s="118">
        <f t="shared" si="36"/>
        <v>5.6860671518494756</v>
      </c>
      <c r="AE86" s="89">
        <f t="shared" si="37"/>
        <v>6.0854394376498311</v>
      </c>
      <c r="AF86" s="89">
        <f t="shared" si="38"/>
        <v>5.2234410670463527</v>
      </c>
      <c r="AG86" s="89">
        <f t="shared" si="39"/>
        <v>5.8714182836161513</v>
      </c>
      <c r="AH86" s="89">
        <f t="shared" si="40"/>
        <v>6.160218914343889</v>
      </c>
      <c r="AI86" s="89">
        <f t="shared" si="41"/>
        <v>6.110859892196939</v>
      </c>
      <c r="AJ86" s="89">
        <f t="shared" si="42"/>
        <v>6.912409026522738</v>
      </c>
      <c r="AK86" s="89">
        <f t="shared" si="43"/>
        <v>6.216584936501949</v>
      </c>
      <c r="AL86" s="89">
        <f t="shared" si="44"/>
        <v>7.0428620060037748</v>
      </c>
      <c r="AM86" s="119">
        <f t="shared" si="45"/>
        <v>5.6305053589694172</v>
      </c>
      <c r="AN86" s="54">
        <f t="shared" si="46"/>
        <v>-0.20053731648162021</v>
      </c>
    </row>
    <row r="87" spans="1:40" ht="20.100000000000001" customHeight="1" x14ac:dyDescent="0.25">
      <c r="A87" s="104" t="s">
        <v>128</v>
      </c>
      <c r="B87" s="106">
        <v>1176.22</v>
      </c>
      <c r="C87" s="75">
        <v>1017.52</v>
      </c>
      <c r="D87" s="75">
        <v>1017.6</v>
      </c>
      <c r="E87" s="75">
        <v>698.02</v>
      </c>
      <c r="F87" s="75">
        <v>903.92</v>
      </c>
      <c r="G87" s="75">
        <v>834.79</v>
      </c>
      <c r="H87" s="75">
        <v>691.91</v>
      </c>
      <c r="I87" s="75">
        <v>627.20000000000005</v>
      </c>
      <c r="J87" s="75">
        <v>568.89</v>
      </c>
      <c r="K87" s="158">
        <v>634.21</v>
      </c>
      <c r="L87" s="54">
        <f t="shared" si="34"/>
        <v>0.11482008824201524</v>
      </c>
      <c r="N87" s="392">
        <f t="shared" si="47"/>
        <v>7.722282744817891E-3</v>
      </c>
      <c r="P87" s="106">
        <v>476.73200000000003</v>
      </c>
      <c r="Q87" s="75">
        <v>412.27</v>
      </c>
      <c r="R87" s="75">
        <v>404.90600000000001</v>
      </c>
      <c r="S87" s="75">
        <v>305.05900000000003</v>
      </c>
      <c r="T87" s="75">
        <v>381.964</v>
      </c>
      <c r="U87" s="75">
        <v>370.19299999999998</v>
      </c>
      <c r="V87" s="75">
        <v>308.67399999999998</v>
      </c>
      <c r="W87" s="75">
        <v>288.35899999999998</v>
      </c>
      <c r="X87" s="75">
        <v>251.636</v>
      </c>
      <c r="Y87" s="98">
        <v>295.03800000000001</v>
      </c>
      <c r="Z87" s="54">
        <f t="shared" si="35"/>
        <v>0.17247929549031146</v>
      </c>
      <c r="AB87" s="392">
        <f t="shared" si="48"/>
        <v>4.078781851598135E-3</v>
      </c>
      <c r="AD87" s="118">
        <f t="shared" si="36"/>
        <v>4.0530853071704271</v>
      </c>
      <c r="AE87" s="89">
        <f t="shared" si="37"/>
        <v>4.051713971224153</v>
      </c>
      <c r="AF87" s="89">
        <f t="shared" si="38"/>
        <v>3.9790290880503143</v>
      </c>
      <c r="AG87" s="89">
        <f t="shared" si="39"/>
        <v>4.3703475545113326</v>
      </c>
      <c r="AH87" s="89">
        <f t="shared" si="40"/>
        <v>4.2256394371183292</v>
      </c>
      <c r="AI87" s="89">
        <f t="shared" si="41"/>
        <v>4.4345643814612057</v>
      </c>
      <c r="AJ87" s="89">
        <f t="shared" si="42"/>
        <v>4.4611871486175945</v>
      </c>
      <c r="AK87" s="89">
        <f t="shared" si="43"/>
        <v>4.5975605867346934</v>
      </c>
      <c r="AL87" s="89">
        <f t="shared" si="44"/>
        <v>4.4232804232804233</v>
      </c>
      <c r="AM87" s="119">
        <f t="shared" si="45"/>
        <v>4.6520553129089732</v>
      </c>
      <c r="AN87" s="54">
        <f t="shared" si="46"/>
        <v>5.172063892320089E-2</v>
      </c>
    </row>
    <row r="88" spans="1:40" ht="20.100000000000001" customHeight="1" x14ac:dyDescent="0.25">
      <c r="A88" s="104" t="s">
        <v>251</v>
      </c>
      <c r="B88" s="106">
        <v>31.59</v>
      </c>
      <c r="C88" s="75">
        <v>70.16</v>
      </c>
      <c r="D88" s="75">
        <v>49.95</v>
      </c>
      <c r="E88" s="75">
        <v>108.02</v>
      </c>
      <c r="F88" s="75">
        <v>47.25</v>
      </c>
      <c r="G88" s="75">
        <v>52.56</v>
      </c>
      <c r="H88" s="75">
        <v>49.17</v>
      </c>
      <c r="I88" s="75">
        <v>61.11</v>
      </c>
      <c r="J88" s="75">
        <v>113.67</v>
      </c>
      <c r="K88" s="158">
        <v>142.34</v>
      </c>
      <c r="L88" s="54">
        <f t="shared" si="34"/>
        <v>0.25222134248262518</v>
      </c>
      <c r="N88" s="392">
        <f t="shared" si="47"/>
        <v>1.7331636617167476E-3</v>
      </c>
      <c r="P88" s="106">
        <v>31.542000000000002</v>
      </c>
      <c r="Q88" s="75">
        <v>104.25</v>
      </c>
      <c r="R88" s="75">
        <v>63.991999999999997</v>
      </c>
      <c r="S88" s="75">
        <v>199.47</v>
      </c>
      <c r="T88" s="75">
        <v>30.77</v>
      </c>
      <c r="U88" s="75">
        <v>35.420999999999999</v>
      </c>
      <c r="V88" s="75">
        <v>42.652000000000001</v>
      </c>
      <c r="W88" s="75">
        <v>32.700000000000003</v>
      </c>
      <c r="X88" s="75">
        <v>199.03700000000001</v>
      </c>
      <c r="Y88" s="98">
        <v>260.488</v>
      </c>
      <c r="Z88" s="54">
        <f t="shared" si="35"/>
        <v>0.30874159075950697</v>
      </c>
      <c r="AB88" s="392">
        <f t="shared" si="48"/>
        <v>3.6011419781827934E-3</v>
      </c>
      <c r="AD88" s="118">
        <f t="shared" si="36"/>
        <v>9.9848053181386511</v>
      </c>
      <c r="AE88" s="89">
        <f t="shared" si="37"/>
        <v>14.858893956670469</v>
      </c>
      <c r="AF88" s="89">
        <f t="shared" si="38"/>
        <v>12.81121121121121</v>
      </c>
      <c r="AG88" s="89">
        <f t="shared" si="39"/>
        <v>18.466024810220329</v>
      </c>
      <c r="AH88" s="89">
        <f t="shared" si="40"/>
        <v>6.5121693121693127</v>
      </c>
      <c r="AI88" s="89">
        <f t="shared" si="41"/>
        <v>6.7391552511415522</v>
      </c>
      <c r="AJ88" s="89">
        <f t="shared" si="42"/>
        <v>8.6743949562741509</v>
      </c>
      <c r="AK88" s="89">
        <f t="shared" si="43"/>
        <v>5.3510063819342175</v>
      </c>
      <c r="AL88" s="89">
        <f t="shared" si="44"/>
        <v>17.510073018386556</v>
      </c>
      <c r="AM88" s="119">
        <f t="shared" si="45"/>
        <v>18.300407475059718</v>
      </c>
      <c r="AN88" s="54">
        <f t="shared" si="46"/>
        <v>4.5135988630273884E-2</v>
      </c>
    </row>
    <row r="89" spans="1:40" ht="20.100000000000001" customHeight="1" x14ac:dyDescent="0.25">
      <c r="A89" s="104" t="s">
        <v>125</v>
      </c>
      <c r="B89" s="106">
        <v>143.57</v>
      </c>
      <c r="C89" s="75">
        <v>158.66</v>
      </c>
      <c r="D89" s="75">
        <v>170.07</v>
      </c>
      <c r="E89" s="75">
        <v>208.05</v>
      </c>
      <c r="F89" s="75">
        <v>201.95</v>
      </c>
      <c r="G89" s="75">
        <v>277.86</v>
      </c>
      <c r="H89" s="75">
        <v>215.37</v>
      </c>
      <c r="I89" s="75">
        <v>296.91000000000003</v>
      </c>
      <c r="J89" s="75">
        <v>198.5</v>
      </c>
      <c r="K89" s="158">
        <v>257.22000000000003</v>
      </c>
      <c r="L89" s="54">
        <f t="shared" si="34"/>
        <v>0.29581863979848882</v>
      </c>
      <c r="N89" s="392">
        <f t="shared" si="47"/>
        <v>3.1319682244399455E-3</v>
      </c>
      <c r="P89" s="106">
        <v>130.38900000000001</v>
      </c>
      <c r="Q89" s="75">
        <v>212.81800000000001</v>
      </c>
      <c r="R89" s="75">
        <v>184.39500000000001</v>
      </c>
      <c r="S89" s="75">
        <v>216.267</v>
      </c>
      <c r="T89" s="75">
        <v>208.173</v>
      </c>
      <c r="U89" s="75">
        <v>377.024</v>
      </c>
      <c r="V89" s="75">
        <v>196.71</v>
      </c>
      <c r="W89" s="75">
        <v>275.62200000000001</v>
      </c>
      <c r="X89" s="75">
        <v>240.839</v>
      </c>
      <c r="Y89" s="98">
        <v>252.86099999999999</v>
      </c>
      <c r="Z89" s="54">
        <f t="shared" si="35"/>
        <v>4.9917164578826487E-2</v>
      </c>
      <c r="AB89" s="392">
        <f t="shared" si="48"/>
        <v>3.4957017664739997E-3</v>
      </c>
      <c r="AD89" s="118">
        <f t="shared" si="36"/>
        <v>9.081911262798636</v>
      </c>
      <c r="AE89" s="89">
        <f t="shared" si="37"/>
        <v>13.413462750535739</v>
      </c>
      <c r="AF89" s="89">
        <f t="shared" si="38"/>
        <v>10.842300229317342</v>
      </c>
      <c r="AG89" s="89">
        <f t="shared" si="39"/>
        <v>10.394953136265318</v>
      </c>
      <c r="AH89" s="89">
        <f t="shared" si="40"/>
        <v>10.308145580589256</v>
      </c>
      <c r="AI89" s="89">
        <f t="shared" si="41"/>
        <v>13.568847621104151</v>
      </c>
      <c r="AJ89" s="89">
        <f t="shared" si="42"/>
        <v>9.1335840646329576</v>
      </c>
      <c r="AK89" s="89">
        <f t="shared" si="43"/>
        <v>9.2830150550671924</v>
      </c>
      <c r="AL89" s="89">
        <f t="shared" si="44"/>
        <v>12.132947103274558</v>
      </c>
      <c r="AM89" s="119">
        <f t="shared" si="45"/>
        <v>9.8305341730814071</v>
      </c>
      <c r="AN89" s="54">
        <f t="shared" si="46"/>
        <v>-0.18976534807208989</v>
      </c>
    </row>
    <row r="90" spans="1:40" ht="20.100000000000001" customHeight="1" x14ac:dyDescent="0.25">
      <c r="A90" s="104" t="s">
        <v>140</v>
      </c>
      <c r="B90" s="106">
        <v>14.4</v>
      </c>
      <c r="C90" s="75">
        <v>24.66</v>
      </c>
      <c r="D90" s="75">
        <v>0.09</v>
      </c>
      <c r="E90" s="75">
        <v>12.83</v>
      </c>
      <c r="F90" s="75">
        <v>36</v>
      </c>
      <c r="G90" s="75">
        <v>32.85</v>
      </c>
      <c r="H90" s="75">
        <v>131.81</v>
      </c>
      <c r="I90" s="75">
        <v>208.68</v>
      </c>
      <c r="J90" s="75">
        <v>180.89</v>
      </c>
      <c r="K90" s="158">
        <v>293.73</v>
      </c>
      <c r="L90" s="54">
        <f t="shared" si="34"/>
        <v>0.62380452208524539</v>
      </c>
      <c r="N90" s="392">
        <f t="shared" si="47"/>
        <v>3.5765221466633433E-3</v>
      </c>
      <c r="P90" s="106">
        <v>5.04</v>
      </c>
      <c r="Q90" s="75">
        <v>13.257999999999999</v>
      </c>
      <c r="R90" s="75">
        <v>5.6000000000000001E-2</v>
      </c>
      <c r="S90" s="75">
        <v>5.4870000000000001</v>
      </c>
      <c r="T90" s="75">
        <v>16.239999999999998</v>
      </c>
      <c r="U90" s="75">
        <v>15.018000000000001</v>
      </c>
      <c r="V90" s="75">
        <v>63.813000000000002</v>
      </c>
      <c r="W90" s="75">
        <v>117.782</v>
      </c>
      <c r="X90" s="75">
        <v>89.126999999999995</v>
      </c>
      <c r="Y90" s="98">
        <v>149.72200000000001</v>
      </c>
      <c r="Z90" s="54">
        <f t="shared" si="35"/>
        <v>0.67987254142964548</v>
      </c>
      <c r="AB90" s="392">
        <f t="shared" si="48"/>
        <v>2.069846515991079E-3</v>
      </c>
      <c r="AD90" s="118">
        <f t="shared" si="36"/>
        <v>3.5</v>
      </c>
      <c r="AE90" s="89">
        <f t="shared" si="37"/>
        <v>5.3763179237631782</v>
      </c>
      <c r="AF90" s="89">
        <f t="shared" si="38"/>
        <v>6.2222222222222223</v>
      </c>
      <c r="AG90" s="89">
        <f t="shared" si="39"/>
        <v>4.2766952455183169</v>
      </c>
      <c r="AH90" s="89">
        <f t="shared" si="40"/>
        <v>4.5111111111111111</v>
      </c>
      <c r="AI90" s="89">
        <f t="shared" si="41"/>
        <v>4.5716894977168945</v>
      </c>
      <c r="AJ90" s="89">
        <f t="shared" si="42"/>
        <v>4.8412867005538276</v>
      </c>
      <c r="AK90" s="89">
        <f t="shared" si="43"/>
        <v>5.6441441441441444</v>
      </c>
      <c r="AL90" s="89">
        <f t="shared" si="44"/>
        <v>4.9271380396926308</v>
      </c>
      <c r="AM90" s="119">
        <f t="shared" si="45"/>
        <v>5.0972661968474453</v>
      </c>
      <c r="AN90" s="54">
        <f t="shared" si="46"/>
        <v>3.4528798621892808E-2</v>
      </c>
    </row>
    <row r="91" spans="1:40" ht="20.100000000000001" customHeight="1" x14ac:dyDescent="0.25">
      <c r="A91" s="104" t="s">
        <v>158</v>
      </c>
      <c r="B91" s="106">
        <v>27.85</v>
      </c>
      <c r="C91" s="75">
        <v>58.59</v>
      </c>
      <c r="D91" s="75">
        <v>71.94</v>
      </c>
      <c r="E91" s="75">
        <v>59.12</v>
      </c>
      <c r="F91" s="75">
        <v>61.15</v>
      </c>
      <c r="G91" s="75">
        <v>100.75</v>
      </c>
      <c r="H91" s="75">
        <v>139.1</v>
      </c>
      <c r="I91" s="75">
        <v>187.04</v>
      </c>
      <c r="J91" s="75">
        <v>213.06</v>
      </c>
      <c r="K91" s="158">
        <v>211.88</v>
      </c>
      <c r="L91" s="54">
        <f t="shared" si="34"/>
        <v>-5.538346005819989E-3</v>
      </c>
      <c r="N91" s="392">
        <f t="shared" si="47"/>
        <v>2.5798982481701873E-3</v>
      </c>
      <c r="P91" s="106">
        <v>24.937999999999999</v>
      </c>
      <c r="Q91" s="75">
        <v>35.213999999999999</v>
      </c>
      <c r="R91" s="75">
        <v>42.207999999999998</v>
      </c>
      <c r="S91" s="75">
        <v>36.323999999999998</v>
      </c>
      <c r="T91" s="75">
        <v>53.595999999999997</v>
      </c>
      <c r="U91" s="75">
        <v>85.295000000000002</v>
      </c>
      <c r="V91" s="75">
        <v>100.286</v>
      </c>
      <c r="W91" s="75">
        <v>138.958</v>
      </c>
      <c r="X91" s="75">
        <v>151.03</v>
      </c>
      <c r="Y91" s="98">
        <v>143.12700000000001</v>
      </c>
      <c r="Z91" s="54">
        <f t="shared" si="35"/>
        <v>-5.2327352181685702E-2</v>
      </c>
      <c r="AB91" s="392">
        <f t="shared" si="48"/>
        <v>1.9786732897921159E-3</v>
      </c>
      <c r="AD91" s="118">
        <f t="shared" si="36"/>
        <v>8.9543985637342907</v>
      </c>
      <c r="AE91" s="89">
        <f t="shared" si="37"/>
        <v>6.0102406554019447</v>
      </c>
      <c r="AF91" s="89">
        <f t="shared" si="38"/>
        <v>5.8671114817903813</v>
      </c>
      <c r="AG91" s="89">
        <f t="shared" si="39"/>
        <v>6.1441136671177263</v>
      </c>
      <c r="AH91" s="89">
        <f t="shared" si="40"/>
        <v>8.7646770237121832</v>
      </c>
      <c r="AI91" s="89">
        <f t="shared" si="41"/>
        <v>8.4660049627791558</v>
      </c>
      <c r="AJ91" s="89">
        <f t="shared" si="42"/>
        <v>7.2096333572969096</v>
      </c>
      <c r="AK91" s="89">
        <f t="shared" si="43"/>
        <v>7.4293199315654412</v>
      </c>
      <c r="AL91" s="89">
        <f t="shared" si="44"/>
        <v>7.0886135360931188</v>
      </c>
      <c r="AM91" s="119">
        <f t="shared" si="45"/>
        <v>6.7550972248442518</v>
      </c>
      <c r="AN91" s="54">
        <f t="shared" si="46"/>
        <v>-4.7049583046205136E-2</v>
      </c>
    </row>
    <row r="92" spans="1:40" ht="20.100000000000001" customHeight="1" x14ac:dyDescent="0.25">
      <c r="A92" s="104" t="s">
        <v>138</v>
      </c>
      <c r="B92" s="106">
        <v>117.91</v>
      </c>
      <c r="C92" s="75">
        <v>234.73</v>
      </c>
      <c r="D92" s="75">
        <v>257.41000000000003</v>
      </c>
      <c r="E92" s="75">
        <v>214.67</v>
      </c>
      <c r="F92" s="75">
        <v>180.14</v>
      </c>
      <c r="G92" s="75">
        <v>255.61</v>
      </c>
      <c r="H92" s="75">
        <v>215.52</v>
      </c>
      <c r="I92" s="75">
        <v>299.49</v>
      </c>
      <c r="J92" s="75">
        <v>134.19</v>
      </c>
      <c r="K92" s="158">
        <v>173.02</v>
      </c>
      <c r="L92" s="54">
        <f t="shared" si="34"/>
        <v>0.28936582457709226</v>
      </c>
      <c r="N92" s="392">
        <f t="shared" si="47"/>
        <v>2.1067302005777131E-3</v>
      </c>
      <c r="P92" s="106">
        <v>71.353999999999999</v>
      </c>
      <c r="Q92" s="75">
        <v>160.56700000000001</v>
      </c>
      <c r="R92" s="75">
        <v>151.05600000000001</v>
      </c>
      <c r="S92" s="75">
        <v>142.57400000000001</v>
      </c>
      <c r="T92" s="75">
        <v>117.48699999999999</v>
      </c>
      <c r="U92" s="75">
        <v>187.67400000000001</v>
      </c>
      <c r="V92" s="75">
        <v>154.36799999999999</v>
      </c>
      <c r="W92" s="75">
        <v>221.93199999999999</v>
      </c>
      <c r="X92" s="75">
        <v>115.452</v>
      </c>
      <c r="Y92" s="98">
        <v>137.898</v>
      </c>
      <c r="Z92" s="54">
        <f t="shared" si="35"/>
        <v>0.19441845961958215</v>
      </c>
      <c r="AB92" s="392">
        <f t="shared" si="48"/>
        <v>1.9063844649559703E-3</v>
      </c>
      <c r="AD92" s="118">
        <f t="shared" si="36"/>
        <v>6.0515647527775416</v>
      </c>
      <c r="AE92" s="89">
        <f t="shared" si="37"/>
        <v>6.840497592979168</v>
      </c>
      <c r="AF92" s="89">
        <f t="shared" si="38"/>
        <v>5.8683034847131035</v>
      </c>
      <c r="AG92" s="89">
        <f t="shared" si="39"/>
        <v>6.6415428331858202</v>
      </c>
      <c r="AH92" s="89">
        <f t="shared" si="40"/>
        <v>6.5219829021871876</v>
      </c>
      <c r="AI92" s="89">
        <f t="shared" si="41"/>
        <v>7.3422010093501822</v>
      </c>
      <c r="AJ92" s="89">
        <f t="shared" si="42"/>
        <v>7.1625835189309575</v>
      </c>
      <c r="AK92" s="89">
        <f t="shared" si="43"/>
        <v>7.4103308958562888</v>
      </c>
      <c r="AL92" s="89">
        <f t="shared" si="44"/>
        <v>8.6036217303822937</v>
      </c>
      <c r="AM92" s="119">
        <f t="shared" si="45"/>
        <v>7.9700612645936877</v>
      </c>
      <c r="AN92" s="54">
        <f t="shared" si="46"/>
        <v>-7.3638809985251921E-2</v>
      </c>
    </row>
    <row r="93" spans="1:40" ht="20.100000000000001" customHeight="1" x14ac:dyDescent="0.25">
      <c r="A93" s="104" t="s">
        <v>159</v>
      </c>
      <c r="B93" s="106">
        <v>73.12</v>
      </c>
      <c r="C93" s="75">
        <v>80.319999999999993</v>
      </c>
      <c r="D93" s="75">
        <v>178.44</v>
      </c>
      <c r="E93" s="75">
        <v>97.17</v>
      </c>
      <c r="F93" s="75">
        <v>165.17</v>
      </c>
      <c r="G93" s="75">
        <v>164.66</v>
      </c>
      <c r="H93" s="75">
        <v>196.1</v>
      </c>
      <c r="I93" s="75">
        <v>275.58</v>
      </c>
      <c r="J93" s="75">
        <v>313.07</v>
      </c>
      <c r="K93" s="158">
        <v>279.33</v>
      </c>
      <c r="L93" s="54">
        <f t="shared" si="34"/>
        <v>-0.10777142492094423</v>
      </c>
      <c r="N93" s="392">
        <f t="shared" si="47"/>
        <v>3.4011845273804911E-3</v>
      </c>
      <c r="P93" s="106">
        <v>28.724</v>
      </c>
      <c r="Q93" s="75">
        <v>35.878</v>
      </c>
      <c r="R93" s="75">
        <v>67.715000000000003</v>
      </c>
      <c r="S93" s="75">
        <v>43.087000000000003</v>
      </c>
      <c r="T93" s="75">
        <v>71.122</v>
      </c>
      <c r="U93" s="75">
        <v>70.03</v>
      </c>
      <c r="V93" s="75">
        <v>83.236000000000004</v>
      </c>
      <c r="W93" s="75">
        <v>116.114</v>
      </c>
      <c r="X93" s="75">
        <v>133.19399999999999</v>
      </c>
      <c r="Y93" s="98">
        <v>118.964</v>
      </c>
      <c r="Z93" s="54">
        <f t="shared" si="35"/>
        <v>-0.10683664429328642</v>
      </c>
      <c r="AB93" s="392">
        <f t="shared" si="48"/>
        <v>1.6446295195653459E-3</v>
      </c>
      <c r="AD93" s="118">
        <f t="shared" si="36"/>
        <v>3.9283369803063457</v>
      </c>
      <c r="AE93" s="89">
        <f t="shared" si="37"/>
        <v>4.4668824701195229</v>
      </c>
      <c r="AF93" s="89">
        <f t="shared" si="38"/>
        <v>3.7948329970858552</v>
      </c>
      <c r="AG93" s="89">
        <f t="shared" si="39"/>
        <v>4.4341875064320266</v>
      </c>
      <c r="AH93" s="89">
        <f t="shared" si="40"/>
        <v>4.3059877701761824</v>
      </c>
      <c r="AI93" s="89">
        <f t="shared" si="41"/>
        <v>4.2530061945827766</v>
      </c>
      <c r="AJ93" s="89">
        <f t="shared" si="42"/>
        <v>4.2445690973992871</v>
      </c>
      <c r="AK93" s="89">
        <f t="shared" si="43"/>
        <v>4.2134407431598815</v>
      </c>
      <c r="AL93" s="89">
        <f t="shared" si="44"/>
        <v>4.2544478870540132</v>
      </c>
      <c r="AM93" s="119">
        <f t="shared" si="45"/>
        <v>4.2589052375326677</v>
      </c>
      <c r="AN93" s="54">
        <f t="shared" si="46"/>
        <v>1.0476918737723597E-3</v>
      </c>
    </row>
    <row r="94" spans="1:40" ht="20.100000000000001" customHeight="1" x14ac:dyDescent="0.25">
      <c r="A94" s="104" t="s">
        <v>139</v>
      </c>
      <c r="B94" s="106">
        <v>59.94</v>
      </c>
      <c r="C94" s="75">
        <v>31.07</v>
      </c>
      <c r="D94" s="75">
        <v>76.239999999999995</v>
      </c>
      <c r="E94" s="75">
        <v>60.39</v>
      </c>
      <c r="F94" s="75">
        <v>102.75</v>
      </c>
      <c r="G94" s="75">
        <v>122.07</v>
      </c>
      <c r="H94" s="75">
        <v>130.94</v>
      </c>
      <c r="I94" s="75">
        <v>131.34</v>
      </c>
      <c r="J94" s="75">
        <v>127.68</v>
      </c>
      <c r="K94" s="158">
        <v>136.88999999999999</v>
      </c>
      <c r="L94" s="54">
        <f t="shared" si="34"/>
        <v>7.2133458646616383E-2</v>
      </c>
      <c r="N94" s="392">
        <f t="shared" si="47"/>
        <v>1.6668032433076125E-3</v>
      </c>
      <c r="P94" s="106">
        <v>36.433</v>
      </c>
      <c r="Q94" s="75">
        <v>16.32</v>
      </c>
      <c r="R94" s="75">
        <v>61.307000000000002</v>
      </c>
      <c r="S94" s="75">
        <v>49.213999999999999</v>
      </c>
      <c r="T94" s="75">
        <v>65.59</v>
      </c>
      <c r="U94" s="75">
        <v>100.06100000000001</v>
      </c>
      <c r="V94" s="75">
        <v>105.46599999999999</v>
      </c>
      <c r="W94" s="75">
        <v>91.512</v>
      </c>
      <c r="X94" s="75">
        <v>92.7</v>
      </c>
      <c r="Y94" s="98">
        <v>97.019000000000005</v>
      </c>
      <c r="Z94" s="54">
        <f t="shared" si="35"/>
        <v>4.6591154261057199E-2</v>
      </c>
      <c r="AB94" s="392">
        <f t="shared" si="48"/>
        <v>1.3412487085060212E-3</v>
      </c>
      <c r="AD94" s="118">
        <f t="shared" ref="AD94:AH96" si="49">(P94/B94)*10</f>
        <v>6.0782449115782455</v>
      </c>
      <c r="AE94" s="89">
        <f t="shared" si="49"/>
        <v>5.2526552944962992</v>
      </c>
      <c r="AF94" s="89">
        <f t="shared" si="49"/>
        <v>8.0413168940188875</v>
      </c>
      <c r="AG94" s="89">
        <f t="shared" si="49"/>
        <v>8.1493624772313282</v>
      </c>
      <c r="AH94" s="89">
        <f t="shared" si="49"/>
        <v>6.3834549878345506</v>
      </c>
      <c r="AI94" s="89">
        <f t="shared" si="41"/>
        <v>8.1970181043663484</v>
      </c>
      <c r="AJ94" s="89">
        <f t="shared" ref="AJ94:AM96" si="50">(V94/H94)*10</f>
        <v>8.054528791813043</v>
      </c>
      <c r="AK94" s="89">
        <f t="shared" si="50"/>
        <v>6.9675650982183646</v>
      </c>
      <c r="AL94" s="89">
        <f t="shared" si="50"/>
        <v>7.2603383458646622</v>
      </c>
      <c r="AM94" s="119">
        <f t="shared" si="50"/>
        <v>7.0873694207027551</v>
      </c>
      <c r="AN94" s="54">
        <f t="shared" si="46"/>
        <v>-2.3823810533627074E-2</v>
      </c>
    </row>
    <row r="95" spans="1:40" ht="20.100000000000001" customHeight="1" thickBot="1" x14ac:dyDescent="0.3">
      <c r="A95" s="59" t="s">
        <v>33</v>
      </c>
      <c r="B95" s="106">
        <f>B96-SUM(B68:B94)</f>
        <v>2614.0199999999604</v>
      </c>
      <c r="C95" s="75">
        <f>C96-SUM(C68:C94)</f>
        <v>3852.5699999999488</v>
      </c>
      <c r="D95" s="75">
        <f>D96-SUM(D68:D94)</f>
        <v>3454.1299999999901</v>
      </c>
      <c r="E95" s="75">
        <f t="shared" ref="E95:K95" si="51">E96-SUM(E68:E94)</f>
        <v>2754.5700000000215</v>
      </c>
      <c r="F95" s="75">
        <f t="shared" si="51"/>
        <v>2696.0899999999965</v>
      </c>
      <c r="G95" s="75">
        <f t="shared" si="51"/>
        <v>2170.2599999999948</v>
      </c>
      <c r="H95" s="75">
        <f t="shared" si="51"/>
        <v>2030.6899999999878</v>
      </c>
      <c r="I95" s="75">
        <f t="shared" si="51"/>
        <v>2488.9100000000326</v>
      </c>
      <c r="J95" s="75">
        <f t="shared" si="51"/>
        <v>2686.6500000000087</v>
      </c>
      <c r="K95" s="123">
        <f t="shared" si="51"/>
        <v>2038.3699999999953</v>
      </c>
      <c r="L95" s="160">
        <f t="shared" si="34"/>
        <v>-0.24129678223810741</v>
      </c>
      <c r="N95" s="392">
        <f t="shared" si="47"/>
        <v>2.4819648820665723E-2</v>
      </c>
      <c r="P95" s="106">
        <f>P96-SUM(P68:P94)</f>
        <v>1450.0089999999909</v>
      </c>
      <c r="Q95" s="75">
        <f>Q96-SUM(Q68:Q94)</f>
        <v>2048.2449999999953</v>
      </c>
      <c r="R95" s="75">
        <f>R96-SUM(R68:R94)</f>
        <v>1894.0120000000024</v>
      </c>
      <c r="S95" s="75">
        <f t="shared" ref="S95:Y95" si="52">S96-SUM(S68:S94)</f>
        <v>2058.285000000018</v>
      </c>
      <c r="T95" s="75">
        <f t="shared" si="52"/>
        <v>1642.7550000000047</v>
      </c>
      <c r="U95" s="75">
        <f t="shared" si="52"/>
        <v>1418.0030000000042</v>
      </c>
      <c r="V95" s="75">
        <f t="shared" si="52"/>
        <v>1298.7770000000019</v>
      </c>
      <c r="W95" s="75">
        <f t="shared" si="52"/>
        <v>1617.8819999999978</v>
      </c>
      <c r="X95" s="75">
        <f t="shared" si="52"/>
        <v>1698.7379999999976</v>
      </c>
      <c r="Y95" s="98">
        <f t="shared" si="52"/>
        <v>1322.6319999999978</v>
      </c>
      <c r="Z95" s="160">
        <f t="shared" si="35"/>
        <v>-0.22140318283337412</v>
      </c>
      <c r="AB95" s="392">
        <f t="shared" si="48"/>
        <v>1.8284856181044258E-2</v>
      </c>
      <c r="AD95" s="120">
        <f t="shared" si="49"/>
        <v>5.547046311810977</v>
      </c>
      <c r="AE95" s="91">
        <f t="shared" si="49"/>
        <v>5.3165679014268985</v>
      </c>
      <c r="AF95" s="91">
        <f t="shared" si="49"/>
        <v>5.4833257578609018</v>
      </c>
      <c r="AG95" s="91">
        <f t="shared" si="49"/>
        <v>7.4722551977259677</v>
      </c>
      <c r="AH95" s="91">
        <f t="shared" si="49"/>
        <v>6.0931014914190804</v>
      </c>
      <c r="AI95" s="91">
        <f>(U95/G95)*10</f>
        <v>6.5337931860699072</v>
      </c>
      <c r="AJ95" s="91">
        <f t="shared" si="50"/>
        <v>6.3957423338865595</v>
      </c>
      <c r="AK95" s="91">
        <f t="shared" si="50"/>
        <v>6.5003636129871172</v>
      </c>
      <c r="AL95" s="91">
        <f t="shared" si="50"/>
        <v>6.3228853777008247</v>
      </c>
      <c r="AM95" s="121">
        <f t="shared" si="50"/>
        <v>6.4886747744521402</v>
      </c>
      <c r="AN95" s="160">
        <f t="shared" si="46"/>
        <v>2.6220528579564594E-2</v>
      </c>
    </row>
    <row r="96" spans="1:40" s="7" customFormat="1" ht="26.25" customHeight="1" thickBot="1" x14ac:dyDescent="0.3">
      <c r="A96" s="69" t="s">
        <v>34</v>
      </c>
      <c r="B96" s="100">
        <v>79682.91</v>
      </c>
      <c r="C96" s="83">
        <v>85621.26</v>
      </c>
      <c r="D96" s="83">
        <v>86206.81</v>
      </c>
      <c r="E96" s="83">
        <v>84690</v>
      </c>
      <c r="F96" s="83">
        <v>83054.509999999995</v>
      </c>
      <c r="G96" s="83">
        <v>78329.19</v>
      </c>
      <c r="H96" s="83">
        <v>79536.34</v>
      </c>
      <c r="I96" s="83">
        <v>81256.039999999994</v>
      </c>
      <c r="J96" s="83">
        <v>79463.789999999994</v>
      </c>
      <c r="K96" s="101">
        <v>82127.27</v>
      </c>
      <c r="L96" s="125">
        <f t="shared" si="34"/>
        <v>3.3518159654856765E-2</v>
      </c>
      <c r="M96"/>
      <c r="N96" s="395">
        <f>SUM(N68:N95)</f>
        <v>0.99999999999999978</v>
      </c>
      <c r="P96" s="156">
        <v>56489.597000000002</v>
      </c>
      <c r="Q96" s="111">
        <v>62418.750999999997</v>
      </c>
      <c r="R96" s="111">
        <v>64005.186000000002</v>
      </c>
      <c r="S96" s="111">
        <v>69791.819000000003</v>
      </c>
      <c r="T96" s="111">
        <v>64875.915000000001</v>
      </c>
      <c r="U96" s="111">
        <v>63724.044000000002</v>
      </c>
      <c r="V96" s="111">
        <v>68210.301999999996</v>
      </c>
      <c r="W96" s="111">
        <v>69828.114000000001</v>
      </c>
      <c r="X96" s="111">
        <v>69610.073000000004</v>
      </c>
      <c r="Y96" s="112">
        <v>72334.831999999995</v>
      </c>
      <c r="Z96" s="425">
        <f t="shared" si="35"/>
        <v>3.9143171132717973E-2</v>
      </c>
      <c r="AA96"/>
      <c r="AB96" s="395">
        <f>SUM(AB68:AB95)</f>
        <v>1</v>
      </c>
      <c r="AD96" s="87">
        <f t="shared" si="49"/>
        <v>7.0892989475409474</v>
      </c>
      <c r="AE96" s="92">
        <f t="shared" si="49"/>
        <v>7.2900995617210027</v>
      </c>
      <c r="AF96" s="92">
        <f t="shared" si="49"/>
        <v>7.4246090303074661</v>
      </c>
      <c r="AG96" s="92">
        <f t="shared" si="49"/>
        <v>8.2408571259889012</v>
      </c>
      <c r="AH96" s="92">
        <f t="shared" si="49"/>
        <v>7.8112452893888609</v>
      </c>
      <c r="AI96" s="92">
        <f>(U96/G96)*10</f>
        <v>8.1354146519324395</v>
      </c>
      <c r="AJ96" s="92">
        <f t="shared" si="50"/>
        <v>8.57599205595832</v>
      </c>
      <c r="AK96" s="92">
        <f t="shared" si="50"/>
        <v>8.5935905810817275</v>
      </c>
      <c r="AL96" s="92">
        <f t="shared" si="50"/>
        <v>8.759973945365557</v>
      </c>
      <c r="AM96" s="103">
        <f t="shared" si="50"/>
        <v>8.807650857017407</v>
      </c>
      <c r="AN96" s="102">
        <f t="shared" si="46"/>
        <v>5.4425860110090185E-3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36:A38"/>
    <mergeCell ref="B36:K36"/>
    <mergeCell ref="L36:L38"/>
    <mergeCell ref="N36:N38"/>
    <mergeCell ref="P36:Y36"/>
    <mergeCell ref="AB36:AB38"/>
    <mergeCell ref="AD36:AM36"/>
    <mergeCell ref="AN36:AN38"/>
    <mergeCell ref="B37:K37"/>
    <mergeCell ref="P37:Y37"/>
    <mergeCell ref="AD37:AM37"/>
    <mergeCell ref="Z36:Z38"/>
    <mergeCell ref="A65:A67"/>
    <mergeCell ref="B65:K65"/>
    <mergeCell ref="L65:L67"/>
    <mergeCell ref="N65:N67"/>
    <mergeCell ref="P65:Y65"/>
    <mergeCell ref="AB65:AB67"/>
    <mergeCell ref="AD65:AM65"/>
    <mergeCell ref="AN65:AN67"/>
    <mergeCell ref="B66:K66"/>
    <mergeCell ref="P66:Y66"/>
    <mergeCell ref="AD66:AM66"/>
    <mergeCell ref="Z65:Z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J32:K32 X32:Y32 J61:K61 X61:Z61 J95:K95 X95:Y95 B95:H95 B61:H61 B32:H32 P95:V95 P61:V61 P32:V32" formulaRange="1"/>
    <ignoredError sqref="L91:L95 L54:L6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AE66470D-F8F5-4C49-84EE-AD6F984ECF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7" id="{75C2E50E-F315-41F0-B35F-68C9F0A234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6" id="{7936AE1D-A050-42B1-A5EB-DAD70504C8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5" id="{0B8B1141-6986-4903-BD59-9B84DEE1F9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4" id="{FBCD2B51-4422-48AD-BCFF-F6594B1282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3" id="{69EBB8B3-D494-4050-B853-6F0DDC186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5EC85C91-8C1F-4504-BC0C-0B55798640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D9C97EF1-1C92-4F48-9B16-7F471BD5C49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FC4D2CD5-A431-492E-AC38-24D13D2A937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80A951C2-2AF4-41C7-9A27-BCE2F09CC7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8" id="{D78D50BB-10C1-4137-803A-805C1C3C3D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7" id="{030E215E-9ED3-4418-91D9-D8A8B11DD9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6" id="{878929DB-0760-4C3E-A91B-D642C81DD9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5" id="{14B313C1-BDD4-41E2-9944-FC23578050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4" id="{B7710BEE-3582-4B61-935F-AF3C7A09F8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D9FF505D-CFB8-4456-ACE8-5A249BFB0C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2" id="{DBFE5654-21B7-4D4F-9DA5-36077CB513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" id="{5D11AC32-662B-4FD3-98FB-C91C0AAE9F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"/>
  <sheetViews>
    <sheetView showGridLines="0" workbookViewId="0">
      <selection activeCell="M23" sqref="M23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4" max="11" width="9.140625" customWidth="1"/>
    <col min="14" max="14" width="10.42578125" customWidth="1"/>
    <col min="15" max="15" width="1.140625" customWidth="1"/>
    <col min="16" max="16" width="10.42578125" customWidth="1"/>
    <col min="17" max="17" width="2.140625" customWidth="1"/>
    <col min="18" max="25" width="9.140625" customWidth="1"/>
    <col min="28" max="28" width="10.42578125" customWidth="1"/>
    <col min="29" max="29" width="1.140625" customWidth="1"/>
    <col min="30" max="30" width="10.42578125" customWidth="1"/>
    <col min="31" max="31" width="2" customWidth="1"/>
    <col min="32" max="39" width="9.140625" customWidth="1"/>
    <col min="42" max="42" width="10.42578125" customWidth="1"/>
  </cols>
  <sheetData>
    <row r="1" spans="1:42" ht="15.75" x14ac:dyDescent="0.25">
      <c r="A1" s="20" t="s">
        <v>57</v>
      </c>
    </row>
    <row r="2" spans="1:42" ht="15.75" thickBot="1" x14ac:dyDescent="0.3"/>
    <row r="3" spans="1:42" x14ac:dyDescent="0.25">
      <c r="A3" s="479" t="s">
        <v>32</v>
      </c>
      <c r="B3" s="498"/>
      <c r="C3" s="508"/>
      <c r="D3" s="489" t="s">
        <v>19</v>
      </c>
      <c r="E3" s="490"/>
      <c r="F3" s="490"/>
      <c r="G3" s="490"/>
      <c r="H3" s="490"/>
      <c r="I3" s="490"/>
      <c r="J3" s="490"/>
      <c r="K3" s="490"/>
      <c r="L3" s="490"/>
      <c r="M3" s="491"/>
      <c r="N3" s="495" t="s">
        <v>221</v>
      </c>
      <c r="P3" s="493" t="s">
        <v>220</v>
      </c>
      <c r="R3" s="524" t="s">
        <v>35</v>
      </c>
      <c r="S3" s="525"/>
      <c r="T3" s="525"/>
      <c r="U3" s="525"/>
      <c r="V3" s="525"/>
      <c r="W3" s="525"/>
      <c r="X3" s="525"/>
      <c r="Y3" s="525"/>
      <c r="Z3" s="525"/>
      <c r="AA3" s="526"/>
      <c r="AB3" s="495" t="s">
        <v>225</v>
      </c>
      <c r="AD3" s="493" t="s">
        <v>220</v>
      </c>
      <c r="AF3" s="515" t="s">
        <v>42</v>
      </c>
      <c r="AG3" s="516"/>
      <c r="AH3" s="516"/>
      <c r="AI3" s="516"/>
      <c r="AJ3" s="516"/>
      <c r="AK3" s="516"/>
      <c r="AL3" s="516"/>
      <c r="AM3" s="516"/>
      <c r="AN3" s="516"/>
      <c r="AO3" s="517"/>
      <c r="AP3" s="495" t="s">
        <v>221</v>
      </c>
    </row>
    <row r="4" spans="1:42" ht="15.75" thickBot="1" x14ac:dyDescent="0.3">
      <c r="A4" s="499"/>
      <c r="B4" s="500"/>
      <c r="C4" s="509"/>
      <c r="D4" s="502" t="s">
        <v>73</v>
      </c>
      <c r="E4" s="487"/>
      <c r="F4" s="487"/>
      <c r="G4" s="487"/>
      <c r="H4" s="487"/>
      <c r="I4" s="487"/>
      <c r="J4" s="487"/>
      <c r="K4" s="487"/>
      <c r="L4" s="487"/>
      <c r="M4" s="488"/>
      <c r="N4" s="496"/>
      <c r="P4" s="494"/>
      <c r="R4" s="518" t="str">
        <f>D4</f>
        <v>jan-dez</v>
      </c>
      <c r="S4" s="519"/>
      <c r="T4" s="519"/>
      <c r="U4" s="519"/>
      <c r="V4" s="519"/>
      <c r="W4" s="519"/>
      <c r="X4" s="519"/>
      <c r="Y4" s="519"/>
      <c r="Z4" s="519"/>
      <c r="AA4" s="520"/>
      <c r="AB4" s="496"/>
      <c r="AD4" s="494"/>
      <c r="AF4" s="521" t="str">
        <f>D4</f>
        <v>jan-dez</v>
      </c>
      <c r="AG4" s="522"/>
      <c r="AH4" s="522"/>
      <c r="AI4" s="522"/>
      <c r="AJ4" s="522"/>
      <c r="AK4" s="522"/>
      <c r="AL4" s="522"/>
      <c r="AM4" s="522"/>
      <c r="AN4" s="522"/>
      <c r="AO4" s="523"/>
      <c r="AP4" s="496"/>
    </row>
    <row r="5" spans="1:42" ht="20.25" customHeight="1" thickBot="1" x14ac:dyDescent="0.3">
      <c r="A5" s="499"/>
      <c r="B5" s="500"/>
      <c r="C5" s="509"/>
      <c r="D5" s="43">
        <v>2010</v>
      </c>
      <c r="E5" s="94">
        <v>2011</v>
      </c>
      <c r="F5" s="94">
        <v>2012</v>
      </c>
      <c r="G5" s="94">
        <v>2013</v>
      </c>
      <c r="H5" s="94">
        <v>2014</v>
      </c>
      <c r="I5" s="94">
        <v>2015</v>
      </c>
      <c r="J5" s="94">
        <v>2016</v>
      </c>
      <c r="K5" s="94">
        <v>2017</v>
      </c>
      <c r="L5" s="94">
        <v>2018</v>
      </c>
      <c r="M5" s="42">
        <v>2019</v>
      </c>
      <c r="N5" s="497"/>
      <c r="P5" s="494"/>
      <c r="R5" s="422">
        <v>2010</v>
      </c>
      <c r="S5" s="84">
        <v>2011</v>
      </c>
      <c r="T5" s="84">
        <v>2012</v>
      </c>
      <c r="U5" s="84">
        <v>2013</v>
      </c>
      <c r="V5" s="84">
        <v>2014</v>
      </c>
      <c r="W5" s="84">
        <v>2015</v>
      </c>
      <c r="X5" s="84">
        <v>2016</v>
      </c>
      <c r="Y5" s="84">
        <v>2017</v>
      </c>
      <c r="Z5" s="84">
        <v>2018</v>
      </c>
      <c r="AA5" s="42">
        <v>2019</v>
      </c>
      <c r="AB5" s="497"/>
      <c r="AD5" s="494"/>
      <c r="AF5" s="185">
        <v>2010</v>
      </c>
      <c r="AG5" s="163">
        <v>2011</v>
      </c>
      <c r="AH5" s="163">
        <v>2012</v>
      </c>
      <c r="AI5" s="163">
        <v>2013</v>
      </c>
      <c r="AJ5" s="163">
        <v>2014</v>
      </c>
      <c r="AK5" s="163">
        <v>2015</v>
      </c>
      <c r="AL5" s="163">
        <v>2016</v>
      </c>
      <c r="AM5" s="163">
        <v>2017</v>
      </c>
      <c r="AN5" s="163">
        <v>2018</v>
      </c>
      <c r="AO5" s="174">
        <v>2019</v>
      </c>
      <c r="AP5" s="497"/>
    </row>
    <row r="6" spans="1:42" ht="20.100000000000001" customHeight="1" x14ac:dyDescent="0.25">
      <c r="A6" s="12" t="s">
        <v>36</v>
      </c>
      <c r="B6" s="13"/>
      <c r="C6" s="13"/>
      <c r="D6" s="194">
        <v>15013.38</v>
      </c>
      <c r="E6" s="195">
        <v>20916.09</v>
      </c>
      <c r="F6" s="195">
        <v>20054.32</v>
      </c>
      <c r="G6" s="195">
        <v>18793.509999999998</v>
      </c>
      <c r="H6" s="195">
        <v>15764.69</v>
      </c>
      <c r="I6" s="195">
        <v>17572.939999999999</v>
      </c>
      <c r="J6" s="195">
        <v>14531.42</v>
      </c>
      <c r="K6" s="195">
        <v>19834.68</v>
      </c>
      <c r="L6" s="195">
        <v>20121.7</v>
      </c>
      <c r="M6" s="196">
        <v>18968.7</v>
      </c>
      <c r="N6" s="54">
        <f>(M6-L6)/L6</f>
        <v>-5.7301321458922458E-2</v>
      </c>
      <c r="P6" s="391">
        <f>M6/M8</f>
        <v>0.70520882787152495</v>
      </c>
      <c r="Q6" s="7"/>
      <c r="R6" s="194">
        <v>6652.8040000000001</v>
      </c>
      <c r="S6" s="195">
        <v>9428.68</v>
      </c>
      <c r="T6" s="195">
        <v>8855.2780000000002</v>
      </c>
      <c r="U6" s="195">
        <v>8982.2880000000005</v>
      </c>
      <c r="V6" s="195">
        <v>8582.0149999999994</v>
      </c>
      <c r="W6" s="195">
        <v>10154.079</v>
      </c>
      <c r="X6" s="195">
        <v>9104.4279999999999</v>
      </c>
      <c r="Y6" s="195">
        <v>10362.395</v>
      </c>
      <c r="Z6" s="195">
        <v>9784.7929999999997</v>
      </c>
      <c r="AA6" s="196">
        <v>9514.4979999999996</v>
      </c>
      <c r="AB6" s="160">
        <f>(AA6-Z6)/Z6</f>
        <v>-2.762398754884238E-2</v>
      </c>
      <c r="AD6" s="392">
        <f>AA6/AA8</f>
        <v>0.57284780891462039</v>
      </c>
      <c r="AF6" s="116">
        <f t="shared" ref="AF6:AI8" si="0">(R6/D6)*10</f>
        <v>4.4312499916740942</v>
      </c>
      <c r="AG6" s="88">
        <f t="shared" si="0"/>
        <v>4.5078597386031518</v>
      </c>
      <c r="AH6" s="88">
        <f t="shared" si="0"/>
        <v>4.415646105178336</v>
      </c>
      <c r="AI6" s="88">
        <f t="shared" si="0"/>
        <v>4.77946269749504</v>
      </c>
      <c r="AJ6" s="88">
        <f t="shared" ref="AJ6:AK8" si="1">(W6/I6)*10</f>
        <v>5.7782471231336361</v>
      </c>
      <c r="AK6" s="88">
        <f t="shared" si="1"/>
        <v>6.2653395194688475</v>
      </c>
      <c r="AL6" s="88">
        <f t="shared" ref="AL6:AN8" si="2">(Y6/K6)*10</f>
        <v>5.2243822436258114</v>
      </c>
      <c r="AM6" s="88">
        <f t="shared" si="2"/>
        <v>4.8628063235213723</v>
      </c>
      <c r="AN6" s="88">
        <f t="shared" si="2"/>
        <v>5.0158935509549938</v>
      </c>
      <c r="AO6" s="117">
        <f>(AA6/M6)*10</f>
        <v>5.0158935509549938</v>
      </c>
      <c r="AP6" s="160">
        <f>(AO6-AN6)/AN6</f>
        <v>0</v>
      </c>
    </row>
    <row r="7" spans="1:42" ht="20.100000000000001" customHeight="1" thickBot="1" x14ac:dyDescent="0.3">
      <c r="A7" s="12" t="s">
        <v>39</v>
      </c>
      <c r="B7" s="13"/>
      <c r="C7" s="13"/>
      <c r="D7" s="197">
        <v>8152.02</v>
      </c>
      <c r="E7" s="198">
        <v>6866.99</v>
      </c>
      <c r="F7" s="198">
        <v>6766.71</v>
      </c>
      <c r="G7" s="198">
        <v>6763.37</v>
      </c>
      <c r="H7" s="198">
        <v>7242.28</v>
      </c>
      <c r="I7" s="198">
        <v>6721.48</v>
      </c>
      <c r="J7" s="198">
        <v>6989.59</v>
      </c>
      <c r="K7" s="198">
        <v>8411.18</v>
      </c>
      <c r="L7" s="198">
        <v>7960.75</v>
      </c>
      <c r="M7" s="199">
        <v>7929.29</v>
      </c>
      <c r="N7" s="54">
        <f>(M7-L7)/L7</f>
        <v>-3.9518889551863881E-3</v>
      </c>
      <c r="P7" s="392">
        <f>M7/M8</f>
        <v>0.294791172128475</v>
      </c>
      <c r="R7" s="97">
        <v>4834.7299999999996</v>
      </c>
      <c r="S7" s="75">
        <v>4440.7740000000003</v>
      </c>
      <c r="T7" s="202">
        <v>4417.0389999999998</v>
      </c>
      <c r="U7" s="202">
        <v>4372.875</v>
      </c>
      <c r="V7" s="202">
        <v>4848.0569999999998</v>
      </c>
      <c r="W7" s="202">
        <v>4932.2340000000004</v>
      </c>
      <c r="X7" s="202">
        <v>5076.7290000000003</v>
      </c>
      <c r="Y7" s="202">
        <v>6686.5730000000003</v>
      </c>
      <c r="Z7" s="202">
        <v>6421.6469999999999</v>
      </c>
      <c r="AA7" s="203">
        <v>7094.6220000000003</v>
      </c>
      <c r="AB7" s="160">
        <f>(AA7-Z7)/Z7</f>
        <v>0.10479788129120152</v>
      </c>
      <c r="AD7" s="392">
        <f>AA7/AA8</f>
        <v>0.42715219108537966</v>
      </c>
      <c r="AF7" s="120">
        <f t="shared" si="0"/>
        <v>5.9307141052156389</v>
      </c>
      <c r="AG7" s="91">
        <f t="shared" si="0"/>
        <v>6.4668420952993966</v>
      </c>
      <c r="AH7" s="91">
        <f t="shared" si="0"/>
        <v>6.5276020399869363</v>
      </c>
      <c r="AI7" s="91">
        <f t="shared" si="0"/>
        <v>6.4655268009882647</v>
      </c>
      <c r="AJ7" s="91">
        <f t="shared" si="1"/>
        <v>7.3380178175044799</v>
      </c>
      <c r="AK7" s="91">
        <f t="shared" si="1"/>
        <v>7.263271522363973</v>
      </c>
      <c r="AL7" s="91">
        <f t="shared" si="2"/>
        <v>7.9496253795543552</v>
      </c>
      <c r="AM7" s="91">
        <f t="shared" si="2"/>
        <v>8.0666356813114337</v>
      </c>
      <c r="AN7" s="91">
        <f t="shared" si="2"/>
        <v>8.9473609869231669</v>
      </c>
      <c r="AO7" s="121">
        <f>(AA7/M7)*10</f>
        <v>8.9473609869231669</v>
      </c>
      <c r="AP7" s="160">
        <f>(AO7-AN7)/AN7</f>
        <v>0</v>
      </c>
    </row>
    <row r="8" spans="1:42" ht="26.25" customHeight="1" thickBot="1" x14ac:dyDescent="0.3">
      <c r="A8" s="69" t="s">
        <v>30</v>
      </c>
      <c r="B8" s="200"/>
      <c r="C8" s="201"/>
      <c r="D8" s="110">
        <v>23165.4</v>
      </c>
      <c r="E8" s="111">
        <v>27783.08</v>
      </c>
      <c r="F8" s="111">
        <v>26821.03</v>
      </c>
      <c r="G8" s="111">
        <v>25556.880000000001</v>
      </c>
      <c r="H8" s="111">
        <v>23006.97</v>
      </c>
      <c r="I8" s="111">
        <v>24294.42</v>
      </c>
      <c r="J8" s="111">
        <v>21521.01</v>
      </c>
      <c r="K8" s="111">
        <v>28245.86</v>
      </c>
      <c r="L8" s="111">
        <v>28082.45</v>
      </c>
      <c r="M8" s="112">
        <v>26897.99</v>
      </c>
      <c r="N8" s="181">
        <f>(M8-L8)/L8</f>
        <v>-4.2177943875979451E-2</v>
      </c>
      <c r="P8" s="424">
        <f>P6+P7</f>
        <v>1</v>
      </c>
      <c r="Q8" s="7"/>
      <c r="R8" s="152">
        <v>11487.534</v>
      </c>
      <c r="S8" s="111">
        <v>13869.454</v>
      </c>
      <c r="T8" s="111">
        <v>13272.316999999999</v>
      </c>
      <c r="U8" s="111">
        <v>13355.163</v>
      </c>
      <c r="V8" s="111">
        <v>13430.072</v>
      </c>
      <c r="W8" s="111">
        <v>15086.313</v>
      </c>
      <c r="X8" s="111">
        <v>14181.156999999999</v>
      </c>
      <c r="Y8" s="111">
        <v>17048.968000000001</v>
      </c>
      <c r="Z8" s="111">
        <v>16206.44</v>
      </c>
      <c r="AA8" s="112">
        <v>16609.12</v>
      </c>
      <c r="AB8" s="244">
        <f>(AA8-Z8)/Z8</f>
        <v>2.4846912708774937E-2</v>
      </c>
      <c r="AD8" s="424">
        <f>AD6+AD7</f>
        <v>1</v>
      </c>
      <c r="AE8" s="7"/>
      <c r="AF8" s="178">
        <f t="shared" si="0"/>
        <v>4.9589189049185416</v>
      </c>
      <c r="AG8" s="179">
        <f t="shared" si="0"/>
        <v>4.9920505573896055</v>
      </c>
      <c r="AH8" s="179">
        <f t="shared" si="0"/>
        <v>4.9484740146071946</v>
      </c>
      <c r="AI8" s="179">
        <f t="shared" si="0"/>
        <v>5.2256625221858064</v>
      </c>
      <c r="AJ8" s="179">
        <f t="shared" si="1"/>
        <v>6.2097852099370972</v>
      </c>
      <c r="AK8" s="179">
        <f t="shared" si="1"/>
        <v>6.5894477071475732</v>
      </c>
      <c r="AL8" s="179">
        <f t="shared" si="2"/>
        <v>6.0359174760478176</v>
      </c>
      <c r="AM8" s="179">
        <f t="shared" si="2"/>
        <v>5.771020690858526</v>
      </c>
      <c r="AN8" s="179">
        <f t="shared" si="2"/>
        <v>6.1748554445889816</v>
      </c>
      <c r="AO8" s="180">
        <f>(AA8/M8)*10</f>
        <v>6.1748554445889816</v>
      </c>
      <c r="AP8" s="181">
        <f>(AO8-AN8)/AN8</f>
        <v>0</v>
      </c>
    </row>
  </sheetData>
  <mergeCells count="12">
    <mergeCell ref="A3:C5"/>
    <mergeCell ref="D3:M3"/>
    <mergeCell ref="N3:N5"/>
    <mergeCell ref="P3:P5"/>
    <mergeCell ref="R3:AA3"/>
    <mergeCell ref="AD3:AD5"/>
    <mergeCell ref="AF3:AO3"/>
    <mergeCell ref="AP3:AP5"/>
    <mergeCell ref="D4:M4"/>
    <mergeCell ref="R4:AA4"/>
    <mergeCell ref="AF4:AO4"/>
    <mergeCell ref="AB3:AB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7C317BB8-00EE-4CA6-B6B2-399A0C6048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AP8</xm:sqref>
        </x14:conditionalFormatting>
        <x14:conditionalFormatting xmlns:xm="http://schemas.microsoft.com/office/excel/2006/main">
          <x14:cfRule type="iconSet" priority="5" id="{7D0C9091-7F20-46CD-8B04-963018AEE0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N8</xm:sqref>
        </x14:conditionalFormatting>
        <x14:conditionalFormatting xmlns:xm="http://schemas.microsoft.com/office/excel/2006/main">
          <x14:cfRule type="iconSet" priority="4" id="{DA83035E-AF83-48FC-8619-D429C37EDE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AB8</xm:sqref>
        </x14:conditionalFormatting>
        <x14:conditionalFormatting xmlns:xm="http://schemas.microsoft.com/office/excel/2006/main">
          <x14:cfRule type="iconSet" priority="3" id="{B5053243-D151-4C10-BE9A-C7C3ADB025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N6:N7</xm:sqref>
        </x14:conditionalFormatting>
        <x14:conditionalFormatting xmlns:xm="http://schemas.microsoft.com/office/excel/2006/main">
          <x14:cfRule type="iconSet" priority="2" id="{9B063D13-860F-4FD9-A9A0-550081B445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AB6:AB7</xm:sqref>
        </x14:conditionalFormatting>
        <x14:conditionalFormatting xmlns:xm="http://schemas.microsoft.com/office/excel/2006/main">
          <x14:cfRule type="iconSet" priority="1" id="{AD554169-ECC8-4A12-A59E-2CAE7D81E4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AP6:AP7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7"/>
  <sheetViews>
    <sheetView showGridLines="0" topLeftCell="A72" workbookViewId="0">
      <selection activeCell="AK93" sqref="AK93"/>
    </sheetView>
  </sheetViews>
  <sheetFormatPr defaultRowHeight="15" x14ac:dyDescent="0.25"/>
  <cols>
    <col min="1" max="1" width="26.7109375" customWidth="1"/>
    <col min="2" max="2" width="10.140625" customWidth="1"/>
    <col min="12" max="12" width="10.42578125" customWidth="1"/>
    <col min="13" max="13" width="1.140625" customWidth="1"/>
    <col min="14" max="14" width="10.42578125" customWidth="1"/>
    <col min="15" max="15" width="2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2" customWidth="1"/>
    <col min="30" max="30" width="9.140625" customWidth="1"/>
    <col min="40" max="40" width="10.140625" customWidth="1"/>
  </cols>
  <sheetData>
    <row r="1" spans="1:40" ht="15.75" x14ac:dyDescent="0.25">
      <c r="A1" s="432" t="s">
        <v>181</v>
      </c>
      <c r="B1" s="33"/>
      <c r="C1" s="431"/>
      <c r="D1" s="34"/>
      <c r="E1" s="34"/>
      <c r="F1" s="34"/>
      <c r="G1" s="34"/>
      <c r="H1" s="34"/>
      <c r="I1" s="34"/>
      <c r="J1" s="34"/>
      <c r="K1" s="34"/>
      <c r="L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8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" customHeight="1" x14ac:dyDescent="0.25">
      <c r="A4" s="479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 t="s">
        <v>35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0"/>
      <c r="AN4" s="495" t="s">
        <v>221</v>
      </c>
    </row>
    <row r="5" spans="1:40" ht="15.75" thickBot="1" x14ac:dyDescent="0.3">
      <c r="A5" s="499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496"/>
    </row>
    <row r="6" spans="1:40" ht="22.5" customHeight="1" thickBot="1" x14ac:dyDescent="0.3">
      <c r="A6" s="480"/>
      <c r="B6" s="43">
        <v>2010</v>
      </c>
      <c r="C6" s="94">
        <v>2011</v>
      </c>
      <c r="D6" s="94">
        <v>2012</v>
      </c>
      <c r="E6" s="94">
        <v>2013</v>
      </c>
      <c r="F6" s="94">
        <v>2014</v>
      </c>
      <c r="G6" s="94">
        <v>2015</v>
      </c>
      <c r="H6" s="94">
        <v>2016</v>
      </c>
      <c r="I6" s="94">
        <v>2017</v>
      </c>
      <c r="J6" s="94">
        <v>2018</v>
      </c>
      <c r="K6" s="42">
        <v>2019</v>
      </c>
      <c r="L6" s="497"/>
      <c r="N6" s="494"/>
      <c r="P6" s="422">
        <v>2010</v>
      </c>
      <c r="Q6" s="94">
        <v>2011</v>
      </c>
      <c r="R6" s="94">
        <v>2012</v>
      </c>
      <c r="S6" s="94">
        <v>2013</v>
      </c>
      <c r="T6" s="94">
        <v>2014</v>
      </c>
      <c r="U6" s="94">
        <v>2015</v>
      </c>
      <c r="V6" s="94">
        <v>2016</v>
      </c>
      <c r="W6" s="94">
        <v>2017</v>
      </c>
      <c r="X6" s="94">
        <v>2018</v>
      </c>
      <c r="Y6" s="42">
        <v>2019</v>
      </c>
      <c r="Z6" s="497"/>
      <c r="AB6" s="494"/>
      <c r="AD6" s="146">
        <v>2010</v>
      </c>
      <c r="AE6" s="84">
        <v>2011</v>
      </c>
      <c r="AF6" s="84">
        <v>2012</v>
      </c>
      <c r="AG6" s="84">
        <v>2013</v>
      </c>
      <c r="AH6" s="94">
        <v>2014</v>
      </c>
      <c r="AI6" s="94">
        <v>2015</v>
      </c>
      <c r="AJ6" s="94">
        <v>2016</v>
      </c>
      <c r="AK6" s="94">
        <v>2017</v>
      </c>
      <c r="AL6" s="94">
        <v>2018</v>
      </c>
      <c r="AM6" s="42">
        <v>2019</v>
      </c>
      <c r="AN6" s="497"/>
    </row>
    <row r="7" spans="1:40" ht="20.100000000000001" customHeight="1" x14ac:dyDescent="0.25">
      <c r="A7" s="5" t="s">
        <v>93</v>
      </c>
      <c r="B7" s="95">
        <v>1483.08</v>
      </c>
      <c r="C7" s="73">
        <v>1946.27</v>
      </c>
      <c r="D7" s="73">
        <v>1524.89</v>
      </c>
      <c r="E7" s="73">
        <v>1917.18</v>
      </c>
      <c r="F7" s="73">
        <v>2187.36</v>
      </c>
      <c r="G7" s="73">
        <v>1685.88</v>
      </c>
      <c r="H7" s="73">
        <v>2010.95</v>
      </c>
      <c r="I7" s="73">
        <v>2250.5700000000002</v>
      </c>
      <c r="J7" s="73">
        <v>2197.0300000000002</v>
      </c>
      <c r="K7" s="96">
        <v>2147.65</v>
      </c>
      <c r="L7" s="54">
        <f t="shared" ref="L7:L33" si="0">(K7-J7)/J7</f>
        <v>-2.2475796871230753E-2</v>
      </c>
      <c r="N7" s="391">
        <f>K7/K33</f>
        <v>7.9844256020617149E-2</v>
      </c>
      <c r="P7" s="95">
        <v>1127.0419999999999</v>
      </c>
      <c r="Q7" s="73">
        <v>1442.9079999999999</v>
      </c>
      <c r="R7" s="73">
        <v>1357.48</v>
      </c>
      <c r="S7" s="73">
        <v>1722.0360000000001</v>
      </c>
      <c r="T7" s="73">
        <v>1925.3320000000001</v>
      </c>
      <c r="U7" s="73">
        <v>1922.3879999999999</v>
      </c>
      <c r="V7" s="73">
        <v>2201.2359999999999</v>
      </c>
      <c r="W7" s="73">
        <v>2794.694</v>
      </c>
      <c r="X7" s="73">
        <v>2561.59</v>
      </c>
      <c r="Y7" s="96">
        <v>2934.337</v>
      </c>
      <c r="Z7" s="54">
        <f t="shared" ref="Z7:Z33" si="1">(Y7-X7)/X7</f>
        <v>0.14551391908931555</v>
      </c>
      <c r="AB7" s="391">
        <f>Y7/Y33</f>
        <v>0.17667022695964626</v>
      </c>
      <c r="AD7" s="64">
        <f t="shared" ref="AD7:AD24" si="2">(P7/B7)*10</f>
        <v>7.5993338188095034</v>
      </c>
      <c r="AE7" s="88">
        <f t="shared" ref="AE7:AE24" si="3">(Q7/C7)*10</f>
        <v>7.41370930035401</v>
      </c>
      <c r="AF7" s="88">
        <f t="shared" ref="AF7:AF24" si="4">(R7/D7)*10</f>
        <v>8.9021503190394053</v>
      </c>
      <c r="AG7" s="88">
        <f t="shared" ref="AG7:AG24" si="5">(S7/E7)*10</f>
        <v>8.9821300034425562</v>
      </c>
      <c r="AH7" s="88">
        <f t="shared" ref="AH7:AH24" si="6">(T7/F7)*10</f>
        <v>8.8020810474727522</v>
      </c>
      <c r="AI7" s="88">
        <f t="shared" ref="AI7:AI24" si="7">(U7/G7)*10</f>
        <v>11.402875649512421</v>
      </c>
      <c r="AJ7" s="88">
        <f t="shared" ref="AJ7:AJ24" si="8">(V7/H7)*10</f>
        <v>10.946249285163727</v>
      </c>
      <c r="AK7" s="88">
        <f t="shared" ref="AK7:AK24" si="9">(W7/I7)*10</f>
        <v>12.417716400734037</v>
      </c>
      <c r="AL7" s="88">
        <f t="shared" ref="AL7:AL24" si="10">(X7/J7)*10</f>
        <v>11.659331005948941</v>
      </c>
      <c r="AM7" s="19">
        <f t="shared" ref="AM7:AM24" si="11">(Y7/K7)*10</f>
        <v>13.663013060787373</v>
      </c>
      <c r="AN7" s="54">
        <f>(AM7-AL7)/AL7</f>
        <v>0.17185223181468073</v>
      </c>
    </row>
    <row r="8" spans="1:40" ht="20.100000000000001" customHeight="1" x14ac:dyDescent="0.25">
      <c r="A8" s="5" t="s">
        <v>91</v>
      </c>
      <c r="B8" s="97">
        <v>4665.13</v>
      </c>
      <c r="C8" s="75">
        <v>6784.09</v>
      </c>
      <c r="D8" s="75">
        <v>7053.03</v>
      </c>
      <c r="E8" s="75">
        <v>5787.95</v>
      </c>
      <c r="F8" s="75">
        <v>4574.25</v>
      </c>
      <c r="G8" s="75">
        <v>5585.48</v>
      </c>
      <c r="H8" s="75">
        <v>3187.62</v>
      </c>
      <c r="I8" s="75">
        <v>6319.77</v>
      </c>
      <c r="J8" s="75">
        <v>8453.61</v>
      </c>
      <c r="K8" s="98">
        <v>6994.77</v>
      </c>
      <c r="L8" s="54">
        <f t="shared" si="0"/>
        <v>-0.17257006178425549</v>
      </c>
      <c r="N8" s="392">
        <f>K8/$K$33</f>
        <v>0.26004805563538391</v>
      </c>
      <c r="P8" s="97">
        <v>1835.079</v>
      </c>
      <c r="Q8" s="75">
        <v>2678.4639999999999</v>
      </c>
      <c r="R8" s="75">
        <v>2473.3679999999999</v>
      </c>
      <c r="S8" s="75">
        <v>2434.424</v>
      </c>
      <c r="T8" s="75">
        <v>2002.9580000000001</v>
      </c>
      <c r="U8" s="75">
        <v>2456.8069999999998</v>
      </c>
      <c r="V8" s="75">
        <v>1541.3620000000001</v>
      </c>
      <c r="W8" s="75">
        <v>2283.364</v>
      </c>
      <c r="X8" s="75">
        <v>3127.4609999999998</v>
      </c>
      <c r="Y8" s="98">
        <v>2484.123</v>
      </c>
      <c r="Z8" s="54">
        <f t="shared" si="1"/>
        <v>-0.20570616228307875</v>
      </c>
      <c r="AB8" s="392">
        <f>Y8/$Y$33</f>
        <v>0.1495637938674656</v>
      </c>
      <c r="AD8" s="64">
        <f t="shared" si="2"/>
        <v>3.9336074235873379</v>
      </c>
      <c r="AE8" s="89">
        <f t="shared" si="3"/>
        <v>3.9481551689320158</v>
      </c>
      <c r="AF8" s="89">
        <f t="shared" si="4"/>
        <v>3.5068162194120829</v>
      </c>
      <c r="AG8" s="89">
        <f t="shared" si="5"/>
        <v>4.2060211301065138</v>
      </c>
      <c r="AH8" s="89">
        <f t="shared" si="6"/>
        <v>4.3787681040607751</v>
      </c>
      <c r="AI8" s="89">
        <f t="shared" si="7"/>
        <v>4.398560195363693</v>
      </c>
      <c r="AJ8" s="89">
        <f t="shared" si="8"/>
        <v>4.8354634492191675</v>
      </c>
      <c r="AK8" s="89">
        <f t="shared" si="9"/>
        <v>3.6130492090693171</v>
      </c>
      <c r="AL8" s="89">
        <f t="shared" si="10"/>
        <v>3.6995567574089643</v>
      </c>
      <c r="AM8" s="19">
        <f t="shared" si="11"/>
        <v>3.551400546408245</v>
      </c>
      <c r="AN8" s="54">
        <f t="shared" ref="AN8:AN33" si="12">(AM8-AL8)/AL8</f>
        <v>-4.0047016633550057E-2</v>
      </c>
    </row>
    <row r="9" spans="1:40" ht="20.100000000000001" customHeight="1" x14ac:dyDescent="0.25">
      <c r="A9" s="5" t="s">
        <v>92</v>
      </c>
      <c r="B9" s="97">
        <v>2387.14</v>
      </c>
      <c r="C9" s="75">
        <v>3296.62</v>
      </c>
      <c r="D9" s="75">
        <v>3432.47</v>
      </c>
      <c r="E9" s="75">
        <v>3413.95</v>
      </c>
      <c r="F9" s="75">
        <v>2714.98</v>
      </c>
      <c r="G9" s="75">
        <v>3007.35</v>
      </c>
      <c r="H9" s="75">
        <v>2753.63</v>
      </c>
      <c r="I9" s="75">
        <v>3726.38</v>
      </c>
      <c r="J9" s="75">
        <v>2503.91</v>
      </c>
      <c r="K9" s="98">
        <v>3134.35</v>
      </c>
      <c r="L9" s="54">
        <f t="shared" si="0"/>
        <v>0.25178221261946321</v>
      </c>
      <c r="N9" s="392">
        <f t="shared" ref="N9:N32" si="13">K9/$K$33</f>
        <v>0.11652729441865357</v>
      </c>
      <c r="P9" s="97">
        <v>1599.9</v>
      </c>
      <c r="Q9" s="75">
        <v>1982.079</v>
      </c>
      <c r="R9" s="75">
        <v>2146.1260000000002</v>
      </c>
      <c r="S9" s="75">
        <v>2126.6770000000001</v>
      </c>
      <c r="T9" s="75">
        <v>2231.77</v>
      </c>
      <c r="U9" s="75">
        <v>2690.9609999999998</v>
      </c>
      <c r="V9" s="75">
        <v>2667.6640000000002</v>
      </c>
      <c r="W9" s="75">
        <v>2838.8020000000001</v>
      </c>
      <c r="X9" s="75">
        <v>1679.8340000000001</v>
      </c>
      <c r="Y9" s="98">
        <v>2194.922</v>
      </c>
      <c r="Z9" s="54">
        <f t="shared" si="1"/>
        <v>0.30663029799373032</v>
      </c>
      <c r="AB9" s="392">
        <f t="shared" ref="AB9:AB32" si="14">Y9/$Y$33</f>
        <v>0.13215161308967605</v>
      </c>
      <c r="AD9" s="64">
        <f t="shared" si="2"/>
        <v>6.7021624203021188</v>
      </c>
      <c r="AE9" s="89">
        <f t="shared" si="3"/>
        <v>6.0124582147775598</v>
      </c>
      <c r="AF9" s="89">
        <f t="shared" si="4"/>
        <v>6.2524246388169455</v>
      </c>
      <c r="AG9" s="89">
        <f t="shared" si="5"/>
        <v>6.229373599496185</v>
      </c>
      <c r="AH9" s="89">
        <f t="shared" si="6"/>
        <v>8.2202078836676513</v>
      </c>
      <c r="AI9" s="89">
        <f t="shared" si="7"/>
        <v>8.9479475285550389</v>
      </c>
      <c r="AJ9" s="89">
        <f t="shared" si="8"/>
        <v>9.6878084564738192</v>
      </c>
      <c r="AK9" s="89">
        <f t="shared" si="9"/>
        <v>7.6181226820667778</v>
      </c>
      <c r="AL9" s="89">
        <f t="shared" si="10"/>
        <v>6.7088433689709301</v>
      </c>
      <c r="AM9" s="19">
        <f t="shared" si="11"/>
        <v>7.0027980282993285</v>
      </c>
      <c r="AN9" s="54">
        <f t="shared" si="12"/>
        <v>4.3815996761523451E-2</v>
      </c>
    </row>
    <row r="10" spans="1:40" ht="20.100000000000001" customHeight="1" x14ac:dyDescent="0.25">
      <c r="A10" s="5" t="s">
        <v>96</v>
      </c>
      <c r="B10" s="97">
        <v>2609.42</v>
      </c>
      <c r="C10" s="75">
        <v>2370.3200000000002</v>
      </c>
      <c r="D10" s="75">
        <v>2516.2199999999998</v>
      </c>
      <c r="E10" s="75">
        <v>2422.36</v>
      </c>
      <c r="F10" s="75">
        <v>2129.46</v>
      </c>
      <c r="G10" s="75">
        <v>2579.39</v>
      </c>
      <c r="H10" s="75">
        <v>2231.5300000000002</v>
      </c>
      <c r="I10" s="75">
        <v>3562.09</v>
      </c>
      <c r="J10" s="75">
        <v>2558.23</v>
      </c>
      <c r="K10" s="98">
        <v>3118.95</v>
      </c>
      <c r="L10" s="54">
        <f t="shared" si="0"/>
        <v>0.21918279435390867</v>
      </c>
      <c r="N10" s="392">
        <f t="shared" si="13"/>
        <v>0.11595476093195066</v>
      </c>
      <c r="P10" s="97">
        <v>997.47199999999998</v>
      </c>
      <c r="Q10" s="75">
        <v>888.96799999999996</v>
      </c>
      <c r="R10" s="75">
        <v>993.26900000000001</v>
      </c>
      <c r="S10" s="75">
        <v>984.52599999999995</v>
      </c>
      <c r="T10" s="75">
        <v>932.43700000000001</v>
      </c>
      <c r="U10" s="75">
        <v>1173.6300000000001</v>
      </c>
      <c r="V10" s="75">
        <v>1042.1500000000001</v>
      </c>
      <c r="W10" s="75">
        <v>1613.3409999999999</v>
      </c>
      <c r="X10" s="75">
        <v>1067.095</v>
      </c>
      <c r="Y10" s="98">
        <v>1314.1120000000001</v>
      </c>
      <c r="Z10" s="54">
        <f t="shared" si="1"/>
        <v>0.23148548161129051</v>
      </c>
      <c r="AB10" s="392">
        <f t="shared" si="14"/>
        <v>7.9119905208704627E-2</v>
      </c>
      <c r="AD10" s="64">
        <f t="shared" si="2"/>
        <v>3.8225812632692318</v>
      </c>
      <c r="AE10" s="89">
        <f t="shared" si="3"/>
        <v>3.7504134462857328</v>
      </c>
      <c r="AF10" s="89">
        <f t="shared" si="4"/>
        <v>3.9474648480657497</v>
      </c>
      <c r="AG10" s="89">
        <f t="shared" si="5"/>
        <v>4.0643256989051997</v>
      </c>
      <c r="AH10" s="89">
        <f t="shared" si="6"/>
        <v>4.3787486029321983</v>
      </c>
      <c r="AI10" s="89">
        <f t="shared" si="7"/>
        <v>4.5500292704864336</v>
      </c>
      <c r="AJ10" s="89">
        <f t="shared" si="8"/>
        <v>4.6701142265620446</v>
      </c>
      <c r="AK10" s="89">
        <f t="shared" si="9"/>
        <v>4.5291977462669379</v>
      </c>
      <c r="AL10" s="89">
        <f t="shared" si="10"/>
        <v>4.1712238539927995</v>
      </c>
      <c r="AM10" s="19">
        <f t="shared" si="11"/>
        <v>4.2133153785729176</v>
      </c>
      <c r="AN10" s="54">
        <f t="shared" si="12"/>
        <v>1.0090929198112218E-2</v>
      </c>
    </row>
    <row r="11" spans="1:40" ht="20.100000000000001" customHeight="1" x14ac:dyDescent="0.25">
      <c r="A11" s="5" t="s">
        <v>108</v>
      </c>
      <c r="B11" s="97">
        <v>2073.6999999999998</v>
      </c>
      <c r="C11" s="75">
        <v>2069.75</v>
      </c>
      <c r="D11" s="75">
        <v>2673.64</v>
      </c>
      <c r="E11" s="75">
        <v>2293.31</v>
      </c>
      <c r="F11" s="75">
        <v>2701.15</v>
      </c>
      <c r="G11" s="75">
        <v>2606.42</v>
      </c>
      <c r="H11" s="75">
        <v>2072.54</v>
      </c>
      <c r="I11" s="75">
        <v>2386.25</v>
      </c>
      <c r="J11" s="75">
        <v>2421.7399999999998</v>
      </c>
      <c r="K11" s="98">
        <v>2295.4699999999998</v>
      </c>
      <c r="L11" s="54">
        <f t="shared" si="0"/>
        <v>-5.2140196718062214E-2</v>
      </c>
      <c r="N11" s="392">
        <f t="shared" si="13"/>
        <v>8.5339833942982349E-2</v>
      </c>
      <c r="P11" s="97">
        <v>1107.4549999999999</v>
      </c>
      <c r="Q11" s="75">
        <v>1203.809</v>
      </c>
      <c r="R11" s="75">
        <v>1442.2750000000001</v>
      </c>
      <c r="S11" s="75">
        <v>1179.02</v>
      </c>
      <c r="T11" s="75">
        <v>1395.355</v>
      </c>
      <c r="U11" s="75">
        <v>1552.223</v>
      </c>
      <c r="V11" s="75">
        <v>1259.925</v>
      </c>
      <c r="W11" s="75">
        <v>1355.4449999999999</v>
      </c>
      <c r="X11" s="75">
        <v>1471.1579999999999</v>
      </c>
      <c r="Y11" s="98">
        <v>1276.3810000000001</v>
      </c>
      <c r="Z11" s="54">
        <f t="shared" si="1"/>
        <v>-0.13239706408149216</v>
      </c>
      <c r="AB11" s="392">
        <f t="shared" si="14"/>
        <v>7.6848201470035751E-2</v>
      </c>
      <c r="AD11" s="64">
        <f t="shared" si="2"/>
        <v>5.3404783719920914</v>
      </c>
      <c r="AE11" s="89">
        <f t="shared" si="3"/>
        <v>5.8162048556588966</v>
      </c>
      <c r="AF11" s="89">
        <f t="shared" si="4"/>
        <v>5.3944248290719781</v>
      </c>
      <c r="AG11" s="89">
        <f t="shared" si="5"/>
        <v>5.1411278893825951</v>
      </c>
      <c r="AH11" s="89">
        <f t="shared" si="6"/>
        <v>5.1657812413231401</v>
      </c>
      <c r="AI11" s="89">
        <f t="shared" si="7"/>
        <v>5.9553832459849145</v>
      </c>
      <c r="AJ11" s="89">
        <f t="shared" si="8"/>
        <v>6.0791347814758705</v>
      </c>
      <c r="AK11" s="89">
        <f t="shared" si="9"/>
        <v>5.6802304871660549</v>
      </c>
      <c r="AL11" s="89">
        <f t="shared" si="10"/>
        <v>6.0747974596777521</v>
      </c>
      <c r="AM11" s="19">
        <f t="shared" si="11"/>
        <v>5.5604342465813108</v>
      </c>
      <c r="AN11" s="54">
        <f t="shared" si="12"/>
        <v>-8.4671664612786371E-2</v>
      </c>
    </row>
    <row r="12" spans="1:40" ht="20.100000000000001" customHeight="1" x14ac:dyDescent="0.25">
      <c r="A12" s="5" t="s">
        <v>95</v>
      </c>
      <c r="B12" s="97">
        <v>1582.03</v>
      </c>
      <c r="C12" s="75">
        <v>2907.42</v>
      </c>
      <c r="D12" s="75">
        <v>2316.87</v>
      </c>
      <c r="E12" s="75">
        <v>2871.82</v>
      </c>
      <c r="F12" s="75">
        <v>1960.31</v>
      </c>
      <c r="G12" s="75">
        <v>2525.0500000000002</v>
      </c>
      <c r="H12" s="75">
        <v>1819.29</v>
      </c>
      <c r="I12" s="75">
        <v>2104.42</v>
      </c>
      <c r="J12" s="75">
        <v>2413.96</v>
      </c>
      <c r="K12" s="98">
        <v>2050.0300000000002</v>
      </c>
      <c r="L12" s="54">
        <f t="shared" si="0"/>
        <v>-0.15076057598303197</v>
      </c>
      <c r="N12" s="392">
        <f t="shared" si="13"/>
        <v>7.6214988554906896E-2</v>
      </c>
      <c r="P12" s="97">
        <v>688.66899999999998</v>
      </c>
      <c r="Q12" s="75">
        <v>1392.4469999999999</v>
      </c>
      <c r="R12" s="75">
        <v>1059.0329999999999</v>
      </c>
      <c r="S12" s="75">
        <v>1356.6610000000001</v>
      </c>
      <c r="T12" s="75">
        <v>1188.5219999999999</v>
      </c>
      <c r="U12" s="75">
        <v>1682.9870000000001</v>
      </c>
      <c r="V12" s="75">
        <v>1210.7840000000001</v>
      </c>
      <c r="W12" s="75">
        <v>1158.5540000000001</v>
      </c>
      <c r="X12" s="75">
        <v>1428.444</v>
      </c>
      <c r="Y12" s="98">
        <v>1146.4960000000001</v>
      </c>
      <c r="Z12" s="54">
        <f t="shared" si="1"/>
        <v>-0.19738120640361112</v>
      </c>
      <c r="AB12" s="392">
        <f t="shared" si="14"/>
        <v>6.9028100224455005E-2</v>
      </c>
      <c r="AD12" s="64">
        <f t="shared" si="2"/>
        <v>4.3530716863776284</v>
      </c>
      <c r="AE12" s="89">
        <f t="shared" si="3"/>
        <v>4.789287409455806</v>
      </c>
      <c r="AF12" s="89">
        <f t="shared" si="4"/>
        <v>4.5709642750780146</v>
      </c>
      <c r="AG12" s="89">
        <f t="shared" si="5"/>
        <v>4.7240460753111266</v>
      </c>
      <c r="AH12" s="89">
        <f t="shared" si="6"/>
        <v>6.0629288224821583</v>
      </c>
      <c r="AI12" s="89">
        <f t="shared" si="7"/>
        <v>6.6651630660778993</v>
      </c>
      <c r="AJ12" s="89">
        <f t="shared" si="8"/>
        <v>6.6552556216985757</v>
      </c>
      <c r="AK12" s="89">
        <f t="shared" si="9"/>
        <v>5.5053363872230836</v>
      </c>
      <c r="AL12" s="89">
        <f t="shared" si="10"/>
        <v>5.9174302805348891</v>
      </c>
      <c r="AM12" s="19">
        <f t="shared" si="11"/>
        <v>5.5925815719769956</v>
      </c>
      <c r="AN12" s="54">
        <f t="shared" si="12"/>
        <v>-5.4896922001171383E-2</v>
      </c>
    </row>
    <row r="13" spans="1:40" ht="20.100000000000001" customHeight="1" x14ac:dyDescent="0.25">
      <c r="A13" s="5" t="s">
        <v>111</v>
      </c>
      <c r="B13" s="97">
        <v>49.63</v>
      </c>
      <c r="C13" s="75">
        <v>30.74</v>
      </c>
      <c r="D13" s="75">
        <v>40.96</v>
      </c>
      <c r="E13" s="75">
        <v>49.74</v>
      </c>
      <c r="F13" s="75">
        <v>41.95</v>
      </c>
      <c r="G13" s="75">
        <v>57.78</v>
      </c>
      <c r="H13" s="75">
        <v>392.12</v>
      </c>
      <c r="I13" s="75">
        <v>919.3</v>
      </c>
      <c r="J13" s="75">
        <v>87.07</v>
      </c>
      <c r="K13" s="98">
        <v>233.11</v>
      </c>
      <c r="L13" s="54">
        <f t="shared" si="0"/>
        <v>1.6772711611347195</v>
      </c>
      <c r="N13" s="392">
        <f t="shared" si="13"/>
        <v>8.6664468237217726E-3</v>
      </c>
      <c r="P13" s="97">
        <v>100.753</v>
      </c>
      <c r="Q13" s="75">
        <v>62.744999999999997</v>
      </c>
      <c r="R13" s="75">
        <v>77.498000000000005</v>
      </c>
      <c r="S13" s="75">
        <v>83.971000000000004</v>
      </c>
      <c r="T13" s="75">
        <v>71.885000000000005</v>
      </c>
      <c r="U13" s="75">
        <v>102.43600000000001</v>
      </c>
      <c r="V13" s="75">
        <v>160.22900000000001</v>
      </c>
      <c r="W13" s="75">
        <v>337.54</v>
      </c>
      <c r="X13" s="75">
        <v>196.59</v>
      </c>
      <c r="Y13" s="98">
        <v>593.38699999999994</v>
      </c>
      <c r="Z13" s="54">
        <f t="shared" si="1"/>
        <v>2.018398697797446</v>
      </c>
      <c r="AB13" s="392">
        <f t="shared" si="14"/>
        <v>3.5726576724113016E-2</v>
      </c>
      <c r="AD13" s="64">
        <f t="shared" si="2"/>
        <v>20.30082611323796</v>
      </c>
      <c r="AE13" s="89">
        <f t="shared" si="3"/>
        <v>20.411515940143133</v>
      </c>
      <c r="AF13" s="89">
        <f t="shared" si="4"/>
        <v>18.92041015625</v>
      </c>
      <c r="AG13" s="89">
        <f t="shared" si="5"/>
        <v>16.881986328910333</v>
      </c>
      <c r="AH13" s="89">
        <f t="shared" si="6"/>
        <v>17.135876042908226</v>
      </c>
      <c r="AI13" s="89">
        <f t="shared" si="7"/>
        <v>17.728625822083767</v>
      </c>
      <c r="AJ13" s="89">
        <f t="shared" si="8"/>
        <v>4.0862236050188718</v>
      </c>
      <c r="AK13" s="89">
        <f t="shared" si="9"/>
        <v>3.6717067333840969</v>
      </c>
      <c r="AL13" s="89">
        <f t="shared" si="10"/>
        <v>22.578385207304468</v>
      </c>
      <c r="AM13" s="19">
        <f t="shared" si="11"/>
        <v>25.455235725623094</v>
      </c>
      <c r="AN13" s="54">
        <f t="shared" si="12"/>
        <v>0.12741613237194302</v>
      </c>
    </row>
    <row r="14" spans="1:40" ht="20.100000000000001" customHeight="1" x14ac:dyDescent="0.25">
      <c r="A14" s="5" t="s">
        <v>105</v>
      </c>
      <c r="B14" s="97">
        <v>1512.74</v>
      </c>
      <c r="C14" s="75">
        <v>2429.5</v>
      </c>
      <c r="D14" s="75">
        <v>1731.95</v>
      </c>
      <c r="E14" s="75">
        <v>1701.72</v>
      </c>
      <c r="F14" s="75">
        <v>1165.46</v>
      </c>
      <c r="G14" s="75">
        <v>1412.63</v>
      </c>
      <c r="H14" s="75">
        <v>1366.86</v>
      </c>
      <c r="I14" s="75">
        <v>1354.68</v>
      </c>
      <c r="J14" s="75">
        <v>1117.57</v>
      </c>
      <c r="K14" s="98">
        <v>979.26</v>
      </c>
      <c r="L14" s="54">
        <f t="shared" si="0"/>
        <v>-0.12375958552931804</v>
      </c>
      <c r="N14" s="392">
        <f t="shared" si="13"/>
        <v>3.6406437804460477E-2</v>
      </c>
      <c r="P14" s="97">
        <v>562.82299999999998</v>
      </c>
      <c r="Q14" s="75">
        <v>1039.7660000000001</v>
      </c>
      <c r="R14" s="75">
        <v>738.65300000000002</v>
      </c>
      <c r="S14" s="75">
        <v>746.35599999999999</v>
      </c>
      <c r="T14" s="75">
        <v>516.66499999999996</v>
      </c>
      <c r="U14" s="75">
        <v>692.29100000000005</v>
      </c>
      <c r="V14" s="75">
        <v>721.14400000000001</v>
      </c>
      <c r="W14" s="75">
        <v>714.72</v>
      </c>
      <c r="X14" s="75">
        <v>639.62099999999998</v>
      </c>
      <c r="Y14" s="98">
        <v>513.12300000000005</v>
      </c>
      <c r="Z14" s="54">
        <f t="shared" si="1"/>
        <v>-0.1977702420652229</v>
      </c>
      <c r="AB14" s="392">
        <f t="shared" si="14"/>
        <v>3.0894050979221058E-2</v>
      </c>
      <c r="AD14" s="64">
        <f t="shared" si="2"/>
        <v>3.720553432843714</v>
      </c>
      <c r="AE14" s="89">
        <f t="shared" si="3"/>
        <v>4.2797530356040339</v>
      </c>
      <c r="AF14" s="89">
        <f t="shared" si="4"/>
        <v>4.2648633043679087</v>
      </c>
      <c r="AG14" s="89">
        <f t="shared" si="5"/>
        <v>4.3858919211151068</v>
      </c>
      <c r="AH14" s="89">
        <f t="shared" si="6"/>
        <v>4.4331422785852794</v>
      </c>
      <c r="AI14" s="89">
        <f t="shared" si="7"/>
        <v>4.9007241811373117</v>
      </c>
      <c r="AJ14" s="89">
        <f t="shared" si="8"/>
        <v>5.2759170653907503</v>
      </c>
      <c r="AK14" s="89">
        <f t="shared" si="9"/>
        <v>5.2759323235007525</v>
      </c>
      <c r="AL14" s="89">
        <f t="shared" si="10"/>
        <v>5.7233193446495525</v>
      </c>
      <c r="AM14" s="19">
        <f t="shared" si="11"/>
        <v>5.2399056430365789</v>
      </c>
      <c r="AN14" s="54">
        <f t="shared" si="12"/>
        <v>-8.4463870090508417E-2</v>
      </c>
    </row>
    <row r="15" spans="1:40" ht="20.100000000000001" customHeight="1" x14ac:dyDescent="0.25">
      <c r="A15" s="5" t="s">
        <v>94</v>
      </c>
      <c r="B15" s="97">
        <v>726.9</v>
      </c>
      <c r="C15" s="75">
        <v>868.55</v>
      </c>
      <c r="D15" s="75">
        <v>871.95</v>
      </c>
      <c r="E15" s="75">
        <v>910.16</v>
      </c>
      <c r="F15" s="75">
        <v>720.03</v>
      </c>
      <c r="G15" s="75">
        <v>708.34</v>
      </c>
      <c r="H15" s="75">
        <v>1015.31</v>
      </c>
      <c r="I15" s="75">
        <v>973.01</v>
      </c>
      <c r="J15" s="75">
        <v>740.17</v>
      </c>
      <c r="K15" s="98">
        <v>846.68</v>
      </c>
      <c r="L15" s="54">
        <f t="shared" si="0"/>
        <v>0.14389937446802761</v>
      </c>
      <c r="N15" s="392">
        <f t="shared" si="13"/>
        <v>3.1477444968936334E-2</v>
      </c>
      <c r="P15" s="97">
        <v>308.351</v>
      </c>
      <c r="Q15" s="75">
        <v>419.00799999999998</v>
      </c>
      <c r="R15" s="75">
        <v>409.29899999999998</v>
      </c>
      <c r="S15" s="75">
        <v>432.24099999999999</v>
      </c>
      <c r="T15" s="75">
        <v>348.46300000000002</v>
      </c>
      <c r="U15" s="75">
        <v>394.78100000000001</v>
      </c>
      <c r="V15" s="75">
        <v>611.45699999999999</v>
      </c>
      <c r="W15" s="75">
        <v>605.48099999999999</v>
      </c>
      <c r="X15" s="75">
        <v>421.43099999999998</v>
      </c>
      <c r="Y15" s="98">
        <v>479.67500000000001</v>
      </c>
      <c r="Z15" s="54">
        <f t="shared" si="1"/>
        <v>0.138205305257563</v>
      </c>
      <c r="AB15" s="392">
        <f t="shared" si="14"/>
        <v>2.8880217615382394E-2</v>
      </c>
      <c r="AD15" s="64">
        <f t="shared" si="2"/>
        <v>4.2420002751410095</v>
      </c>
      <c r="AE15" s="89">
        <f t="shared" si="3"/>
        <v>4.8242242818490588</v>
      </c>
      <c r="AF15" s="89">
        <f t="shared" si="4"/>
        <v>4.6940650266643722</v>
      </c>
      <c r="AG15" s="89">
        <f t="shared" si="5"/>
        <v>4.7490660982684361</v>
      </c>
      <c r="AH15" s="89">
        <f t="shared" si="6"/>
        <v>4.8395622404622038</v>
      </c>
      <c r="AI15" s="89">
        <f t="shared" si="7"/>
        <v>5.5733263686930004</v>
      </c>
      <c r="AJ15" s="89">
        <f t="shared" si="8"/>
        <v>6.0223675527671352</v>
      </c>
      <c r="AK15" s="89">
        <f t="shared" si="9"/>
        <v>6.2227623559881193</v>
      </c>
      <c r="AL15" s="89">
        <f t="shared" si="10"/>
        <v>5.6937055000878178</v>
      </c>
      <c r="AM15" s="19">
        <f t="shared" si="11"/>
        <v>5.6653635375820857</v>
      </c>
      <c r="AN15" s="54">
        <f t="shared" si="12"/>
        <v>-4.9777710675929831E-3</v>
      </c>
    </row>
    <row r="16" spans="1:40" ht="20.100000000000001" customHeight="1" x14ac:dyDescent="0.25">
      <c r="A16" s="5" t="s">
        <v>100</v>
      </c>
      <c r="B16" s="97">
        <v>1249.78</v>
      </c>
      <c r="C16" s="75">
        <v>1125.3</v>
      </c>
      <c r="D16" s="75">
        <v>815.33</v>
      </c>
      <c r="E16" s="75">
        <v>992.7</v>
      </c>
      <c r="F16" s="75">
        <v>855.31</v>
      </c>
      <c r="G16" s="75">
        <v>1040.97</v>
      </c>
      <c r="H16" s="75">
        <v>1001.01</v>
      </c>
      <c r="I16" s="75">
        <v>730.28</v>
      </c>
      <c r="J16" s="75">
        <v>896.13</v>
      </c>
      <c r="K16" s="98">
        <v>754.86</v>
      </c>
      <c r="L16" s="54">
        <f t="shared" si="0"/>
        <v>-0.15764453818084428</v>
      </c>
      <c r="N16" s="392">
        <f t="shared" si="13"/>
        <v>2.8063806998218081E-2</v>
      </c>
      <c r="P16" s="97">
        <v>476.113</v>
      </c>
      <c r="Q16" s="75">
        <v>511.71499999999997</v>
      </c>
      <c r="R16" s="75">
        <v>339.89699999999999</v>
      </c>
      <c r="S16" s="75">
        <v>375.46499999999997</v>
      </c>
      <c r="T16" s="75">
        <v>391.88400000000001</v>
      </c>
      <c r="U16" s="75">
        <v>374.68299999999999</v>
      </c>
      <c r="V16" s="75">
        <v>399.89100000000002</v>
      </c>
      <c r="W16" s="75">
        <v>288.10500000000002</v>
      </c>
      <c r="X16" s="75">
        <v>350.91800000000001</v>
      </c>
      <c r="Y16" s="98">
        <v>439.017</v>
      </c>
      <c r="Z16" s="54">
        <f t="shared" si="1"/>
        <v>0.25105295254161936</v>
      </c>
      <c r="AB16" s="392">
        <f t="shared" si="14"/>
        <v>2.6432285395011898E-2</v>
      </c>
      <c r="AD16" s="64">
        <f t="shared" si="2"/>
        <v>3.8095744851093793</v>
      </c>
      <c r="AE16" s="89">
        <f t="shared" si="3"/>
        <v>4.5473651470718917</v>
      </c>
      <c r="AF16" s="89">
        <f t="shared" si="4"/>
        <v>4.1688273459826082</v>
      </c>
      <c r="AG16" s="89">
        <f t="shared" si="5"/>
        <v>3.7822605016621331</v>
      </c>
      <c r="AH16" s="89">
        <f t="shared" si="6"/>
        <v>4.5817773672703472</v>
      </c>
      <c r="AI16" s="89">
        <f t="shared" si="7"/>
        <v>3.5993640546797696</v>
      </c>
      <c r="AJ16" s="89">
        <f t="shared" si="8"/>
        <v>3.9948751760721675</v>
      </c>
      <c r="AK16" s="89">
        <f t="shared" si="9"/>
        <v>3.9451306348249995</v>
      </c>
      <c r="AL16" s="89">
        <f t="shared" si="10"/>
        <v>3.9159273766083045</v>
      </c>
      <c r="AM16" s="19">
        <f t="shared" si="11"/>
        <v>5.8158731420395835</v>
      </c>
      <c r="AN16" s="54">
        <f t="shared" si="12"/>
        <v>0.48518411673836398</v>
      </c>
    </row>
    <row r="17" spans="1:40" ht="20.100000000000001" customHeight="1" x14ac:dyDescent="0.25">
      <c r="A17" s="5" t="s">
        <v>104</v>
      </c>
      <c r="B17" s="97">
        <v>549.29</v>
      </c>
      <c r="C17" s="75">
        <v>31.23</v>
      </c>
      <c r="D17" s="75">
        <v>200.32</v>
      </c>
      <c r="E17" s="75">
        <v>78.209999999999994</v>
      </c>
      <c r="F17" s="75">
        <v>112.01</v>
      </c>
      <c r="G17" s="75">
        <v>34.83</v>
      </c>
      <c r="H17" s="75">
        <v>160.24</v>
      </c>
      <c r="I17" s="75">
        <v>679.58</v>
      </c>
      <c r="J17" s="75">
        <v>612.44000000000005</v>
      </c>
      <c r="K17" s="98">
        <v>503.23</v>
      </c>
      <c r="L17" s="54">
        <f t="shared" si="0"/>
        <v>-0.17831950884984657</v>
      </c>
      <c r="N17" s="392">
        <f t="shared" si="13"/>
        <v>1.8708832890487356E-2</v>
      </c>
      <c r="P17" s="97">
        <v>461.29700000000003</v>
      </c>
      <c r="Q17" s="75">
        <v>21.527000000000001</v>
      </c>
      <c r="R17" s="75">
        <v>75.671999999999997</v>
      </c>
      <c r="S17" s="75">
        <v>41.915999999999997</v>
      </c>
      <c r="T17" s="75">
        <v>51.62</v>
      </c>
      <c r="U17" s="75">
        <v>36.186</v>
      </c>
      <c r="V17" s="75">
        <v>100.64700000000001</v>
      </c>
      <c r="W17" s="75">
        <v>491.60399999999998</v>
      </c>
      <c r="X17" s="75">
        <v>565.00800000000004</v>
      </c>
      <c r="Y17" s="98">
        <v>431.89699999999999</v>
      </c>
      <c r="Z17" s="54">
        <f t="shared" si="1"/>
        <v>-0.235591354458698</v>
      </c>
      <c r="AB17" s="392">
        <f t="shared" si="14"/>
        <v>2.600360524820099E-2</v>
      </c>
      <c r="AD17" s="64">
        <f t="shared" si="2"/>
        <v>8.39805931293124</v>
      </c>
      <c r="AE17" s="89">
        <f t="shared" si="3"/>
        <v>6.8930515529939163</v>
      </c>
      <c r="AF17" s="89">
        <f t="shared" si="4"/>
        <v>3.7775559105431311</v>
      </c>
      <c r="AG17" s="89">
        <f t="shared" si="5"/>
        <v>5.3594169543536632</v>
      </c>
      <c r="AH17" s="89">
        <f t="shared" si="6"/>
        <v>4.6085170966877955</v>
      </c>
      <c r="AI17" s="89">
        <f t="shared" si="7"/>
        <v>10.389319552110249</v>
      </c>
      <c r="AJ17" s="89">
        <f t="shared" si="8"/>
        <v>6.2810159760359463</v>
      </c>
      <c r="AK17" s="89">
        <f t="shared" si="9"/>
        <v>7.2339386091409397</v>
      </c>
      <c r="AL17" s="89">
        <f t="shared" si="10"/>
        <v>9.2255241329762914</v>
      </c>
      <c r="AM17" s="19">
        <f t="shared" si="11"/>
        <v>8.582497068934682</v>
      </c>
      <c r="AN17" s="54">
        <f t="shared" si="12"/>
        <v>-6.9700870625131542E-2</v>
      </c>
    </row>
    <row r="18" spans="1:40" ht="20.100000000000001" customHeight="1" x14ac:dyDescent="0.25">
      <c r="A18" s="5" t="s">
        <v>103</v>
      </c>
      <c r="B18" s="97">
        <v>222.41</v>
      </c>
      <c r="C18" s="75">
        <v>668.38</v>
      </c>
      <c r="D18" s="75">
        <v>448.62</v>
      </c>
      <c r="E18" s="75">
        <v>404.59</v>
      </c>
      <c r="F18" s="75">
        <v>527</v>
      </c>
      <c r="G18" s="75">
        <v>426.3</v>
      </c>
      <c r="H18" s="75">
        <v>500.21</v>
      </c>
      <c r="I18" s="75">
        <v>488.69</v>
      </c>
      <c r="J18" s="75">
        <v>676.29</v>
      </c>
      <c r="K18" s="98">
        <v>549.4</v>
      </c>
      <c r="L18" s="54">
        <f t="shared" si="0"/>
        <v>-0.18762660988629137</v>
      </c>
      <c r="N18" s="392">
        <f t="shared" si="13"/>
        <v>2.0425318025621989E-2</v>
      </c>
      <c r="P18" s="97">
        <v>114.41500000000001</v>
      </c>
      <c r="Q18" s="75">
        <v>297.12299999999999</v>
      </c>
      <c r="R18" s="75">
        <v>229.898</v>
      </c>
      <c r="S18" s="75">
        <v>201.89699999999999</v>
      </c>
      <c r="T18" s="75">
        <v>320.77100000000002</v>
      </c>
      <c r="U18" s="75">
        <v>298.94099999999997</v>
      </c>
      <c r="V18" s="75">
        <v>349.358</v>
      </c>
      <c r="W18" s="75">
        <v>292.70499999999998</v>
      </c>
      <c r="X18" s="75">
        <v>396.18299999999999</v>
      </c>
      <c r="Y18" s="98">
        <v>413.06799999999998</v>
      </c>
      <c r="Z18" s="54">
        <f t="shared" si="1"/>
        <v>4.2619193655457181E-2</v>
      </c>
      <c r="AB18" s="392">
        <f t="shared" si="14"/>
        <v>2.4869950966697814E-2</v>
      </c>
      <c r="AD18" s="64">
        <f t="shared" si="2"/>
        <v>5.1443280428038305</v>
      </c>
      <c r="AE18" s="89">
        <f t="shared" si="3"/>
        <v>4.4454202699063403</v>
      </c>
      <c r="AF18" s="89">
        <f t="shared" si="4"/>
        <v>5.1245597610449822</v>
      </c>
      <c r="AG18" s="89">
        <f t="shared" si="5"/>
        <v>4.9901628809411998</v>
      </c>
      <c r="AH18" s="89">
        <f t="shared" si="6"/>
        <v>6.0867362428842506</v>
      </c>
      <c r="AI18" s="89">
        <f t="shared" si="7"/>
        <v>7.0124560168895131</v>
      </c>
      <c r="AJ18" s="89">
        <f t="shared" si="8"/>
        <v>6.9842266248175768</v>
      </c>
      <c r="AK18" s="89">
        <f t="shared" si="9"/>
        <v>5.9895843991078195</v>
      </c>
      <c r="AL18" s="89">
        <f t="shared" si="10"/>
        <v>5.858182140797588</v>
      </c>
      <c r="AM18" s="19">
        <f t="shared" si="11"/>
        <v>7.518529304696032</v>
      </c>
      <c r="AN18" s="54">
        <f t="shared" si="12"/>
        <v>0.28342361572123953</v>
      </c>
    </row>
    <row r="19" spans="1:40" ht="20.100000000000001" customHeight="1" x14ac:dyDescent="0.25">
      <c r="A19" s="5" t="s">
        <v>97</v>
      </c>
      <c r="B19" s="97">
        <v>712.14</v>
      </c>
      <c r="C19" s="75">
        <v>458.51</v>
      </c>
      <c r="D19" s="75">
        <v>571.13</v>
      </c>
      <c r="E19" s="75">
        <v>394.78</v>
      </c>
      <c r="F19" s="75">
        <v>511.77</v>
      </c>
      <c r="G19" s="75">
        <v>281.51</v>
      </c>
      <c r="H19" s="75">
        <v>438.56</v>
      </c>
      <c r="I19" s="75">
        <v>458.64</v>
      </c>
      <c r="J19" s="75">
        <v>527.51</v>
      </c>
      <c r="K19" s="98">
        <v>450.86</v>
      </c>
      <c r="L19" s="54">
        <f t="shared" si="0"/>
        <v>-0.14530530226915125</v>
      </c>
      <c r="N19" s="392">
        <f t="shared" si="13"/>
        <v>1.6761847260706095E-2</v>
      </c>
      <c r="P19" s="97">
        <v>492.70800000000003</v>
      </c>
      <c r="Q19" s="75">
        <v>346.22699999999998</v>
      </c>
      <c r="R19" s="75">
        <v>443.30500000000001</v>
      </c>
      <c r="S19" s="75">
        <v>362.012</v>
      </c>
      <c r="T19" s="75">
        <v>373.73899999999998</v>
      </c>
      <c r="U19" s="75">
        <v>198.024</v>
      </c>
      <c r="V19" s="75">
        <v>331.33499999999998</v>
      </c>
      <c r="W19" s="75">
        <v>390.589</v>
      </c>
      <c r="X19" s="75">
        <v>391.483</v>
      </c>
      <c r="Y19" s="98">
        <v>364.334</v>
      </c>
      <c r="Z19" s="54">
        <f t="shared" si="1"/>
        <v>-6.934911605357065E-2</v>
      </c>
      <c r="AB19" s="392">
        <f t="shared" si="14"/>
        <v>2.1935779860703036E-2</v>
      </c>
      <c r="AD19" s="64">
        <f t="shared" si="2"/>
        <v>6.9186957620692571</v>
      </c>
      <c r="AE19" s="89">
        <f t="shared" si="3"/>
        <v>7.5511330178185858</v>
      </c>
      <c r="AF19" s="89">
        <f t="shared" si="4"/>
        <v>7.7618930891390754</v>
      </c>
      <c r="AG19" s="89">
        <f t="shared" si="5"/>
        <v>9.1699680834895396</v>
      </c>
      <c r="AH19" s="89">
        <f t="shared" si="6"/>
        <v>7.3028704300760108</v>
      </c>
      <c r="AI19" s="89">
        <f t="shared" si="7"/>
        <v>7.0343504671237254</v>
      </c>
      <c r="AJ19" s="89">
        <f t="shared" si="8"/>
        <v>7.5550665815395837</v>
      </c>
      <c r="AK19" s="89">
        <f t="shared" si="9"/>
        <v>8.5162436769579628</v>
      </c>
      <c r="AL19" s="89">
        <f t="shared" si="10"/>
        <v>7.4213379841140457</v>
      </c>
      <c r="AM19" s="19">
        <f t="shared" si="11"/>
        <v>8.0808676751097899</v>
      </c>
      <c r="AN19" s="54">
        <f t="shared" si="12"/>
        <v>8.8869378056560575E-2</v>
      </c>
    </row>
    <row r="20" spans="1:40" ht="20.100000000000001" customHeight="1" x14ac:dyDescent="0.25">
      <c r="A20" s="5" t="s">
        <v>114</v>
      </c>
      <c r="B20" s="97">
        <v>10.44</v>
      </c>
      <c r="C20" s="75">
        <v>58.04</v>
      </c>
      <c r="D20" s="75">
        <v>31.66</v>
      </c>
      <c r="E20" s="75"/>
      <c r="F20" s="75">
        <v>69.08</v>
      </c>
      <c r="G20" s="75">
        <v>256.82</v>
      </c>
      <c r="H20" s="75">
        <v>139.82</v>
      </c>
      <c r="I20" s="75">
        <v>161.83000000000001</v>
      </c>
      <c r="J20" s="75">
        <v>224.94</v>
      </c>
      <c r="K20" s="98">
        <v>355.69</v>
      </c>
      <c r="L20" s="54">
        <f t="shared" si="0"/>
        <v>0.58126611540855344</v>
      </c>
      <c r="N20" s="392">
        <f t="shared" si="13"/>
        <v>1.3223664667880388E-2</v>
      </c>
      <c r="P20" s="97">
        <v>29.802</v>
      </c>
      <c r="Q20" s="75">
        <v>77.617000000000004</v>
      </c>
      <c r="R20" s="75">
        <v>19.725000000000001</v>
      </c>
      <c r="S20" s="75"/>
      <c r="T20" s="75">
        <v>66.998000000000005</v>
      </c>
      <c r="U20" s="75">
        <v>152.84100000000001</v>
      </c>
      <c r="V20" s="75">
        <v>72.153000000000006</v>
      </c>
      <c r="W20" s="75">
        <v>90.128</v>
      </c>
      <c r="X20" s="75">
        <v>140.875</v>
      </c>
      <c r="Y20" s="98">
        <v>213.30099999999999</v>
      </c>
      <c r="Z20" s="54">
        <f t="shared" si="1"/>
        <v>0.51411535048802126</v>
      </c>
      <c r="AB20" s="392">
        <f t="shared" si="14"/>
        <v>1.2842402246476635E-2</v>
      </c>
      <c r="AD20" s="64">
        <f t="shared" si="2"/>
        <v>28.545977011494251</v>
      </c>
      <c r="AE20" s="89">
        <f t="shared" si="3"/>
        <v>13.373018607856652</v>
      </c>
      <c r="AF20" s="89">
        <f t="shared" si="4"/>
        <v>6.2302590018951367</v>
      </c>
      <c r="AG20" s="89"/>
      <c r="AH20" s="89">
        <f t="shared" si="6"/>
        <v>9.6986103068905631</v>
      </c>
      <c r="AI20" s="89">
        <f t="shared" si="7"/>
        <v>5.9512888404329889</v>
      </c>
      <c r="AJ20" s="89">
        <f t="shared" si="8"/>
        <v>5.1604205406951795</v>
      </c>
      <c r="AK20" s="89">
        <f t="shared" si="9"/>
        <v>5.5693011184576404</v>
      </c>
      <c r="AL20" s="89">
        <f t="shared" si="10"/>
        <v>6.2627811860940694</v>
      </c>
      <c r="AM20" s="19">
        <f t="shared" si="11"/>
        <v>5.9968230762742838</v>
      </c>
      <c r="AN20" s="54">
        <f t="shared" si="12"/>
        <v>-4.2466454106734754E-2</v>
      </c>
    </row>
    <row r="21" spans="1:40" ht="20.100000000000001" customHeight="1" x14ac:dyDescent="0.25">
      <c r="A21" s="5" t="s">
        <v>126</v>
      </c>
      <c r="B21" s="97"/>
      <c r="C21" s="75">
        <v>6.18</v>
      </c>
      <c r="D21" s="75">
        <v>24.53</v>
      </c>
      <c r="E21" s="75">
        <v>23.87</v>
      </c>
      <c r="F21" s="75">
        <v>10.73</v>
      </c>
      <c r="G21" s="75">
        <v>24.99</v>
      </c>
      <c r="H21" s="75">
        <v>88.65</v>
      </c>
      <c r="I21" s="75">
        <v>113.52</v>
      </c>
      <c r="J21" s="75">
        <v>166.25</v>
      </c>
      <c r="K21" s="98">
        <v>305.29000000000002</v>
      </c>
      <c r="L21" s="54">
        <f t="shared" si="0"/>
        <v>0.83633082706766926</v>
      </c>
      <c r="N21" s="392">
        <f t="shared" si="13"/>
        <v>1.1349918711398139E-2</v>
      </c>
      <c r="P21" s="97"/>
      <c r="Q21" s="75">
        <v>9.65</v>
      </c>
      <c r="R21" s="75">
        <v>19.875</v>
      </c>
      <c r="S21" s="75">
        <v>26.183</v>
      </c>
      <c r="T21" s="75">
        <v>7.681</v>
      </c>
      <c r="U21" s="75">
        <v>19.646999999999998</v>
      </c>
      <c r="V21" s="75">
        <v>53.661000000000001</v>
      </c>
      <c r="W21" s="75">
        <v>62.558</v>
      </c>
      <c r="X21" s="75">
        <v>101.373</v>
      </c>
      <c r="Y21" s="98">
        <v>188.78899999999999</v>
      </c>
      <c r="Z21" s="54">
        <f t="shared" si="1"/>
        <v>0.86232034170834426</v>
      </c>
      <c r="AB21" s="392">
        <f t="shared" si="14"/>
        <v>1.1366586550039979E-2</v>
      </c>
      <c r="AD21" s="64"/>
      <c r="AE21" s="89">
        <f t="shared" si="3"/>
        <v>15.614886731391586</v>
      </c>
      <c r="AF21" s="89">
        <f t="shared" si="4"/>
        <v>8.1023236852833254</v>
      </c>
      <c r="AG21" s="89">
        <f t="shared" si="5"/>
        <v>10.968998743192291</v>
      </c>
      <c r="AH21" s="89">
        <f t="shared" si="6"/>
        <v>7.1584342963653302</v>
      </c>
      <c r="AI21" s="89">
        <f t="shared" si="7"/>
        <v>7.8619447779111642</v>
      </c>
      <c r="AJ21" s="89">
        <f t="shared" si="8"/>
        <v>6.0531302876480542</v>
      </c>
      <c r="AK21" s="89">
        <f t="shared" si="9"/>
        <v>5.5107470049330516</v>
      </c>
      <c r="AL21" s="89">
        <f t="shared" si="10"/>
        <v>6.0976240601503759</v>
      </c>
      <c r="AM21" s="19">
        <f t="shared" si="11"/>
        <v>6.1839234825903233</v>
      </c>
      <c r="AN21" s="54">
        <f t="shared" si="12"/>
        <v>1.4152958855554487E-2</v>
      </c>
    </row>
    <row r="22" spans="1:40" ht="20.100000000000001" customHeight="1" x14ac:dyDescent="0.25">
      <c r="A22" s="5" t="s">
        <v>101</v>
      </c>
      <c r="B22" s="97">
        <v>66.790000000000006</v>
      </c>
      <c r="C22" s="75">
        <v>99.47</v>
      </c>
      <c r="D22" s="75">
        <v>70.209999999999994</v>
      </c>
      <c r="E22" s="75">
        <v>89.54</v>
      </c>
      <c r="F22" s="75">
        <v>98.95</v>
      </c>
      <c r="G22" s="75">
        <v>92.7</v>
      </c>
      <c r="H22" s="75">
        <v>182.2</v>
      </c>
      <c r="I22" s="75">
        <v>134.5</v>
      </c>
      <c r="J22" s="75">
        <v>99.07</v>
      </c>
      <c r="K22" s="98">
        <v>196.52</v>
      </c>
      <c r="L22" s="54">
        <f t="shared" si="0"/>
        <v>0.98364792570909487</v>
      </c>
      <c r="N22" s="392">
        <f t="shared" si="13"/>
        <v>7.3061221303153132E-3</v>
      </c>
      <c r="P22" s="97">
        <v>32.540999999999997</v>
      </c>
      <c r="Q22" s="75">
        <v>46.802999999999997</v>
      </c>
      <c r="R22" s="75">
        <v>42.628</v>
      </c>
      <c r="S22" s="75">
        <v>56.86</v>
      </c>
      <c r="T22" s="75">
        <v>75.7</v>
      </c>
      <c r="U22" s="75">
        <v>64.840999999999994</v>
      </c>
      <c r="V22" s="75">
        <v>156.24</v>
      </c>
      <c r="W22" s="75">
        <v>105.279</v>
      </c>
      <c r="X22" s="75">
        <v>90.546000000000006</v>
      </c>
      <c r="Y22" s="98">
        <v>173.23500000000001</v>
      </c>
      <c r="Z22" s="54">
        <f t="shared" si="1"/>
        <v>0.91322642634682927</v>
      </c>
      <c r="AB22" s="392">
        <f t="shared" si="14"/>
        <v>1.0430113094492665E-2</v>
      </c>
      <c r="AD22" s="64">
        <f t="shared" si="2"/>
        <v>4.8721365473873322</v>
      </c>
      <c r="AE22" s="89">
        <f t="shared" si="3"/>
        <v>4.7052377601286812</v>
      </c>
      <c r="AF22" s="89">
        <f t="shared" si="4"/>
        <v>6.0714997863552211</v>
      </c>
      <c r="AG22" s="89">
        <f t="shared" si="5"/>
        <v>6.3502345320527134</v>
      </c>
      <c r="AH22" s="89">
        <f t="shared" si="6"/>
        <v>7.6503284487114707</v>
      </c>
      <c r="AI22" s="89">
        <f t="shared" si="7"/>
        <v>6.9947141316073349</v>
      </c>
      <c r="AJ22" s="89">
        <f t="shared" si="8"/>
        <v>8.5751920965971475</v>
      </c>
      <c r="AK22" s="89">
        <f t="shared" si="9"/>
        <v>7.8274349442379174</v>
      </c>
      <c r="AL22" s="89">
        <f t="shared" si="10"/>
        <v>9.1395982638538413</v>
      </c>
      <c r="AM22" s="19">
        <f t="shared" si="11"/>
        <v>8.8151333197638913</v>
      </c>
      <c r="AN22" s="54">
        <f t="shared" si="12"/>
        <v>-3.5501007234987024E-2</v>
      </c>
    </row>
    <row r="23" spans="1:40" ht="20.100000000000001" customHeight="1" x14ac:dyDescent="0.25">
      <c r="A23" s="5" t="s">
        <v>102</v>
      </c>
      <c r="B23" s="97">
        <v>473.97</v>
      </c>
      <c r="C23" s="75">
        <v>603.05999999999995</v>
      </c>
      <c r="D23" s="75">
        <v>645.54999999999995</v>
      </c>
      <c r="E23" s="75">
        <v>190.39</v>
      </c>
      <c r="F23" s="75">
        <v>857.53</v>
      </c>
      <c r="G23" s="75">
        <v>474.23</v>
      </c>
      <c r="H23" s="75">
        <v>798.46</v>
      </c>
      <c r="I23" s="75">
        <v>278.43</v>
      </c>
      <c r="J23" s="75">
        <v>541.51</v>
      </c>
      <c r="K23" s="98">
        <v>242</v>
      </c>
      <c r="L23" s="54">
        <f t="shared" si="0"/>
        <v>-0.55310151243744343</v>
      </c>
      <c r="N23" s="392">
        <f t="shared" si="13"/>
        <v>8.9969547910457252E-3</v>
      </c>
      <c r="P23" s="97">
        <v>105.193</v>
      </c>
      <c r="Q23" s="75">
        <v>232.178</v>
      </c>
      <c r="R23" s="75">
        <v>274.75599999999997</v>
      </c>
      <c r="S23" s="75">
        <v>100.7</v>
      </c>
      <c r="T23" s="75">
        <v>325.66899999999998</v>
      </c>
      <c r="U23" s="75">
        <v>219.965</v>
      </c>
      <c r="V23" s="75">
        <v>385.40300000000002</v>
      </c>
      <c r="W23" s="75">
        <v>188.15600000000001</v>
      </c>
      <c r="X23" s="75">
        <v>263.03300000000002</v>
      </c>
      <c r="Y23" s="98">
        <v>171.77099999999999</v>
      </c>
      <c r="Z23" s="54">
        <f t="shared" si="1"/>
        <v>-0.34696026734288105</v>
      </c>
      <c r="AB23" s="392">
        <f t="shared" si="14"/>
        <v>1.0341968749698961E-2</v>
      </c>
      <c r="AD23" s="64">
        <f t="shared" si="2"/>
        <v>2.2194020718610878</v>
      </c>
      <c r="AE23" s="89">
        <f t="shared" si="3"/>
        <v>3.8499983417902035</v>
      </c>
      <c r="AF23" s="89">
        <f t="shared" si="4"/>
        <v>4.2561536674153819</v>
      </c>
      <c r="AG23" s="89">
        <f t="shared" si="5"/>
        <v>5.289143337360156</v>
      </c>
      <c r="AH23" s="89">
        <f t="shared" si="6"/>
        <v>3.7977563467167332</v>
      </c>
      <c r="AI23" s="89">
        <f t="shared" si="7"/>
        <v>4.63836113278367</v>
      </c>
      <c r="AJ23" s="89">
        <f t="shared" si="8"/>
        <v>4.8268291461062542</v>
      </c>
      <c r="AK23" s="89">
        <f t="shared" si="9"/>
        <v>6.7577488058039723</v>
      </c>
      <c r="AL23" s="89">
        <f t="shared" si="10"/>
        <v>4.8573987553323121</v>
      </c>
      <c r="AM23" s="19">
        <f t="shared" si="11"/>
        <v>7.0979752066115696</v>
      </c>
      <c r="AN23" s="54">
        <f t="shared" si="12"/>
        <v>0.46127084971552257</v>
      </c>
    </row>
    <row r="24" spans="1:40" ht="20.100000000000001" customHeight="1" x14ac:dyDescent="0.25">
      <c r="A24" s="5" t="s">
        <v>110</v>
      </c>
      <c r="B24" s="97">
        <v>39.83</v>
      </c>
      <c r="C24" s="75">
        <v>41.69</v>
      </c>
      <c r="D24" s="75">
        <v>122</v>
      </c>
      <c r="E24" s="75">
        <v>47.35</v>
      </c>
      <c r="F24" s="75">
        <v>50.19</v>
      </c>
      <c r="G24" s="75">
        <v>70.13</v>
      </c>
      <c r="H24" s="75">
        <v>81.84</v>
      </c>
      <c r="I24" s="75">
        <v>78.03</v>
      </c>
      <c r="J24" s="75">
        <v>236.53</v>
      </c>
      <c r="K24" s="98">
        <v>127.63</v>
      </c>
      <c r="L24" s="54">
        <f t="shared" si="0"/>
        <v>-0.46040671373610115</v>
      </c>
      <c r="N24" s="392">
        <f t="shared" si="13"/>
        <v>4.7449642147982061E-3</v>
      </c>
      <c r="P24" s="97">
        <v>27.471</v>
      </c>
      <c r="Q24" s="75">
        <v>26.744</v>
      </c>
      <c r="R24" s="75">
        <v>60.231000000000002</v>
      </c>
      <c r="S24" s="75">
        <v>34.347000000000001</v>
      </c>
      <c r="T24" s="75">
        <v>38.450000000000003</v>
      </c>
      <c r="U24" s="75">
        <v>56.502000000000002</v>
      </c>
      <c r="V24" s="75">
        <v>68.778999999999996</v>
      </c>
      <c r="W24" s="75">
        <v>85.858999999999995</v>
      </c>
      <c r="X24" s="75">
        <v>248.99799999999999</v>
      </c>
      <c r="Y24" s="98">
        <v>153.012</v>
      </c>
      <c r="Z24" s="54">
        <f t="shared" si="1"/>
        <v>-0.38548904007261098</v>
      </c>
      <c r="AB24" s="392">
        <f t="shared" si="14"/>
        <v>9.2125290202009508E-3</v>
      </c>
      <c r="AD24" s="64">
        <f t="shared" si="2"/>
        <v>6.8970625156916903</v>
      </c>
      <c r="AE24" s="89">
        <f t="shared" si="3"/>
        <v>6.4149676181338453</v>
      </c>
      <c r="AF24" s="89">
        <f t="shared" si="4"/>
        <v>4.9369672131147544</v>
      </c>
      <c r="AG24" s="89">
        <f t="shared" si="5"/>
        <v>7.2538542766631462</v>
      </c>
      <c r="AH24" s="89">
        <f t="shared" si="6"/>
        <v>7.6608886232317204</v>
      </c>
      <c r="AI24" s="89">
        <f t="shared" si="7"/>
        <v>8.0567517467560261</v>
      </c>
      <c r="AJ24" s="89">
        <f t="shared" si="8"/>
        <v>8.404081133919842</v>
      </c>
      <c r="AK24" s="89">
        <f t="shared" si="9"/>
        <v>11.003332051774956</v>
      </c>
      <c r="AL24" s="89">
        <f t="shared" si="10"/>
        <v>10.527121295395931</v>
      </c>
      <c r="AM24" s="19">
        <f t="shared" si="11"/>
        <v>11.98871738619447</v>
      </c>
      <c r="AN24" s="54">
        <f t="shared" si="12"/>
        <v>0.13884100408701211</v>
      </c>
    </row>
    <row r="25" spans="1:40" ht="20.100000000000001" customHeight="1" x14ac:dyDescent="0.25">
      <c r="A25" s="5" t="s">
        <v>99</v>
      </c>
      <c r="B25" s="97">
        <v>455.72</v>
      </c>
      <c r="C25" s="75">
        <v>373.79</v>
      </c>
      <c r="D25" s="75">
        <v>243.73</v>
      </c>
      <c r="E25" s="75">
        <v>348.21</v>
      </c>
      <c r="F25" s="75">
        <v>228.89</v>
      </c>
      <c r="G25" s="75">
        <v>274.14</v>
      </c>
      <c r="H25" s="75">
        <v>224.67</v>
      </c>
      <c r="I25" s="75">
        <v>235.52</v>
      </c>
      <c r="J25" s="75">
        <v>317.89</v>
      </c>
      <c r="K25" s="98">
        <v>302.14</v>
      </c>
      <c r="L25" s="54">
        <f t="shared" si="0"/>
        <v>-4.9545440246626195E-2</v>
      </c>
      <c r="N25" s="392">
        <f t="shared" si="13"/>
        <v>1.1232809589117996E-2</v>
      </c>
      <c r="P25" s="97">
        <v>217.244</v>
      </c>
      <c r="Q25" s="75">
        <v>212.25200000000001</v>
      </c>
      <c r="R25" s="75">
        <v>137.864</v>
      </c>
      <c r="S25" s="75">
        <v>158.756</v>
      </c>
      <c r="T25" s="75">
        <v>110.417</v>
      </c>
      <c r="U25" s="75">
        <v>123.80200000000001</v>
      </c>
      <c r="V25" s="75">
        <v>99.945999999999998</v>
      </c>
      <c r="W25" s="75">
        <v>107.06100000000001</v>
      </c>
      <c r="X25" s="75">
        <v>159.12899999999999</v>
      </c>
      <c r="Y25" s="98">
        <v>149.64400000000001</v>
      </c>
      <c r="Z25" s="54">
        <f t="shared" si="1"/>
        <v>-5.9605728685531774E-2</v>
      </c>
      <c r="AB25" s="392">
        <f t="shared" si="14"/>
        <v>9.0097488608668012E-3</v>
      </c>
      <c r="AD25" s="64">
        <f t="shared" ref="AD25:AD29" si="15">(P25/B25)*10</f>
        <v>4.7670499429474233</v>
      </c>
      <c r="AE25" s="89">
        <f t="shared" ref="AE25:AE29" si="16">(Q25/C25)*10</f>
        <v>5.6783755584686588</v>
      </c>
      <c r="AF25" s="89">
        <f t="shared" ref="AF25:AF29" si="17">(R25/D25)*10</f>
        <v>5.6564230911254265</v>
      </c>
      <c r="AG25" s="89">
        <f t="shared" ref="AG25:AG29" si="18">(S25/E25)*10</f>
        <v>4.5592027799316508</v>
      </c>
      <c r="AH25" s="89">
        <f t="shared" ref="AH25:AH29" si="19">(T25/F25)*10</f>
        <v>4.8240202717462539</v>
      </c>
      <c r="AI25" s="89">
        <f t="shared" ref="AI25:AI29" si="20">(U25/G25)*10</f>
        <v>4.5160137156197564</v>
      </c>
      <c r="AJ25" s="89">
        <f t="shared" ref="AJ25:AJ29" si="21">(V25/H25)*10</f>
        <v>4.4485690123291945</v>
      </c>
      <c r="AK25" s="89">
        <f t="shared" ref="AK25:AK29" si="22">(W25/I25)*10</f>
        <v>4.5457286005434785</v>
      </c>
      <c r="AL25" s="89">
        <f t="shared" ref="AL25:AL29" si="23">(X25/J25)*10</f>
        <v>5.0057881657177008</v>
      </c>
      <c r="AM25" s="19">
        <f t="shared" ref="AM25:AM29" si="24">(Y25/K25)*10</f>
        <v>4.9528033362017609</v>
      </c>
      <c r="AN25" s="54">
        <f t="shared" si="12"/>
        <v>-1.0584712688964376E-2</v>
      </c>
    </row>
    <row r="26" spans="1:40" ht="20.100000000000001" customHeight="1" x14ac:dyDescent="0.25">
      <c r="A26" s="5" t="s">
        <v>229</v>
      </c>
      <c r="B26" s="97">
        <v>276.01</v>
      </c>
      <c r="C26" s="75">
        <v>279.13</v>
      </c>
      <c r="D26" s="75">
        <v>437.82</v>
      </c>
      <c r="E26" s="75">
        <v>195.9</v>
      </c>
      <c r="F26" s="75">
        <v>407.26</v>
      </c>
      <c r="G26" s="75">
        <v>368.28</v>
      </c>
      <c r="H26" s="75">
        <v>196.82</v>
      </c>
      <c r="I26" s="75">
        <v>375.66</v>
      </c>
      <c r="J26" s="75">
        <v>341.29</v>
      </c>
      <c r="K26" s="98">
        <v>334.08</v>
      </c>
      <c r="L26" s="54">
        <f t="shared" si="0"/>
        <v>-2.1125728852295807E-2</v>
      </c>
      <c r="N26" s="392">
        <f t="shared" si="13"/>
        <v>1.2420258911539486E-2</v>
      </c>
      <c r="P26" s="97">
        <v>105.096</v>
      </c>
      <c r="Q26" s="75">
        <v>119.119</v>
      </c>
      <c r="R26" s="75">
        <v>175.554</v>
      </c>
      <c r="S26" s="75">
        <v>90.358999999999995</v>
      </c>
      <c r="T26" s="75">
        <v>197.352</v>
      </c>
      <c r="U26" s="75">
        <v>178.989</v>
      </c>
      <c r="V26" s="75">
        <v>92.296999999999997</v>
      </c>
      <c r="W26" s="75">
        <v>179.33500000000001</v>
      </c>
      <c r="X26" s="75">
        <v>150.642</v>
      </c>
      <c r="Y26" s="98">
        <v>146.762</v>
      </c>
      <c r="Z26" s="54">
        <f t="shared" si="1"/>
        <v>-2.5756429149905044E-2</v>
      </c>
      <c r="AB26" s="392">
        <f t="shared" si="14"/>
        <v>8.8362297340256451E-3</v>
      </c>
      <c r="AD26" s="64">
        <f t="shared" si="15"/>
        <v>3.8076881272417666</v>
      </c>
      <c r="AE26" s="89">
        <f t="shared" si="16"/>
        <v>4.2675097624762657</v>
      </c>
      <c r="AF26" s="89">
        <f t="shared" si="17"/>
        <v>4.0097300260380981</v>
      </c>
      <c r="AG26" s="89">
        <f t="shared" si="18"/>
        <v>4.6125063808065336</v>
      </c>
      <c r="AH26" s="89">
        <f t="shared" si="19"/>
        <v>4.845847861317095</v>
      </c>
      <c r="AI26" s="89">
        <f t="shared" si="20"/>
        <v>4.8601335940045622</v>
      </c>
      <c r="AJ26" s="89">
        <f t="shared" si="21"/>
        <v>4.6894116451580121</v>
      </c>
      <c r="AK26" s="89">
        <f t="shared" si="22"/>
        <v>4.7738646648565188</v>
      </c>
      <c r="AL26" s="89">
        <f t="shared" si="23"/>
        <v>4.4139002021741032</v>
      </c>
      <c r="AM26" s="19">
        <f t="shared" si="24"/>
        <v>4.3930196360153255</v>
      </c>
      <c r="AN26" s="54">
        <f t="shared" si="12"/>
        <v>-4.7306384835100598E-3</v>
      </c>
    </row>
    <row r="27" spans="1:40" ht="20.100000000000001" customHeight="1" x14ac:dyDescent="0.25">
      <c r="A27" s="5" t="s">
        <v>107</v>
      </c>
      <c r="B27" s="97">
        <v>187.6</v>
      </c>
      <c r="C27" s="75">
        <v>168.8</v>
      </c>
      <c r="D27" s="75">
        <v>173.29</v>
      </c>
      <c r="E27" s="75">
        <v>168.68</v>
      </c>
      <c r="F27" s="75">
        <v>170.77</v>
      </c>
      <c r="G27" s="75">
        <v>170.41</v>
      </c>
      <c r="H27" s="75">
        <v>179.9</v>
      </c>
      <c r="I27" s="75">
        <v>178.1</v>
      </c>
      <c r="J27" s="75">
        <v>206.4</v>
      </c>
      <c r="K27" s="98">
        <v>138.66</v>
      </c>
      <c r="L27" s="54">
        <f t="shared" si="0"/>
        <v>-0.3281976744186047</v>
      </c>
      <c r="N27" s="392">
        <f t="shared" si="13"/>
        <v>5.1550320302743806E-3</v>
      </c>
      <c r="P27" s="97">
        <v>120.66</v>
      </c>
      <c r="Q27" s="75">
        <v>127.66800000000001</v>
      </c>
      <c r="R27" s="75">
        <v>118.736</v>
      </c>
      <c r="S27" s="75">
        <v>144.44</v>
      </c>
      <c r="T27" s="75">
        <v>132.929</v>
      </c>
      <c r="U27" s="75">
        <v>162.453</v>
      </c>
      <c r="V27" s="75">
        <v>128.57</v>
      </c>
      <c r="W27" s="75">
        <v>436.84100000000001</v>
      </c>
      <c r="X27" s="75">
        <v>187.90600000000001</v>
      </c>
      <c r="Y27" s="98">
        <v>141.959</v>
      </c>
      <c r="Z27" s="54">
        <f t="shared" si="1"/>
        <v>-0.24452119676859707</v>
      </c>
      <c r="AB27" s="392">
        <f t="shared" si="14"/>
        <v>8.5470512585856459E-3</v>
      </c>
      <c r="AD27" s="64">
        <f t="shared" si="15"/>
        <v>6.431769722814499</v>
      </c>
      <c r="AE27" s="89">
        <f t="shared" si="16"/>
        <v>7.5632701421800954</v>
      </c>
      <c r="AF27" s="89">
        <f t="shared" si="17"/>
        <v>6.851866812857061</v>
      </c>
      <c r="AG27" s="89">
        <f t="shared" si="18"/>
        <v>8.5629594498458612</v>
      </c>
      <c r="AH27" s="89">
        <f t="shared" si="19"/>
        <v>7.7840955671370846</v>
      </c>
      <c r="AI27" s="89">
        <f t="shared" si="20"/>
        <v>9.5330673082565571</v>
      </c>
      <c r="AJ27" s="89">
        <f t="shared" si="21"/>
        <v>7.1467481934407999</v>
      </c>
      <c r="AK27" s="89">
        <f t="shared" si="22"/>
        <v>24.527849522740034</v>
      </c>
      <c r="AL27" s="89">
        <f t="shared" si="23"/>
        <v>9.1039728682170544</v>
      </c>
      <c r="AM27" s="19">
        <f t="shared" si="24"/>
        <v>10.237920092312132</v>
      </c>
      <c r="AN27" s="54">
        <f t="shared" si="12"/>
        <v>0.12455520688707333</v>
      </c>
    </row>
    <row r="28" spans="1:40" ht="20.100000000000001" customHeight="1" x14ac:dyDescent="0.25">
      <c r="A28" s="5" t="s">
        <v>127</v>
      </c>
      <c r="B28" s="97">
        <v>23.16</v>
      </c>
      <c r="C28" s="75">
        <v>7.54</v>
      </c>
      <c r="D28" s="75"/>
      <c r="E28" s="75">
        <v>1.74</v>
      </c>
      <c r="F28" s="75">
        <v>4.26</v>
      </c>
      <c r="G28" s="75">
        <v>20.78</v>
      </c>
      <c r="H28" s="75">
        <v>42.01</v>
      </c>
      <c r="I28" s="75">
        <v>43.07</v>
      </c>
      <c r="J28" s="75">
        <v>100.72</v>
      </c>
      <c r="K28" s="98">
        <v>133.19</v>
      </c>
      <c r="L28" s="54">
        <f t="shared" si="0"/>
        <v>0.32237887212073074</v>
      </c>
      <c r="N28" s="392">
        <f t="shared" si="13"/>
        <v>4.9516711099974377E-3</v>
      </c>
      <c r="P28" s="97">
        <v>67.509</v>
      </c>
      <c r="Q28" s="75">
        <v>17.997</v>
      </c>
      <c r="R28" s="75"/>
      <c r="S28" s="75">
        <v>2.6850000000000001</v>
      </c>
      <c r="T28" s="75">
        <v>5.5439999999999996</v>
      </c>
      <c r="U28" s="75">
        <v>21.587</v>
      </c>
      <c r="V28" s="75">
        <v>40.200000000000003</v>
      </c>
      <c r="W28" s="75">
        <v>80.006</v>
      </c>
      <c r="X28" s="75">
        <v>87.352000000000004</v>
      </c>
      <c r="Y28" s="98">
        <v>114.208</v>
      </c>
      <c r="Z28" s="54">
        <f t="shared" si="1"/>
        <v>0.30744573678908316</v>
      </c>
      <c r="AB28" s="392">
        <f t="shared" si="14"/>
        <v>6.8762222200814977E-3</v>
      </c>
      <c r="AD28" s="64">
        <f t="shared" si="15"/>
        <v>29.148963730569946</v>
      </c>
      <c r="AE28" s="89">
        <f t="shared" si="16"/>
        <v>23.868700265251988</v>
      </c>
      <c r="AF28" s="89"/>
      <c r="AG28" s="89">
        <f t="shared" si="18"/>
        <v>15.431034482758621</v>
      </c>
      <c r="AH28" s="89">
        <f t="shared" si="19"/>
        <v>13.014084507042254</v>
      </c>
      <c r="AI28" s="89">
        <f t="shared" si="20"/>
        <v>10.388354186717999</v>
      </c>
      <c r="AJ28" s="89">
        <f t="shared" si="21"/>
        <v>9.5691502023327786</v>
      </c>
      <c r="AK28" s="89">
        <f t="shared" si="22"/>
        <v>18.57580682609705</v>
      </c>
      <c r="AL28" s="89">
        <f t="shared" si="23"/>
        <v>8.6727561556791102</v>
      </c>
      <c r="AM28" s="19">
        <f t="shared" si="24"/>
        <v>8.5748179292739692</v>
      </c>
      <c r="AN28" s="54">
        <f t="shared" si="12"/>
        <v>-1.1292630006783813E-2</v>
      </c>
    </row>
    <row r="29" spans="1:40" ht="20.100000000000001" customHeight="1" x14ac:dyDescent="0.25">
      <c r="A29" s="5" t="s">
        <v>148</v>
      </c>
      <c r="B29" s="97">
        <v>283.60000000000002</v>
      </c>
      <c r="C29" s="75">
        <v>286.32</v>
      </c>
      <c r="D29" s="75">
        <v>190.95</v>
      </c>
      <c r="E29" s="75">
        <v>179.21</v>
      </c>
      <c r="F29" s="75">
        <v>226.67</v>
      </c>
      <c r="G29" s="75">
        <v>140.38</v>
      </c>
      <c r="H29" s="75">
        <v>117.12</v>
      </c>
      <c r="I29" s="75">
        <v>122.19</v>
      </c>
      <c r="J29" s="75">
        <v>112.36</v>
      </c>
      <c r="K29" s="98">
        <v>122.01</v>
      </c>
      <c r="L29" s="54">
        <f t="shared" si="0"/>
        <v>8.5884656461374206E-2</v>
      </c>
      <c r="N29" s="392">
        <f t="shared" si="13"/>
        <v>4.5360266696507804E-3</v>
      </c>
      <c r="P29" s="97">
        <v>183.29599999999999</v>
      </c>
      <c r="Q29" s="75">
        <v>161.25899999999999</v>
      </c>
      <c r="R29" s="75">
        <v>129.53700000000001</v>
      </c>
      <c r="S29" s="75">
        <v>126.426</v>
      </c>
      <c r="T29" s="75">
        <v>189.86799999999999</v>
      </c>
      <c r="U29" s="75">
        <v>117.187</v>
      </c>
      <c r="V29" s="75">
        <v>84.241</v>
      </c>
      <c r="W29" s="75">
        <v>97.986000000000004</v>
      </c>
      <c r="X29" s="75">
        <v>83.751999999999995</v>
      </c>
      <c r="Y29" s="98">
        <v>89.034999999999997</v>
      </c>
      <c r="Z29" s="54">
        <f t="shared" si="1"/>
        <v>6.307909064858154E-2</v>
      </c>
      <c r="AB29" s="392">
        <f t="shared" si="14"/>
        <v>5.3606091111389406E-3</v>
      </c>
      <c r="AD29" s="64">
        <f t="shared" si="15"/>
        <v>6.4631875881523264</v>
      </c>
      <c r="AE29" s="89">
        <f t="shared" si="16"/>
        <v>5.6321248952221294</v>
      </c>
      <c r="AF29" s="89">
        <f t="shared" si="17"/>
        <v>6.7838177533385711</v>
      </c>
      <c r="AG29" s="89">
        <f t="shared" si="18"/>
        <v>7.0546286479549121</v>
      </c>
      <c r="AH29" s="89">
        <f t="shared" si="19"/>
        <v>8.3764062293201569</v>
      </c>
      <c r="AI29" s="89">
        <f t="shared" si="20"/>
        <v>8.3478415728736284</v>
      </c>
      <c r="AJ29" s="89">
        <f t="shared" si="21"/>
        <v>7.192708333333333</v>
      </c>
      <c r="AK29" s="89">
        <f t="shared" si="22"/>
        <v>8.0191505033145098</v>
      </c>
      <c r="AL29" s="89">
        <f t="shared" si="23"/>
        <v>7.4538981844072616</v>
      </c>
      <c r="AM29" s="19">
        <f t="shared" si="24"/>
        <v>7.2973526760101626</v>
      </c>
      <c r="AN29" s="54">
        <f t="shared" si="12"/>
        <v>-2.1001830790307156E-2</v>
      </c>
    </row>
    <row r="30" spans="1:40" ht="20.100000000000001" customHeight="1" x14ac:dyDescent="0.25">
      <c r="A30" s="5" t="s">
        <v>125</v>
      </c>
      <c r="B30" s="97"/>
      <c r="C30" s="75">
        <v>0.9</v>
      </c>
      <c r="D30" s="75"/>
      <c r="E30" s="75">
        <v>7.7</v>
      </c>
      <c r="F30" s="75">
        <v>0.18</v>
      </c>
      <c r="G30" s="75">
        <v>13.76</v>
      </c>
      <c r="H30" s="75">
        <v>11.1</v>
      </c>
      <c r="I30" s="75">
        <v>13.4</v>
      </c>
      <c r="J30" s="75">
        <v>17.420000000000002</v>
      </c>
      <c r="K30" s="98">
        <v>86.15</v>
      </c>
      <c r="L30" s="54">
        <f t="shared" si="0"/>
        <v>3.9454649827784154</v>
      </c>
      <c r="N30" s="392">
        <f t="shared" si="13"/>
        <v>3.202841550614005E-3</v>
      </c>
      <c r="P30" s="97"/>
      <c r="Q30" s="75">
        <v>1.8029999999999999</v>
      </c>
      <c r="R30" s="75"/>
      <c r="S30" s="75">
        <v>5.2130000000000001</v>
      </c>
      <c r="T30" s="75">
        <v>1.2E-2</v>
      </c>
      <c r="U30" s="75">
        <v>8.6999999999999993</v>
      </c>
      <c r="V30" s="75">
        <v>9.27</v>
      </c>
      <c r="W30" s="75">
        <v>16.324000000000002</v>
      </c>
      <c r="X30" s="75">
        <v>17.132000000000001</v>
      </c>
      <c r="Y30" s="98">
        <v>60.887</v>
      </c>
      <c r="Z30" s="54">
        <f t="shared" si="1"/>
        <v>2.5539925286014471</v>
      </c>
      <c r="AB30" s="392">
        <f t="shared" si="14"/>
        <v>3.6658775419769383E-3</v>
      </c>
      <c r="AD30" s="64"/>
      <c r="AE30" s="89">
        <f t="shared" ref="AE28:AE33" si="25">(Q30/C30)*10</f>
        <v>20.033333333333335</v>
      </c>
      <c r="AF30" s="89"/>
      <c r="AG30" s="89">
        <f t="shared" ref="AG28:AG33" si="26">(S30/E30)*10</f>
        <v>6.7701298701298693</v>
      </c>
      <c r="AH30" s="89">
        <f t="shared" ref="AH25:AH33" si="27">(T30/F30)*10</f>
        <v>0.66666666666666663</v>
      </c>
      <c r="AI30" s="89">
        <f t="shared" ref="AI25:AI33" si="28">(U30/G30)*10</f>
        <v>6.3226744186046515</v>
      </c>
      <c r="AJ30" s="89">
        <f t="shared" ref="AJ25:AJ33" si="29">(V30/H30)*10</f>
        <v>8.3513513513513509</v>
      </c>
      <c r="AK30" s="89">
        <f t="shared" ref="AK25:AK33" si="30">(W30/I30)*10</f>
        <v>12.182089552238807</v>
      </c>
      <c r="AL30" s="89">
        <f t="shared" ref="AL25:AL33" si="31">(X30/J30)*10</f>
        <v>9.8346727898966702</v>
      </c>
      <c r="AM30" s="19">
        <f t="shared" ref="AM25:AM33" si="32">(Y30/K30)*10</f>
        <v>7.0675565873476485</v>
      </c>
      <c r="AN30" s="54">
        <f t="shared" si="12"/>
        <v>-0.28136332155267313</v>
      </c>
    </row>
    <row r="31" spans="1:40" ht="20.100000000000001" customHeight="1" x14ac:dyDescent="0.25">
      <c r="A31" s="5" t="s">
        <v>106</v>
      </c>
      <c r="B31" s="97">
        <v>75.61</v>
      </c>
      <c r="C31" s="75">
        <v>74.8</v>
      </c>
      <c r="D31" s="75">
        <v>89.22</v>
      </c>
      <c r="E31" s="75">
        <v>280.10000000000002</v>
      </c>
      <c r="F31" s="75">
        <v>95.06</v>
      </c>
      <c r="G31" s="75">
        <v>52.57</v>
      </c>
      <c r="H31" s="75">
        <v>134.16999999999999</v>
      </c>
      <c r="I31" s="75">
        <v>151.09</v>
      </c>
      <c r="J31" s="75">
        <v>185.82</v>
      </c>
      <c r="K31" s="98">
        <v>86.45</v>
      </c>
      <c r="L31" s="54">
        <f t="shared" si="0"/>
        <v>-0.53476482617586907</v>
      </c>
      <c r="N31" s="392">
        <f t="shared" si="13"/>
        <v>3.2139948003549706E-3</v>
      </c>
      <c r="P31" s="97">
        <v>29.032</v>
      </c>
      <c r="Q31" s="75">
        <v>31.920999999999999</v>
      </c>
      <c r="R31" s="75">
        <v>47.497999999999998</v>
      </c>
      <c r="S31" s="75">
        <v>109.532</v>
      </c>
      <c r="T31" s="75">
        <v>40.320999999999998</v>
      </c>
      <c r="U31" s="75">
        <v>30.157</v>
      </c>
      <c r="V31" s="75">
        <v>58.622</v>
      </c>
      <c r="W31" s="75">
        <v>74.756</v>
      </c>
      <c r="X31" s="75">
        <v>70.790000000000006</v>
      </c>
      <c r="Y31" s="98">
        <v>54.509</v>
      </c>
      <c r="Z31" s="54">
        <f t="shared" si="1"/>
        <v>-0.22999011159768334</v>
      </c>
      <c r="AB31" s="392">
        <f t="shared" si="14"/>
        <v>3.281871646420762E-3</v>
      </c>
      <c r="AD31" s="64">
        <f t="shared" ref="AD27:AD33" si="33">(P31/B31)*10</f>
        <v>3.8397037428911518</v>
      </c>
      <c r="AE31" s="89">
        <f t="shared" si="25"/>
        <v>4.2675133689839573</v>
      </c>
      <c r="AF31" s="89">
        <f>(R31/D31)*10</f>
        <v>5.3236942389598738</v>
      </c>
      <c r="AG31" s="89">
        <f t="shared" si="26"/>
        <v>3.9104605498036409</v>
      </c>
      <c r="AH31" s="89">
        <f t="shared" si="27"/>
        <v>4.2416368609299386</v>
      </c>
      <c r="AI31" s="89">
        <f t="shared" si="28"/>
        <v>5.7365417538520074</v>
      </c>
      <c r="AJ31" s="89">
        <f t="shared" si="29"/>
        <v>4.3692330625326079</v>
      </c>
      <c r="AK31" s="89">
        <f t="shared" si="30"/>
        <v>4.9477794691905483</v>
      </c>
      <c r="AL31" s="89">
        <f t="shared" si="31"/>
        <v>3.8096006888386613</v>
      </c>
      <c r="AM31" s="19">
        <f t="shared" si="32"/>
        <v>6.3052631578947373</v>
      </c>
      <c r="AN31" s="54">
        <f t="shared" si="12"/>
        <v>0.65509817770871592</v>
      </c>
    </row>
    <row r="32" spans="1:40" ht="20.100000000000001" customHeight="1" thickBot="1" x14ac:dyDescent="0.3">
      <c r="A32" s="5" t="s">
        <v>33</v>
      </c>
      <c r="B32" s="148">
        <f>B33-SUM(B7:B31)</f>
        <v>1449.2800000000025</v>
      </c>
      <c r="C32" s="81">
        <f>C33-SUM(C7:C31)</f>
        <v>796.67999999999665</v>
      </c>
      <c r="D32" s="81">
        <f>D33-SUM(D7:D31)</f>
        <v>594.68999999999869</v>
      </c>
      <c r="E32" s="81">
        <f t="shared" ref="E32:K32" si="34">E33-SUM(E7:E31)</f>
        <v>785.72000000000116</v>
      </c>
      <c r="F32" s="81">
        <f t="shared" si="34"/>
        <v>586.36000000000786</v>
      </c>
      <c r="G32" s="81">
        <f t="shared" si="34"/>
        <v>383.29999999999927</v>
      </c>
      <c r="H32" s="81">
        <f t="shared" si="34"/>
        <v>374.38000000000102</v>
      </c>
      <c r="I32" s="81">
        <f t="shared" si="34"/>
        <v>406.86000000000058</v>
      </c>
      <c r="J32" s="81">
        <f t="shared" si="34"/>
        <v>326.59000000000742</v>
      </c>
      <c r="K32" s="123">
        <f t="shared" si="34"/>
        <v>409.55999999999767</v>
      </c>
      <c r="L32" s="54">
        <f t="shared" si="0"/>
        <v>0.25404941976174522</v>
      </c>
      <c r="N32" s="392">
        <f t="shared" si="13"/>
        <v>1.5226416546366387E-2</v>
      </c>
      <c r="P32" s="148">
        <f>P33-SUM(P7:P31)</f>
        <v>697.61300000000119</v>
      </c>
      <c r="Q32" s="81">
        <f>Q33-SUM(Q7:Q31)</f>
        <v>517.65699999999924</v>
      </c>
      <c r="R32" s="81">
        <f>R33-SUM(R7:R31)</f>
        <v>460.1399999999976</v>
      </c>
      <c r="S32" s="81">
        <f t="shared" ref="S32:Y32" si="35">S33-SUM(S7:S31)</f>
        <v>452.45999999999913</v>
      </c>
      <c r="T32" s="81">
        <f t="shared" si="35"/>
        <v>487.72999999999774</v>
      </c>
      <c r="U32" s="81">
        <f t="shared" si="35"/>
        <v>353.30400000000191</v>
      </c>
      <c r="V32" s="81">
        <f t="shared" si="35"/>
        <v>334.59299999999894</v>
      </c>
      <c r="W32" s="81">
        <f t="shared" si="35"/>
        <v>359.73499999999694</v>
      </c>
      <c r="X32" s="81">
        <f t="shared" si="35"/>
        <v>308.09599999999955</v>
      </c>
      <c r="Y32" s="123">
        <f t="shared" si="35"/>
        <v>367.13599999999497</v>
      </c>
      <c r="Z32" s="54">
        <f t="shared" si="1"/>
        <v>0.1916285832986975</v>
      </c>
      <c r="AB32" s="392">
        <f t="shared" si="14"/>
        <v>2.2104482356680846E-2</v>
      </c>
      <c r="AD32" s="64">
        <f t="shared" si="33"/>
        <v>4.8135142967542501</v>
      </c>
      <c r="AE32" s="91">
        <f t="shared" si="25"/>
        <v>6.4976778631320151</v>
      </c>
      <c r="AF32" s="91">
        <f>(R32/D32)*10</f>
        <v>7.7374766685163463</v>
      </c>
      <c r="AG32" s="91">
        <f t="shared" si="26"/>
        <v>5.7585399378913413</v>
      </c>
      <c r="AH32" s="91">
        <f t="shared" si="27"/>
        <v>8.3179275530389383</v>
      </c>
      <c r="AI32" s="91">
        <f t="shared" si="28"/>
        <v>9.2174276024002761</v>
      </c>
      <c r="AJ32" s="91">
        <f t="shared" si="29"/>
        <v>8.9372562636892479</v>
      </c>
      <c r="AK32" s="91">
        <f t="shared" si="30"/>
        <v>8.8417391731798762</v>
      </c>
      <c r="AL32" s="91">
        <f t="shared" si="31"/>
        <v>9.4337242414033664</v>
      </c>
      <c r="AM32" s="19">
        <f t="shared" si="32"/>
        <v>8.9641566559233574</v>
      </c>
      <c r="AN32" s="54">
        <f t="shared" si="12"/>
        <v>-4.9775419915195213E-2</v>
      </c>
    </row>
    <row r="33" spans="1:40" s="7" customFormat="1" ht="26.25" customHeight="1" thickBot="1" x14ac:dyDescent="0.3">
      <c r="A33" s="69" t="s">
        <v>34</v>
      </c>
      <c r="B33" s="100">
        <v>23165.4</v>
      </c>
      <c r="C33" s="83">
        <v>27783.08</v>
      </c>
      <c r="D33" s="83">
        <v>26821.03</v>
      </c>
      <c r="E33" s="83">
        <v>25556.880000000001</v>
      </c>
      <c r="F33" s="83">
        <v>23006.97</v>
      </c>
      <c r="G33" s="83">
        <v>24294.42</v>
      </c>
      <c r="H33" s="83">
        <v>21521.01</v>
      </c>
      <c r="I33" s="83">
        <v>28245.86</v>
      </c>
      <c r="J33" s="83">
        <v>28082.45</v>
      </c>
      <c r="K33" s="101">
        <v>26897.99</v>
      </c>
      <c r="L33" s="102">
        <f t="shared" si="0"/>
        <v>-4.2177943875979451E-2</v>
      </c>
      <c r="M33"/>
      <c r="N33" s="395">
        <f>SUM(N7:N32)</f>
        <v>0.99999999999999978</v>
      </c>
      <c r="P33" s="115">
        <v>11487.534</v>
      </c>
      <c r="Q33" s="83">
        <v>13869.454</v>
      </c>
      <c r="R33" s="83">
        <v>13272.316999999999</v>
      </c>
      <c r="S33" s="83">
        <v>13355.163</v>
      </c>
      <c r="T33" s="83">
        <v>13430.072</v>
      </c>
      <c r="U33" s="83">
        <v>15086.313</v>
      </c>
      <c r="V33" s="83">
        <v>14181.156999999999</v>
      </c>
      <c r="W33" s="83">
        <v>17048.968000000001</v>
      </c>
      <c r="X33" s="83">
        <v>16206.44</v>
      </c>
      <c r="Y33" s="101">
        <v>16609.12</v>
      </c>
      <c r="Z33" s="425">
        <f t="shared" si="1"/>
        <v>2.4846912708774937E-2</v>
      </c>
      <c r="AA33"/>
      <c r="AB33" s="395">
        <f>SUM(AB7:AB32)</f>
        <v>0.99999999999999989</v>
      </c>
      <c r="AD33" s="87">
        <f t="shared" si="33"/>
        <v>4.9589189049185416</v>
      </c>
      <c r="AE33" s="92">
        <f t="shared" si="25"/>
        <v>4.9920505573896055</v>
      </c>
      <c r="AF33" s="92">
        <f>(R33/D33)*10</f>
        <v>4.9484740146071946</v>
      </c>
      <c r="AG33" s="92">
        <f t="shared" si="26"/>
        <v>5.2256625221858064</v>
      </c>
      <c r="AH33" s="92">
        <f t="shared" si="27"/>
        <v>5.8373927553258849</v>
      </c>
      <c r="AI33" s="92">
        <f t="shared" si="28"/>
        <v>6.2097852099370972</v>
      </c>
      <c r="AJ33" s="92">
        <f t="shared" si="29"/>
        <v>6.5894477071475732</v>
      </c>
      <c r="AK33" s="92">
        <f t="shared" si="30"/>
        <v>6.0359174760478176</v>
      </c>
      <c r="AL33" s="92">
        <f t="shared" si="31"/>
        <v>5.771020690858526</v>
      </c>
      <c r="AM33" s="103">
        <f t="shared" si="32"/>
        <v>6.1748554445889816</v>
      </c>
      <c r="AN33" s="102">
        <f t="shared" si="12"/>
        <v>6.9976313612970104E-2</v>
      </c>
    </row>
    <row r="34" spans="1:4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.75" thickBo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 t="s">
        <v>35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170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0"/>
      <c r="AN36" s="495" t="s">
        <v>223</v>
      </c>
    </row>
    <row r="37" spans="1:40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496"/>
    </row>
    <row r="38" spans="1:40" ht="20.25" customHeight="1" thickBot="1" x14ac:dyDescent="0.3">
      <c r="A38" s="480"/>
      <c r="B38" s="43">
        <v>2010</v>
      </c>
      <c r="C38" s="94">
        <v>2011</v>
      </c>
      <c r="D38" s="94">
        <v>2012</v>
      </c>
      <c r="E38" s="94">
        <v>2013</v>
      </c>
      <c r="F38" s="94">
        <v>2014</v>
      </c>
      <c r="G38" s="94">
        <v>2015</v>
      </c>
      <c r="H38" s="94">
        <v>2016</v>
      </c>
      <c r="I38" s="94">
        <v>2017</v>
      </c>
      <c r="J38" s="94">
        <v>2018</v>
      </c>
      <c r="K38" s="42">
        <v>2019</v>
      </c>
      <c r="L38" s="497"/>
      <c r="N38" s="494"/>
      <c r="P38" s="422">
        <v>2010</v>
      </c>
      <c r="Q38" s="94">
        <v>2011</v>
      </c>
      <c r="R38" s="94">
        <v>2012</v>
      </c>
      <c r="S38" s="94">
        <v>2013</v>
      </c>
      <c r="T38" s="94">
        <v>2014</v>
      </c>
      <c r="U38" s="94">
        <v>2015</v>
      </c>
      <c r="V38" s="94">
        <v>2016</v>
      </c>
      <c r="W38" s="94">
        <v>2017</v>
      </c>
      <c r="X38" s="94">
        <v>2018</v>
      </c>
      <c r="Y38" s="42">
        <v>2019</v>
      </c>
      <c r="Z38" s="497"/>
      <c r="AB38" s="494"/>
      <c r="AD38" s="162">
        <v>2010</v>
      </c>
      <c r="AE38" s="163">
        <v>2011</v>
      </c>
      <c r="AF38" s="163">
        <v>2012</v>
      </c>
      <c r="AG38" s="163">
        <v>2013</v>
      </c>
      <c r="AH38" s="94">
        <v>2014</v>
      </c>
      <c r="AI38" s="94">
        <v>2015</v>
      </c>
      <c r="AJ38" s="94">
        <v>2016</v>
      </c>
      <c r="AK38" s="94">
        <v>2017</v>
      </c>
      <c r="AL38" s="94">
        <v>2018</v>
      </c>
      <c r="AM38" s="42">
        <v>2019</v>
      </c>
      <c r="AN38" s="497"/>
    </row>
    <row r="39" spans="1:40" ht="20.100000000000001" customHeight="1" x14ac:dyDescent="0.25">
      <c r="A39" s="104" t="s">
        <v>91</v>
      </c>
      <c r="B39" s="105">
        <v>4665.13</v>
      </c>
      <c r="C39" s="73">
        <v>6784.09</v>
      </c>
      <c r="D39" s="73">
        <v>7053.03</v>
      </c>
      <c r="E39" s="73">
        <v>5787.95</v>
      </c>
      <c r="F39" s="73">
        <v>4574.25</v>
      </c>
      <c r="G39" s="73">
        <v>5585.48</v>
      </c>
      <c r="H39" s="73">
        <v>3187.62</v>
      </c>
      <c r="I39" s="73">
        <v>6319.77</v>
      </c>
      <c r="J39" s="73">
        <v>8453.61</v>
      </c>
      <c r="K39" s="96">
        <v>6994.77</v>
      </c>
      <c r="L39" s="54">
        <f t="shared" ref="L39:L62" si="36">(K39-J39)/J39</f>
        <v>-0.17257006178425549</v>
      </c>
      <c r="N39" s="392">
        <f>K39/K62</f>
        <v>0.36875326195258507</v>
      </c>
      <c r="P39" s="105">
        <v>1835.079</v>
      </c>
      <c r="Q39" s="73">
        <v>2678.4639999999999</v>
      </c>
      <c r="R39" s="73">
        <v>2473.3679999999999</v>
      </c>
      <c r="S39" s="73">
        <v>2434.424</v>
      </c>
      <c r="T39" s="73">
        <v>2002.9580000000001</v>
      </c>
      <c r="U39" s="73">
        <v>2456.8069999999998</v>
      </c>
      <c r="V39" s="73">
        <v>1541.3620000000001</v>
      </c>
      <c r="W39" s="73">
        <v>2283.364</v>
      </c>
      <c r="X39" s="73">
        <v>3127.4609999999998</v>
      </c>
      <c r="Y39" s="96">
        <v>2484.123</v>
      </c>
      <c r="Z39" s="54">
        <f t="shared" ref="Z39:Z62" si="37">(Y39-X39)/X39</f>
        <v>-0.20570616228307875</v>
      </c>
      <c r="AB39" s="392">
        <f>Y39/Y62</f>
        <v>0.26108818352791707</v>
      </c>
      <c r="AD39" s="116">
        <f t="shared" ref="AD39:AD59" si="38">(P39/B39)*10</f>
        <v>3.9336074235873379</v>
      </c>
      <c r="AE39" s="88">
        <f t="shared" ref="AE39:AE59" si="39">(Q39/C39)*10</f>
        <v>3.9481551689320158</v>
      </c>
      <c r="AF39" s="88">
        <f t="shared" ref="AF39:AF59" si="40">(R39/D39)*10</f>
        <v>3.5068162194120829</v>
      </c>
      <c r="AG39" s="88">
        <f t="shared" ref="AG39:AG62" si="41">(S39/E39)*10</f>
        <v>4.2060211301065138</v>
      </c>
      <c r="AH39" s="88">
        <f t="shared" ref="AH39:AH57" si="42">(T39/F39)*10</f>
        <v>4.3787681040607751</v>
      </c>
      <c r="AI39" s="88">
        <f t="shared" ref="AI39:AI57" si="43">(U39/G39)*10</f>
        <v>4.398560195363693</v>
      </c>
      <c r="AJ39" s="88">
        <f t="shared" ref="AJ39:AJ57" si="44">(V39/H39)*10</f>
        <v>4.8354634492191675</v>
      </c>
      <c r="AK39" s="88">
        <f t="shared" ref="AK39:AK57" si="45">(W39/I39)*10</f>
        <v>3.6130492090693171</v>
      </c>
      <c r="AL39" s="88">
        <f t="shared" ref="AL39:AL57" si="46">(X39/J39)*10</f>
        <v>3.6995567574089643</v>
      </c>
      <c r="AM39" s="117">
        <f t="shared" ref="AM39:AM57" si="47">(Y39/K39)*10</f>
        <v>3.551400546408245</v>
      </c>
      <c r="AN39" s="54">
        <f>(AM39-AL39)/AL39</f>
        <v>-4.0047016633550057E-2</v>
      </c>
    </row>
    <row r="40" spans="1:40" ht="20.100000000000001" customHeight="1" x14ac:dyDescent="0.25">
      <c r="A40" s="104" t="s">
        <v>92</v>
      </c>
      <c r="B40" s="106">
        <v>2387.14</v>
      </c>
      <c r="C40" s="75">
        <v>3296.62</v>
      </c>
      <c r="D40" s="75">
        <v>3432.47</v>
      </c>
      <c r="E40" s="75">
        <v>3413.95</v>
      </c>
      <c r="F40" s="75">
        <v>2714.98</v>
      </c>
      <c r="G40" s="75">
        <v>3007.35</v>
      </c>
      <c r="H40" s="75">
        <v>2753.63</v>
      </c>
      <c r="I40" s="75">
        <v>3726.38</v>
      </c>
      <c r="J40" s="75">
        <v>2503.91</v>
      </c>
      <c r="K40" s="98">
        <v>3134.35</v>
      </c>
      <c r="L40" s="54">
        <f t="shared" si="36"/>
        <v>0.25178221261946321</v>
      </c>
      <c r="N40" s="392">
        <f>K40/$K$62</f>
        <v>0.16523799733244765</v>
      </c>
      <c r="P40" s="106">
        <v>1599.9</v>
      </c>
      <c r="Q40" s="75">
        <v>1982.079</v>
      </c>
      <c r="R40" s="75">
        <v>2146.1260000000002</v>
      </c>
      <c r="S40" s="75">
        <v>2126.6770000000001</v>
      </c>
      <c r="T40" s="75">
        <v>2231.77</v>
      </c>
      <c r="U40" s="75">
        <v>2690.9609999999998</v>
      </c>
      <c r="V40" s="75">
        <v>2667.6640000000002</v>
      </c>
      <c r="W40" s="75">
        <v>2838.8020000000001</v>
      </c>
      <c r="X40" s="75">
        <v>1679.8340000000001</v>
      </c>
      <c r="Y40" s="98">
        <v>2194.922</v>
      </c>
      <c r="Z40" s="54">
        <f t="shared" si="37"/>
        <v>0.30663029799373032</v>
      </c>
      <c r="AB40" s="392">
        <f>Y40/$Y$62</f>
        <v>0.23069236022751807</v>
      </c>
      <c r="AD40" s="118">
        <f t="shared" si="38"/>
        <v>6.7021624203021188</v>
      </c>
      <c r="AE40" s="89">
        <f t="shared" si="39"/>
        <v>6.0124582147775598</v>
      </c>
      <c r="AF40" s="89">
        <f t="shared" si="40"/>
        <v>6.2524246388169455</v>
      </c>
      <c r="AG40" s="89">
        <f t="shared" si="41"/>
        <v>6.229373599496185</v>
      </c>
      <c r="AH40" s="89">
        <f t="shared" si="42"/>
        <v>8.2202078836676513</v>
      </c>
      <c r="AI40" s="89">
        <f t="shared" si="43"/>
        <v>8.9479475285550389</v>
      </c>
      <c r="AJ40" s="89">
        <f t="shared" si="44"/>
        <v>9.6878084564738192</v>
      </c>
      <c r="AK40" s="89">
        <f t="shared" si="45"/>
        <v>7.6181226820667778</v>
      </c>
      <c r="AL40" s="89">
        <f t="shared" si="46"/>
        <v>6.7088433689709301</v>
      </c>
      <c r="AM40" s="119">
        <f t="shared" si="47"/>
        <v>7.0027980282993285</v>
      </c>
      <c r="AN40" s="54">
        <f t="shared" ref="AN40:AN62" si="48">(AM40-AL40)/AL40</f>
        <v>4.3815996761523451E-2</v>
      </c>
    </row>
    <row r="41" spans="1:40" ht="20.100000000000001" customHeight="1" x14ac:dyDescent="0.25">
      <c r="A41" s="104" t="s">
        <v>96</v>
      </c>
      <c r="B41" s="106">
        <v>2609.42</v>
      </c>
      <c r="C41" s="75">
        <v>2370.3200000000002</v>
      </c>
      <c r="D41" s="75">
        <v>2516.2199999999998</v>
      </c>
      <c r="E41" s="75">
        <v>2422.36</v>
      </c>
      <c r="F41" s="75">
        <v>2129.46</v>
      </c>
      <c r="G41" s="75">
        <v>2579.39</v>
      </c>
      <c r="H41" s="75">
        <v>2231.5300000000002</v>
      </c>
      <c r="I41" s="75">
        <v>3562.09</v>
      </c>
      <c r="J41" s="75">
        <v>2558.23</v>
      </c>
      <c r="K41" s="98">
        <v>3118.95</v>
      </c>
      <c r="L41" s="54">
        <f t="shared" si="36"/>
        <v>0.21918279435390867</v>
      </c>
      <c r="N41" s="392">
        <f t="shared" ref="N41:N61" si="49">K41/$K$62</f>
        <v>0.1644261335779468</v>
      </c>
      <c r="P41" s="106">
        <v>997.47199999999998</v>
      </c>
      <c r="Q41" s="75">
        <v>888.96799999999996</v>
      </c>
      <c r="R41" s="75">
        <v>993.26900000000001</v>
      </c>
      <c r="S41" s="75">
        <v>984.52599999999995</v>
      </c>
      <c r="T41" s="75">
        <v>932.43700000000001</v>
      </c>
      <c r="U41" s="75">
        <v>1173.6300000000001</v>
      </c>
      <c r="V41" s="75">
        <v>1042.1500000000001</v>
      </c>
      <c r="W41" s="75">
        <v>1613.3409999999999</v>
      </c>
      <c r="X41" s="75">
        <v>1067.095</v>
      </c>
      <c r="Y41" s="98">
        <v>1314.1120000000001</v>
      </c>
      <c r="Z41" s="54">
        <f t="shared" si="37"/>
        <v>0.23148548161129051</v>
      </c>
      <c r="AB41" s="392">
        <f t="shared" ref="AB41:AB61" si="50">Y41/$Y$62</f>
        <v>0.13811679817474345</v>
      </c>
      <c r="AD41" s="118">
        <f t="shared" si="38"/>
        <v>3.8225812632692318</v>
      </c>
      <c r="AE41" s="89">
        <f t="shared" si="39"/>
        <v>3.7504134462857328</v>
      </c>
      <c r="AF41" s="89">
        <f t="shared" si="40"/>
        <v>3.9474648480657497</v>
      </c>
      <c r="AG41" s="89">
        <f t="shared" si="41"/>
        <v>4.0643256989051997</v>
      </c>
      <c r="AH41" s="89">
        <f t="shared" si="42"/>
        <v>4.3787486029321983</v>
      </c>
      <c r="AI41" s="89">
        <f t="shared" si="43"/>
        <v>4.5500292704864336</v>
      </c>
      <c r="AJ41" s="89">
        <f t="shared" si="44"/>
        <v>4.6701142265620446</v>
      </c>
      <c r="AK41" s="89">
        <f t="shared" si="45"/>
        <v>4.5291977462669379</v>
      </c>
      <c r="AL41" s="89">
        <f t="shared" si="46"/>
        <v>4.1712238539927995</v>
      </c>
      <c r="AM41" s="119">
        <f t="shared" si="47"/>
        <v>4.2133153785729176</v>
      </c>
      <c r="AN41" s="54">
        <f t="shared" si="48"/>
        <v>1.0090929198112218E-2</v>
      </c>
    </row>
    <row r="42" spans="1:40" ht="20.100000000000001" customHeight="1" x14ac:dyDescent="0.25">
      <c r="A42" s="104" t="s">
        <v>95</v>
      </c>
      <c r="B42" s="106">
        <v>1582.03</v>
      </c>
      <c r="C42" s="75">
        <v>2907.42</v>
      </c>
      <c r="D42" s="75">
        <v>2316.87</v>
      </c>
      <c r="E42" s="75">
        <v>2871.82</v>
      </c>
      <c r="F42" s="75">
        <v>1960.31</v>
      </c>
      <c r="G42" s="75">
        <v>2525.0500000000002</v>
      </c>
      <c r="H42" s="75">
        <v>1819.29</v>
      </c>
      <c r="I42" s="75">
        <v>2104.42</v>
      </c>
      <c r="J42" s="75">
        <v>2413.96</v>
      </c>
      <c r="K42" s="98">
        <v>2050.0300000000002</v>
      </c>
      <c r="L42" s="54">
        <f t="shared" si="36"/>
        <v>-0.15076057598303197</v>
      </c>
      <c r="N42" s="392">
        <f t="shared" si="49"/>
        <v>0.10807435406749014</v>
      </c>
      <c r="P42" s="106">
        <v>688.66899999999998</v>
      </c>
      <c r="Q42" s="75">
        <v>1392.4469999999999</v>
      </c>
      <c r="R42" s="75">
        <v>1059.0329999999999</v>
      </c>
      <c r="S42" s="75">
        <v>1356.6610000000001</v>
      </c>
      <c r="T42" s="75">
        <v>1188.5219999999999</v>
      </c>
      <c r="U42" s="75">
        <v>1682.9870000000001</v>
      </c>
      <c r="V42" s="75">
        <v>1210.7840000000001</v>
      </c>
      <c r="W42" s="75">
        <v>1158.5540000000001</v>
      </c>
      <c r="X42" s="75">
        <v>1428.444</v>
      </c>
      <c r="Y42" s="98">
        <v>1146.4960000000001</v>
      </c>
      <c r="Z42" s="54">
        <f t="shared" si="37"/>
        <v>-0.19738120640361112</v>
      </c>
      <c r="AB42" s="392">
        <f t="shared" si="50"/>
        <v>0.12049989395131516</v>
      </c>
      <c r="AD42" s="118">
        <f t="shared" si="38"/>
        <v>4.3530716863776284</v>
      </c>
      <c r="AE42" s="89">
        <f t="shared" si="39"/>
        <v>4.789287409455806</v>
      </c>
      <c r="AF42" s="89">
        <f t="shared" si="40"/>
        <v>4.5709642750780146</v>
      </c>
      <c r="AG42" s="89">
        <f t="shared" si="41"/>
        <v>4.7240460753111266</v>
      </c>
      <c r="AH42" s="89">
        <f t="shared" si="42"/>
        <v>6.0629288224821583</v>
      </c>
      <c r="AI42" s="89">
        <f t="shared" si="43"/>
        <v>6.6651630660778993</v>
      </c>
      <c r="AJ42" s="89">
        <f t="shared" si="44"/>
        <v>6.6552556216985757</v>
      </c>
      <c r="AK42" s="89">
        <f t="shared" si="45"/>
        <v>5.5053363872230836</v>
      </c>
      <c r="AL42" s="89">
        <f t="shared" si="46"/>
        <v>5.9174302805348891</v>
      </c>
      <c r="AM42" s="119">
        <f t="shared" si="47"/>
        <v>5.5925815719769956</v>
      </c>
      <c r="AN42" s="54">
        <f t="shared" si="48"/>
        <v>-5.4896922001171383E-2</v>
      </c>
    </row>
    <row r="43" spans="1:40" ht="20.100000000000001" customHeight="1" x14ac:dyDescent="0.25">
      <c r="A43" s="104" t="s">
        <v>105</v>
      </c>
      <c r="B43" s="106">
        <v>1512.74</v>
      </c>
      <c r="C43" s="75">
        <v>2429.5</v>
      </c>
      <c r="D43" s="75">
        <v>1731.95</v>
      </c>
      <c r="E43" s="75">
        <v>1701.72</v>
      </c>
      <c r="F43" s="75">
        <v>1165.46</v>
      </c>
      <c r="G43" s="75">
        <v>1412.63</v>
      </c>
      <c r="H43" s="75">
        <v>1366.86</v>
      </c>
      <c r="I43" s="75">
        <v>1354.68</v>
      </c>
      <c r="J43" s="75">
        <v>1117.57</v>
      </c>
      <c r="K43" s="98">
        <v>979.26</v>
      </c>
      <c r="L43" s="54">
        <f t="shared" si="36"/>
        <v>-0.12375958552931804</v>
      </c>
      <c r="N43" s="392">
        <f t="shared" si="49"/>
        <v>5.162504546964209E-2</v>
      </c>
      <c r="P43" s="106">
        <v>562.82299999999998</v>
      </c>
      <c r="Q43" s="75">
        <v>1039.7660000000001</v>
      </c>
      <c r="R43" s="75">
        <v>738.65300000000002</v>
      </c>
      <c r="S43" s="75">
        <v>746.35599999999999</v>
      </c>
      <c r="T43" s="75">
        <v>516.66499999999996</v>
      </c>
      <c r="U43" s="75">
        <v>692.29100000000005</v>
      </c>
      <c r="V43" s="75">
        <v>721.14400000000001</v>
      </c>
      <c r="W43" s="75">
        <v>714.72</v>
      </c>
      <c r="X43" s="75">
        <v>639.62099999999998</v>
      </c>
      <c r="Y43" s="98">
        <v>513.12300000000005</v>
      </c>
      <c r="Z43" s="54">
        <f t="shared" si="37"/>
        <v>-0.1977702420652229</v>
      </c>
      <c r="AB43" s="392">
        <f t="shared" si="50"/>
        <v>5.393064352948522E-2</v>
      </c>
      <c r="AD43" s="118">
        <f t="shared" si="38"/>
        <v>3.720553432843714</v>
      </c>
      <c r="AE43" s="89">
        <f t="shared" si="39"/>
        <v>4.2797530356040339</v>
      </c>
      <c r="AF43" s="89">
        <f t="shared" si="40"/>
        <v>4.2648633043679087</v>
      </c>
      <c r="AG43" s="89">
        <f t="shared" si="41"/>
        <v>4.3858919211151068</v>
      </c>
      <c r="AH43" s="89">
        <f t="shared" si="42"/>
        <v>4.4331422785852794</v>
      </c>
      <c r="AI43" s="89">
        <f t="shared" si="43"/>
        <v>4.9007241811373117</v>
      </c>
      <c r="AJ43" s="89">
        <f t="shared" si="44"/>
        <v>5.2759170653907503</v>
      </c>
      <c r="AK43" s="89">
        <f t="shared" si="45"/>
        <v>5.2759323235007525</v>
      </c>
      <c r="AL43" s="89">
        <f t="shared" si="46"/>
        <v>5.7233193446495525</v>
      </c>
      <c r="AM43" s="119">
        <f t="shared" si="47"/>
        <v>5.2399056430365789</v>
      </c>
      <c r="AN43" s="54">
        <f t="shared" si="48"/>
        <v>-8.4463870090508417E-2</v>
      </c>
    </row>
    <row r="44" spans="1:40" ht="20.100000000000001" customHeight="1" x14ac:dyDescent="0.25">
      <c r="A44" s="104" t="s">
        <v>94</v>
      </c>
      <c r="B44" s="106">
        <v>726.9</v>
      </c>
      <c r="C44" s="75">
        <v>868.55</v>
      </c>
      <c r="D44" s="75">
        <v>871.95</v>
      </c>
      <c r="E44" s="75">
        <v>910.16</v>
      </c>
      <c r="F44" s="75">
        <v>720.03</v>
      </c>
      <c r="G44" s="75">
        <v>708.34</v>
      </c>
      <c r="H44" s="75">
        <v>1015.31</v>
      </c>
      <c r="I44" s="75">
        <v>973.01</v>
      </c>
      <c r="J44" s="75">
        <v>740.17</v>
      </c>
      <c r="K44" s="98">
        <v>846.68</v>
      </c>
      <c r="L44" s="54">
        <f t="shared" si="36"/>
        <v>0.14389937446802761</v>
      </c>
      <c r="N44" s="392">
        <f t="shared" si="49"/>
        <v>4.4635636601348533E-2</v>
      </c>
      <c r="P44" s="106">
        <v>308.351</v>
      </c>
      <c r="Q44" s="75">
        <v>419.00799999999998</v>
      </c>
      <c r="R44" s="75">
        <v>409.29899999999998</v>
      </c>
      <c r="S44" s="75">
        <v>432.24099999999999</v>
      </c>
      <c r="T44" s="75">
        <v>348.46300000000002</v>
      </c>
      <c r="U44" s="75">
        <v>394.78100000000001</v>
      </c>
      <c r="V44" s="75">
        <v>611.45699999999999</v>
      </c>
      <c r="W44" s="75">
        <v>605.48099999999999</v>
      </c>
      <c r="X44" s="75">
        <v>421.43099999999998</v>
      </c>
      <c r="Y44" s="98">
        <v>479.67500000000001</v>
      </c>
      <c r="Z44" s="54">
        <f t="shared" si="37"/>
        <v>0.138205305257563</v>
      </c>
      <c r="AB44" s="392">
        <f t="shared" si="50"/>
        <v>5.0415166412353024E-2</v>
      </c>
      <c r="AD44" s="118">
        <f t="shared" si="38"/>
        <v>4.2420002751410095</v>
      </c>
      <c r="AE44" s="89">
        <f t="shared" si="39"/>
        <v>4.8242242818490588</v>
      </c>
      <c r="AF44" s="89">
        <f t="shared" si="40"/>
        <v>4.6940650266643722</v>
      </c>
      <c r="AG44" s="89">
        <f t="shared" si="41"/>
        <v>4.7490660982684361</v>
      </c>
      <c r="AH44" s="89">
        <f t="shared" si="42"/>
        <v>4.8395622404622038</v>
      </c>
      <c r="AI44" s="89">
        <f t="shared" si="43"/>
        <v>5.5733263686930004</v>
      </c>
      <c r="AJ44" s="89">
        <f t="shared" si="44"/>
        <v>6.0223675527671352</v>
      </c>
      <c r="AK44" s="89">
        <f t="shared" si="45"/>
        <v>6.2227623559881193</v>
      </c>
      <c r="AL44" s="89">
        <f t="shared" si="46"/>
        <v>5.6937055000878178</v>
      </c>
      <c r="AM44" s="119">
        <f t="shared" si="47"/>
        <v>5.6653635375820857</v>
      </c>
      <c r="AN44" s="54">
        <f t="shared" si="48"/>
        <v>-4.9777710675929831E-3</v>
      </c>
    </row>
    <row r="45" spans="1:40" ht="20.100000000000001" customHeight="1" x14ac:dyDescent="0.25">
      <c r="A45" s="104" t="s">
        <v>103</v>
      </c>
      <c r="B45" s="106">
        <v>222.41</v>
      </c>
      <c r="C45" s="75">
        <v>668.38</v>
      </c>
      <c r="D45" s="75">
        <v>448.62</v>
      </c>
      <c r="E45" s="75">
        <v>404.59</v>
      </c>
      <c r="F45" s="75">
        <v>527</v>
      </c>
      <c r="G45" s="75">
        <v>426.3</v>
      </c>
      <c r="H45" s="75">
        <v>500.21</v>
      </c>
      <c r="I45" s="75">
        <v>488.69</v>
      </c>
      <c r="J45" s="75">
        <v>676.29</v>
      </c>
      <c r="K45" s="98">
        <v>549.4</v>
      </c>
      <c r="L45" s="54">
        <f t="shared" si="36"/>
        <v>-0.18762660988629137</v>
      </c>
      <c r="N45" s="392">
        <f t="shared" si="49"/>
        <v>2.8963503033945393E-2</v>
      </c>
      <c r="P45" s="106">
        <v>114.41500000000001</v>
      </c>
      <c r="Q45" s="75">
        <v>297.12299999999999</v>
      </c>
      <c r="R45" s="75">
        <v>229.898</v>
      </c>
      <c r="S45" s="75">
        <v>201.89699999999999</v>
      </c>
      <c r="T45" s="75">
        <v>320.77100000000002</v>
      </c>
      <c r="U45" s="75">
        <v>298.94099999999997</v>
      </c>
      <c r="V45" s="75">
        <v>349.358</v>
      </c>
      <c r="W45" s="75">
        <v>292.70499999999998</v>
      </c>
      <c r="X45" s="75">
        <v>396.18299999999999</v>
      </c>
      <c r="Y45" s="98">
        <v>413.06799999999998</v>
      </c>
      <c r="Z45" s="54">
        <f t="shared" si="37"/>
        <v>4.2619193655457181E-2</v>
      </c>
      <c r="AB45" s="392">
        <f t="shared" si="50"/>
        <v>4.3414586875734275E-2</v>
      </c>
      <c r="AD45" s="118">
        <f t="shared" si="38"/>
        <v>5.1443280428038305</v>
      </c>
      <c r="AE45" s="89">
        <f t="shared" si="39"/>
        <v>4.4454202699063403</v>
      </c>
      <c r="AF45" s="89">
        <f t="shared" si="40"/>
        <v>5.1245597610449822</v>
      </c>
      <c r="AG45" s="89">
        <f t="shared" si="41"/>
        <v>4.9901628809411998</v>
      </c>
      <c r="AH45" s="89">
        <f t="shared" si="42"/>
        <v>6.0867362428842506</v>
      </c>
      <c r="AI45" s="89">
        <f t="shared" si="43"/>
        <v>7.0124560168895131</v>
      </c>
      <c r="AJ45" s="89">
        <f t="shared" si="44"/>
        <v>6.9842266248175768</v>
      </c>
      <c r="AK45" s="89">
        <f t="shared" si="45"/>
        <v>5.9895843991078195</v>
      </c>
      <c r="AL45" s="89">
        <f t="shared" si="46"/>
        <v>5.858182140797588</v>
      </c>
      <c r="AM45" s="119">
        <f t="shared" si="47"/>
        <v>7.518529304696032</v>
      </c>
      <c r="AN45" s="54">
        <f t="shared" si="48"/>
        <v>0.28342361572123953</v>
      </c>
    </row>
    <row r="46" spans="1:40" ht="20.100000000000001" customHeight="1" x14ac:dyDescent="0.25">
      <c r="A46" s="104" t="s">
        <v>101</v>
      </c>
      <c r="B46" s="106">
        <v>66.790000000000006</v>
      </c>
      <c r="C46" s="75">
        <v>99.47</v>
      </c>
      <c r="D46" s="75">
        <v>70.209999999999994</v>
      </c>
      <c r="E46" s="75">
        <v>89.54</v>
      </c>
      <c r="F46" s="75">
        <v>98.95</v>
      </c>
      <c r="G46" s="75">
        <v>92.7</v>
      </c>
      <c r="H46" s="75">
        <v>182.2</v>
      </c>
      <c r="I46" s="75">
        <v>134.5</v>
      </c>
      <c r="J46" s="75">
        <v>99.07</v>
      </c>
      <c r="K46" s="98">
        <v>196.52</v>
      </c>
      <c r="L46" s="54">
        <f t="shared" si="36"/>
        <v>0.98364792570909487</v>
      </c>
      <c r="N46" s="392">
        <f t="shared" si="49"/>
        <v>1.0360225002240533E-2</v>
      </c>
      <c r="P46" s="106">
        <v>32.540999999999997</v>
      </c>
      <c r="Q46" s="75">
        <v>46.802999999999997</v>
      </c>
      <c r="R46" s="75">
        <v>42.628</v>
      </c>
      <c r="S46" s="75">
        <v>56.86</v>
      </c>
      <c r="T46" s="75">
        <v>75.7</v>
      </c>
      <c r="U46" s="75">
        <v>64.840999999999994</v>
      </c>
      <c r="V46" s="75">
        <v>156.24</v>
      </c>
      <c r="W46" s="75">
        <v>105.279</v>
      </c>
      <c r="X46" s="75">
        <v>90.546000000000006</v>
      </c>
      <c r="Y46" s="98">
        <v>173.23500000000001</v>
      </c>
      <c r="Z46" s="54">
        <f t="shared" si="37"/>
        <v>0.91322642634682927</v>
      </c>
      <c r="AB46" s="392">
        <f t="shared" si="50"/>
        <v>1.8207476631977852E-2</v>
      </c>
      <c r="AD46" s="118">
        <f t="shared" si="38"/>
        <v>4.8721365473873322</v>
      </c>
      <c r="AE46" s="89">
        <f t="shared" si="39"/>
        <v>4.7052377601286812</v>
      </c>
      <c r="AF46" s="89">
        <f t="shared" si="40"/>
        <v>6.0714997863552211</v>
      </c>
      <c r="AG46" s="89">
        <f t="shared" si="41"/>
        <v>6.3502345320527134</v>
      </c>
      <c r="AH46" s="89">
        <f t="shared" si="42"/>
        <v>7.6503284487114707</v>
      </c>
      <c r="AI46" s="89">
        <f t="shared" si="43"/>
        <v>6.9947141316073349</v>
      </c>
      <c r="AJ46" s="89">
        <f t="shared" si="44"/>
        <v>8.5751920965971475</v>
      </c>
      <c r="AK46" s="89">
        <f t="shared" si="45"/>
        <v>7.8274349442379174</v>
      </c>
      <c r="AL46" s="89">
        <f t="shared" si="46"/>
        <v>9.1395982638538413</v>
      </c>
      <c r="AM46" s="119">
        <f t="shared" si="47"/>
        <v>8.8151333197638913</v>
      </c>
      <c r="AN46" s="54">
        <f t="shared" si="48"/>
        <v>-3.5501007234987024E-2</v>
      </c>
    </row>
    <row r="47" spans="1:40" ht="20.100000000000001" customHeight="1" x14ac:dyDescent="0.25">
      <c r="A47" s="104" t="s">
        <v>102</v>
      </c>
      <c r="B47" s="106">
        <v>473.97</v>
      </c>
      <c r="C47" s="75">
        <v>603.05999999999995</v>
      </c>
      <c r="D47" s="75">
        <v>645.54999999999995</v>
      </c>
      <c r="E47" s="75">
        <v>190.39</v>
      </c>
      <c r="F47" s="75">
        <v>857.53</v>
      </c>
      <c r="G47" s="75">
        <v>474.23</v>
      </c>
      <c r="H47" s="75">
        <v>798.46</v>
      </c>
      <c r="I47" s="75">
        <v>278.43</v>
      </c>
      <c r="J47" s="75">
        <v>541.51</v>
      </c>
      <c r="K47" s="98">
        <v>242</v>
      </c>
      <c r="L47" s="54">
        <f t="shared" si="36"/>
        <v>-0.55310151243744343</v>
      </c>
      <c r="N47" s="392">
        <f t="shared" si="49"/>
        <v>1.2757858999298844E-2</v>
      </c>
      <c r="P47" s="106">
        <v>105.193</v>
      </c>
      <c r="Q47" s="75">
        <v>232.178</v>
      </c>
      <c r="R47" s="75">
        <v>274.75599999999997</v>
      </c>
      <c r="S47" s="75">
        <v>100.7</v>
      </c>
      <c r="T47" s="75">
        <v>325.66899999999998</v>
      </c>
      <c r="U47" s="75">
        <v>219.965</v>
      </c>
      <c r="V47" s="75">
        <v>385.40300000000002</v>
      </c>
      <c r="W47" s="75">
        <v>188.15600000000001</v>
      </c>
      <c r="X47" s="75">
        <v>263.03300000000002</v>
      </c>
      <c r="Y47" s="98">
        <v>171.77099999999999</v>
      </c>
      <c r="Z47" s="54">
        <f t="shared" si="37"/>
        <v>-0.34696026734288105</v>
      </c>
      <c r="AB47" s="392">
        <f t="shared" si="50"/>
        <v>1.8053606191309305E-2</v>
      </c>
      <c r="AD47" s="118">
        <f t="shared" si="38"/>
        <v>2.2194020718610878</v>
      </c>
      <c r="AE47" s="89">
        <f t="shared" si="39"/>
        <v>3.8499983417902035</v>
      </c>
      <c r="AF47" s="89">
        <f t="shared" si="40"/>
        <v>4.2561536674153819</v>
      </c>
      <c r="AG47" s="89">
        <f t="shared" si="41"/>
        <v>5.289143337360156</v>
      </c>
      <c r="AH47" s="89">
        <f t="shared" si="42"/>
        <v>3.7977563467167332</v>
      </c>
      <c r="AI47" s="89">
        <f t="shared" si="43"/>
        <v>4.63836113278367</v>
      </c>
      <c r="AJ47" s="89">
        <f t="shared" si="44"/>
        <v>4.8268291461062542</v>
      </c>
      <c r="AK47" s="89">
        <f t="shared" si="45"/>
        <v>6.7577488058039723</v>
      </c>
      <c r="AL47" s="89">
        <f t="shared" si="46"/>
        <v>4.8573987553323121</v>
      </c>
      <c r="AM47" s="119">
        <f t="shared" si="47"/>
        <v>7.0979752066115696</v>
      </c>
      <c r="AN47" s="54">
        <f t="shared" si="48"/>
        <v>0.46127084971552257</v>
      </c>
    </row>
    <row r="48" spans="1:40" ht="20.100000000000001" customHeight="1" x14ac:dyDescent="0.25">
      <c r="A48" s="104" t="s">
        <v>110</v>
      </c>
      <c r="B48" s="106">
        <v>39.83</v>
      </c>
      <c r="C48" s="75">
        <v>41.69</v>
      </c>
      <c r="D48" s="75">
        <v>122</v>
      </c>
      <c r="E48" s="75">
        <v>47.35</v>
      </c>
      <c r="F48" s="75">
        <v>50.19</v>
      </c>
      <c r="G48" s="75">
        <v>70.13</v>
      </c>
      <c r="H48" s="75">
        <v>81.84</v>
      </c>
      <c r="I48" s="75">
        <v>78.03</v>
      </c>
      <c r="J48" s="75">
        <v>236.53</v>
      </c>
      <c r="K48" s="98">
        <v>127.63</v>
      </c>
      <c r="L48" s="54">
        <f t="shared" si="36"/>
        <v>-0.46040671373610115</v>
      </c>
      <c r="N48" s="392">
        <f t="shared" si="49"/>
        <v>6.7284526614897165E-3</v>
      </c>
      <c r="P48" s="106">
        <v>27.471</v>
      </c>
      <c r="Q48" s="75">
        <v>26.744</v>
      </c>
      <c r="R48" s="75">
        <v>60.231000000000002</v>
      </c>
      <c r="S48" s="75">
        <v>34.347000000000001</v>
      </c>
      <c r="T48" s="75">
        <v>38.450000000000003</v>
      </c>
      <c r="U48" s="75">
        <v>56.502000000000002</v>
      </c>
      <c r="V48" s="75">
        <v>68.778999999999996</v>
      </c>
      <c r="W48" s="75">
        <v>85.858999999999995</v>
      </c>
      <c r="X48" s="75">
        <v>248.99799999999999</v>
      </c>
      <c r="Y48" s="98">
        <v>153.012</v>
      </c>
      <c r="Z48" s="54">
        <f t="shared" si="37"/>
        <v>-0.38548904007261098</v>
      </c>
      <c r="AB48" s="392">
        <f t="shared" si="50"/>
        <v>1.6081983516103529E-2</v>
      </c>
      <c r="AD48" s="118">
        <f t="shared" si="38"/>
        <v>6.8970625156916903</v>
      </c>
      <c r="AE48" s="89">
        <f t="shared" si="39"/>
        <v>6.4149676181338453</v>
      </c>
      <c r="AF48" s="89">
        <f t="shared" si="40"/>
        <v>4.9369672131147544</v>
      </c>
      <c r="AG48" s="89">
        <f t="shared" si="41"/>
        <v>7.2538542766631462</v>
      </c>
      <c r="AH48" s="89">
        <f t="shared" si="42"/>
        <v>7.6608886232317204</v>
      </c>
      <c r="AI48" s="89">
        <f t="shared" si="43"/>
        <v>8.0567517467560261</v>
      </c>
      <c r="AJ48" s="89">
        <f t="shared" si="44"/>
        <v>8.404081133919842</v>
      </c>
      <c r="AK48" s="89">
        <f t="shared" si="45"/>
        <v>11.003332051774956</v>
      </c>
      <c r="AL48" s="89">
        <f t="shared" si="46"/>
        <v>10.527121295395931</v>
      </c>
      <c r="AM48" s="119">
        <f t="shared" si="47"/>
        <v>11.98871738619447</v>
      </c>
      <c r="AN48" s="54">
        <f t="shared" si="48"/>
        <v>0.13884100408701211</v>
      </c>
    </row>
    <row r="49" spans="1:40" ht="20.100000000000001" customHeight="1" x14ac:dyDescent="0.25">
      <c r="A49" s="104" t="s">
        <v>229</v>
      </c>
      <c r="B49" s="106">
        <v>276.01</v>
      </c>
      <c r="C49" s="75">
        <v>279.13</v>
      </c>
      <c r="D49" s="75">
        <v>437.82</v>
      </c>
      <c r="E49" s="75">
        <v>195.9</v>
      </c>
      <c r="F49" s="75">
        <v>407.26</v>
      </c>
      <c r="G49" s="75">
        <v>368.28</v>
      </c>
      <c r="H49" s="75">
        <v>196.82</v>
      </c>
      <c r="I49" s="75">
        <v>375.66</v>
      </c>
      <c r="J49" s="75">
        <v>341.29</v>
      </c>
      <c r="K49" s="98">
        <v>334.08</v>
      </c>
      <c r="L49" s="54">
        <f t="shared" si="36"/>
        <v>-2.1125728852295807E-2</v>
      </c>
      <c r="N49" s="392">
        <f t="shared" si="49"/>
        <v>1.7612171630106439E-2</v>
      </c>
      <c r="P49" s="106">
        <v>105.096</v>
      </c>
      <c r="Q49" s="75">
        <v>119.119</v>
      </c>
      <c r="R49" s="75">
        <v>175.554</v>
      </c>
      <c r="S49" s="75">
        <v>90.358999999999995</v>
      </c>
      <c r="T49" s="75">
        <v>197.352</v>
      </c>
      <c r="U49" s="75">
        <v>178.989</v>
      </c>
      <c r="V49" s="75">
        <v>92.296999999999997</v>
      </c>
      <c r="W49" s="75">
        <v>179.33500000000001</v>
      </c>
      <c r="X49" s="75">
        <v>150.642</v>
      </c>
      <c r="Y49" s="98">
        <v>146.762</v>
      </c>
      <c r="Z49" s="54">
        <f t="shared" si="37"/>
        <v>-2.5756429149905044E-2</v>
      </c>
      <c r="AB49" s="392">
        <f t="shared" si="50"/>
        <v>1.5425091265981664E-2</v>
      </c>
      <c r="AD49" s="118">
        <f t="shared" si="38"/>
        <v>3.8076881272417666</v>
      </c>
      <c r="AE49" s="89">
        <f t="shared" si="39"/>
        <v>4.2675097624762657</v>
      </c>
      <c r="AF49" s="89">
        <f t="shared" si="40"/>
        <v>4.0097300260380981</v>
      </c>
      <c r="AG49" s="89">
        <f t="shared" si="41"/>
        <v>4.6125063808065336</v>
      </c>
      <c r="AH49" s="89">
        <f t="shared" si="42"/>
        <v>4.845847861317095</v>
      </c>
      <c r="AI49" s="89">
        <f t="shared" si="43"/>
        <v>4.8601335940045622</v>
      </c>
      <c r="AJ49" s="89">
        <f t="shared" si="44"/>
        <v>4.6894116451580121</v>
      </c>
      <c r="AK49" s="89">
        <f t="shared" si="45"/>
        <v>4.7738646648565188</v>
      </c>
      <c r="AL49" s="89">
        <f t="shared" si="46"/>
        <v>4.4139002021741032</v>
      </c>
      <c r="AM49" s="119">
        <f t="shared" si="47"/>
        <v>4.3930196360153255</v>
      </c>
      <c r="AN49" s="54">
        <f t="shared" si="48"/>
        <v>-4.7306384835100598E-3</v>
      </c>
    </row>
    <row r="50" spans="1:40" ht="20.100000000000001" customHeight="1" x14ac:dyDescent="0.25">
      <c r="A50" s="104" t="s">
        <v>148</v>
      </c>
      <c r="B50" s="106">
        <v>283.60000000000002</v>
      </c>
      <c r="C50" s="75">
        <v>286.32</v>
      </c>
      <c r="D50" s="75">
        <v>190.95</v>
      </c>
      <c r="E50" s="75">
        <v>179.21</v>
      </c>
      <c r="F50" s="75">
        <v>226.67</v>
      </c>
      <c r="G50" s="75">
        <v>140.38</v>
      </c>
      <c r="H50" s="75">
        <v>117.12</v>
      </c>
      <c r="I50" s="75">
        <v>122.19</v>
      </c>
      <c r="J50" s="75">
        <v>112.36</v>
      </c>
      <c r="K50" s="98">
        <v>122.01</v>
      </c>
      <c r="L50" s="54">
        <f t="shared" si="36"/>
        <v>8.5884656461374206E-2</v>
      </c>
      <c r="N50" s="392">
        <f t="shared" si="49"/>
        <v>6.4321751095225291E-3</v>
      </c>
      <c r="P50" s="106">
        <v>183.29599999999999</v>
      </c>
      <c r="Q50" s="75">
        <v>161.25899999999999</v>
      </c>
      <c r="R50" s="75">
        <v>129.53700000000001</v>
      </c>
      <c r="S50" s="75">
        <v>126.426</v>
      </c>
      <c r="T50" s="75">
        <v>189.86799999999999</v>
      </c>
      <c r="U50" s="75">
        <v>117.187</v>
      </c>
      <c r="V50" s="75">
        <v>84.241</v>
      </c>
      <c r="W50" s="75">
        <v>97.986000000000004</v>
      </c>
      <c r="X50" s="75">
        <v>83.751999999999995</v>
      </c>
      <c r="Y50" s="98">
        <v>89.034999999999997</v>
      </c>
      <c r="Z50" s="54">
        <f t="shared" si="37"/>
        <v>6.307909064858154E-2</v>
      </c>
      <c r="AB50" s="392">
        <f t="shared" si="50"/>
        <v>9.3578242383360634E-3</v>
      </c>
      <c r="AD50" s="118">
        <f t="shared" si="38"/>
        <v>6.4631875881523264</v>
      </c>
      <c r="AE50" s="89">
        <f t="shared" si="39"/>
        <v>5.6321248952221294</v>
      </c>
      <c r="AF50" s="89">
        <f t="shared" si="40"/>
        <v>6.7838177533385711</v>
      </c>
      <c r="AG50" s="89">
        <f t="shared" si="41"/>
        <v>7.0546286479549121</v>
      </c>
      <c r="AH50" s="89">
        <f t="shared" si="42"/>
        <v>8.3764062293201569</v>
      </c>
      <c r="AI50" s="89">
        <f t="shared" si="43"/>
        <v>8.3478415728736284</v>
      </c>
      <c r="AJ50" s="89">
        <f t="shared" si="44"/>
        <v>7.192708333333333</v>
      </c>
      <c r="AK50" s="89">
        <f t="shared" si="45"/>
        <v>8.0191505033145098</v>
      </c>
      <c r="AL50" s="89">
        <f t="shared" si="46"/>
        <v>7.4538981844072616</v>
      </c>
      <c r="AM50" s="119">
        <f t="shared" si="47"/>
        <v>7.2973526760101626</v>
      </c>
      <c r="AN50" s="54">
        <f t="shared" si="48"/>
        <v>-2.1001830790307156E-2</v>
      </c>
    </row>
    <row r="51" spans="1:40" ht="20.100000000000001" customHeight="1" x14ac:dyDescent="0.25">
      <c r="A51" s="104" t="s">
        <v>106</v>
      </c>
      <c r="B51" s="106">
        <v>75.61</v>
      </c>
      <c r="C51" s="75">
        <v>74.8</v>
      </c>
      <c r="D51" s="75">
        <v>89.22</v>
      </c>
      <c r="E51" s="75">
        <v>280.10000000000002</v>
      </c>
      <c r="F51" s="75">
        <v>95.06</v>
      </c>
      <c r="G51" s="75">
        <v>52.57</v>
      </c>
      <c r="H51" s="75">
        <v>134.16999999999999</v>
      </c>
      <c r="I51" s="75">
        <v>151.09</v>
      </c>
      <c r="J51" s="75">
        <v>185.82</v>
      </c>
      <c r="K51" s="98">
        <v>86.45</v>
      </c>
      <c r="L51" s="54">
        <f t="shared" si="36"/>
        <v>-0.53476482617586907</v>
      </c>
      <c r="N51" s="392">
        <f t="shared" si="49"/>
        <v>4.5575078945842363E-3</v>
      </c>
      <c r="P51" s="106">
        <v>29.032</v>
      </c>
      <c r="Q51" s="75">
        <v>31.920999999999999</v>
      </c>
      <c r="R51" s="75">
        <v>47.497999999999998</v>
      </c>
      <c r="S51" s="75">
        <v>109.532</v>
      </c>
      <c r="T51" s="75">
        <v>40.320999999999998</v>
      </c>
      <c r="U51" s="75">
        <v>30.157</v>
      </c>
      <c r="V51" s="75">
        <v>58.622</v>
      </c>
      <c r="W51" s="75">
        <v>74.756</v>
      </c>
      <c r="X51" s="75">
        <v>70.790000000000006</v>
      </c>
      <c r="Y51" s="98">
        <v>54.509</v>
      </c>
      <c r="Z51" s="54">
        <f t="shared" si="37"/>
        <v>-0.22999011159768334</v>
      </c>
      <c r="AB51" s="392">
        <f t="shared" si="50"/>
        <v>5.729046345902853E-3</v>
      </c>
      <c r="AD51" s="118">
        <f t="shared" si="38"/>
        <v>3.8397037428911518</v>
      </c>
      <c r="AE51" s="89">
        <f t="shared" si="39"/>
        <v>4.2675133689839573</v>
      </c>
      <c r="AF51" s="89">
        <f t="shared" si="40"/>
        <v>5.3236942389598738</v>
      </c>
      <c r="AG51" s="89">
        <f t="shared" si="41"/>
        <v>3.9104605498036409</v>
      </c>
      <c r="AH51" s="89">
        <f t="shared" si="42"/>
        <v>4.2416368609299386</v>
      </c>
      <c r="AI51" s="89">
        <f t="shared" si="43"/>
        <v>5.7365417538520074</v>
      </c>
      <c r="AJ51" s="89">
        <f t="shared" si="44"/>
        <v>4.3692330625326079</v>
      </c>
      <c r="AK51" s="89">
        <f t="shared" si="45"/>
        <v>4.9477794691905483</v>
      </c>
      <c r="AL51" s="89">
        <f t="shared" si="46"/>
        <v>3.8096006888386613</v>
      </c>
      <c r="AM51" s="119">
        <f t="shared" si="47"/>
        <v>6.3052631578947373</v>
      </c>
      <c r="AN51" s="54">
        <f t="shared" si="48"/>
        <v>0.65509817770871592</v>
      </c>
    </row>
    <row r="52" spans="1:40" ht="20.100000000000001" customHeight="1" x14ac:dyDescent="0.25">
      <c r="A52" s="104" t="s">
        <v>226</v>
      </c>
      <c r="B52" s="106">
        <v>33.06</v>
      </c>
      <c r="C52" s="75">
        <v>34.72</v>
      </c>
      <c r="D52" s="75">
        <v>40.75</v>
      </c>
      <c r="E52" s="75">
        <v>149</v>
      </c>
      <c r="F52" s="75">
        <v>45.13</v>
      </c>
      <c r="G52" s="75">
        <v>53.63</v>
      </c>
      <c r="H52" s="75">
        <v>28.94</v>
      </c>
      <c r="I52" s="75">
        <v>34.18</v>
      </c>
      <c r="J52" s="75">
        <v>42.91</v>
      </c>
      <c r="K52" s="98">
        <v>67.849999999999994</v>
      </c>
      <c r="L52" s="54">
        <f t="shared" si="36"/>
        <v>0.5812164996504311</v>
      </c>
      <c r="N52" s="392">
        <f t="shared" si="49"/>
        <v>3.5769451781092003E-3</v>
      </c>
      <c r="P52" s="106">
        <v>25.844000000000001</v>
      </c>
      <c r="Q52" s="75">
        <v>22.06</v>
      </c>
      <c r="R52" s="75">
        <v>24.547999999999998</v>
      </c>
      <c r="S52" s="75">
        <v>94.025999999999996</v>
      </c>
      <c r="T52" s="75">
        <v>33.851999999999997</v>
      </c>
      <c r="U52" s="75">
        <v>43.151000000000003</v>
      </c>
      <c r="V52" s="75">
        <v>22.631</v>
      </c>
      <c r="W52" s="75">
        <v>31.884</v>
      </c>
      <c r="X52" s="75">
        <v>35.512999999999998</v>
      </c>
      <c r="Y52" s="98">
        <v>54.37</v>
      </c>
      <c r="Z52" s="54">
        <f t="shared" si="37"/>
        <v>0.5309886520429139</v>
      </c>
      <c r="AB52" s="392">
        <f t="shared" si="50"/>
        <v>5.7144370622601425E-3</v>
      </c>
      <c r="AD52" s="118">
        <f t="shared" si="38"/>
        <v>7.8173018753780994</v>
      </c>
      <c r="AE52" s="89">
        <f t="shared" si="39"/>
        <v>6.3536866359447011</v>
      </c>
      <c r="AF52" s="89">
        <f t="shared" si="40"/>
        <v>6.0240490797546009</v>
      </c>
      <c r="AG52" s="89">
        <f t="shared" si="41"/>
        <v>6.3104697986577172</v>
      </c>
      <c r="AH52" s="89">
        <f t="shared" si="42"/>
        <v>7.5009971194327481</v>
      </c>
      <c r="AI52" s="89">
        <f t="shared" si="43"/>
        <v>8.0460563117658026</v>
      </c>
      <c r="AJ52" s="89">
        <f t="shared" si="44"/>
        <v>7.8199723565998616</v>
      </c>
      <c r="AK52" s="89">
        <f t="shared" si="45"/>
        <v>9.3282621416032772</v>
      </c>
      <c r="AL52" s="89">
        <f t="shared" si="46"/>
        <v>8.2761594034024704</v>
      </c>
      <c r="AM52" s="119">
        <f t="shared" si="47"/>
        <v>8.0132645541635963</v>
      </c>
      <c r="AN52" s="54">
        <f t="shared" si="48"/>
        <v>-3.1765319688114454E-2</v>
      </c>
    </row>
    <row r="53" spans="1:40" ht="20.100000000000001" customHeight="1" x14ac:dyDescent="0.25">
      <c r="A53" s="104" t="s">
        <v>230</v>
      </c>
      <c r="B53" s="106">
        <v>4.7699999999999996</v>
      </c>
      <c r="C53" s="75">
        <v>16.72</v>
      </c>
      <c r="D53" s="75">
        <v>2.25</v>
      </c>
      <c r="E53" s="75">
        <v>5.17</v>
      </c>
      <c r="F53" s="75">
        <v>62.33</v>
      </c>
      <c r="G53" s="75">
        <v>15.78</v>
      </c>
      <c r="H53" s="75">
        <v>2.92</v>
      </c>
      <c r="I53" s="75">
        <v>5.17</v>
      </c>
      <c r="J53" s="75">
        <v>23.24</v>
      </c>
      <c r="K53" s="98">
        <v>19.670000000000002</v>
      </c>
      <c r="L53" s="54">
        <f t="shared" si="36"/>
        <v>-0.15361445783132516</v>
      </c>
      <c r="N53" s="392">
        <f t="shared" si="49"/>
        <v>1.0369714318851583E-3</v>
      </c>
      <c r="P53" s="106">
        <v>3.2589999999999999</v>
      </c>
      <c r="Q53" s="75">
        <v>8.82</v>
      </c>
      <c r="R53" s="75">
        <v>0.53700000000000003</v>
      </c>
      <c r="S53" s="75">
        <v>2.4689999999999999</v>
      </c>
      <c r="T53" s="75">
        <v>53.79</v>
      </c>
      <c r="U53" s="75">
        <v>9.4440000000000008</v>
      </c>
      <c r="V53" s="75">
        <v>1.006</v>
      </c>
      <c r="W53" s="75">
        <v>1.851</v>
      </c>
      <c r="X53" s="75">
        <v>17.997</v>
      </c>
      <c r="Y53" s="98">
        <v>46.430999999999997</v>
      </c>
      <c r="Z53" s="54">
        <f t="shared" si="37"/>
        <v>1.5799299883313884</v>
      </c>
      <c r="AB53" s="392">
        <f t="shared" si="50"/>
        <v>4.880026250465342E-3</v>
      </c>
      <c r="AD53" s="118">
        <f t="shared" si="38"/>
        <v>6.832285115303983</v>
      </c>
      <c r="AE53" s="89">
        <f t="shared" si="39"/>
        <v>5.2751196172248802</v>
      </c>
      <c r="AF53" s="89">
        <f t="shared" si="40"/>
        <v>2.3866666666666667</v>
      </c>
      <c r="AG53" s="89">
        <f t="shared" si="41"/>
        <v>4.7756286266924564</v>
      </c>
      <c r="AH53" s="89">
        <f t="shared" si="42"/>
        <v>8.6298732552542923</v>
      </c>
      <c r="AI53" s="89">
        <f t="shared" si="43"/>
        <v>5.984790874524716</v>
      </c>
      <c r="AJ53" s="89">
        <f t="shared" si="44"/>
        <v>3.4452054794520546</v>
      </c>
      <c r="AK53" s="89">
        <f t="shared" si="45"/>
        <v>3.5802707930367506</v>
      </c>
      <c r="AL53" s="89">
        <f t="shared" si="46"/>
        <v>7.7439759036144586</v>
      </c>
      <c r="AM53" s="119">
        <f t="shared" si="47"/>
        <v>23.60498220640569</v>
      </c>
      <c r="AN53" s="54">
        <f t="shared" si="48"/>
        <v>2.0481735093452698</v>
      </c>
    </row>
    <row r="54" spans="1:40" ht="20.100000000000001" customHeight="1" x14ac:dyDescent="0.25">
      <c r="A54" s="104" t="s">
        <v>228</v>
      </c>
      <c r="B54" s="106">
        <v>22.32</v>
      </c>
      <c r="C54" s="75">
        <v>137</v>
      </c>
      <c r="D54" s="75">
        <v>65.52</v>
      </c>
      <c r="E54" s="75">
        <v>56.03</v>
      </c>
      <c r="F54" s="75">
        <v>27.38</v>
      </c>
      <c r="G54" s="75">
        <v>34.06</v>
      </c>
      <c r="H54" s="75">
        <v>29.07</v>
      </c>
      <c r="I54" s="75">
        <v>30.68</v>
      </c>
      <c r="J54" s="75">
        <v>35.68</v>
      </c>
      <c r="K54" s="98">
        <v>43.46</v>
      </c>
      <c r="L54" s="54">
        <f t="shared" si="36"/>
        <v>0.21804932735426014</v>
      </c>
      <c r="N54" s="392">
        <f t="shared" si="49"/>
        <v>2.2911427773120983E-3</v>
      </c>
      <c r="P54" s="106">
        <v>14.06</v>
      </c>
      <c r="Q54" s="75">
        <v>67.346000000000004</v>
      </c>
      <c r="R54" s="75">
        <v>35.762</v>
      </c>
      <c r="S54" s="75">
        <v>34.008000000000003</v>
      </c>
      <c r="T54" s="75">
        <v>17.827000000000002</v>
      </c>
      <c r="U54" s="75">
        <v>20.611999999999998</v>
      </c>
      <c r="V54" s="75">
        <v>21.292999999999999</v>
      </c>
      <c r="W54" s="75">
        <v>21.923999999999999</v>
      </c>
      <c r="X54" s="75">
        <v>33.536000000000001</v>
      </c>
      <c r="Y54" s="98">
        <v>34.880000000000003</v>
      </c>
      <c r="Z54" s="54">
        <f t="shared" si="37"/>
        <v>4.0076335877862627E-2</v>
      </c>
      <c r="AB54" s="392">
        <f t="shared" si="50"/>
        <v>3.6659842694801137E-3</v>
      </c>
      <c r="AD54" s="118">
        <f t="shared" si="38"/>
        <v>6.2992831541218646</v>
      </c>
      <c r="AE54" s="89">
        <f t="shared" si="39"/>
        <v>4.9157664233576641</v>
      </c>
      <c r="AF54" s="89">
        <f t="shared" si="40"/>
        <v>5.4581807081807092</v>
      </c>
      <c r="AG54" s="89">
        <f t="shared" si="41"/>
        <v>6.0696055684454766</v>
      </c>
      <c r="AH54" s="89">
        <f t="shared" si="42"/>
        <v>6.5109569028487959</v>
      </c>
      <c r="AI54" s="89">
        <f t="shared" si="43"/>
        <v>6.0516735173223708</v>
      </c>
      <c r="AJ54" s="89">
        <f t="shared" si="44"/>
        <v>7.3247334021327823</v>
      </c>
      <c r="AK54" s="89">
        <f t="shared" si="45"/>
        <v>7.1460234680573667</v>
      </c>
      <c r="AL54" s="89">
        <f t="shared" si="46"/>
        <v>9.3991031390134534</v>
      </c>
      <c r="AM54" s="119">
        <f t="shared" si="47"/>
        <v>8.0257708237459742</v>
      </c>
      <c r="AN54" s="54">
        <f t="shared" si="48"/>
        <v>-0.1461131232369503</v>
      </c>
    </row>
    <row r="55" spans="1:40" ht="20.100000000000001" customHeight="1" x14ac:dyDescent="0.25">
      <c r="A55" s="104" t="s">
        <v>231</v>
      </c>
      <c r="B55" s="106">
        <v>0.9</v>
      </c>
      <c r="C55" s="75">
        <v>3.6</v>
      </c>
      <c r="D55" s="75">
        <v>2.6</v>
      </c>
      <c r="E55" s="75">
        <v>2.7</v>
      </c>
      <c r="F55" s="75">
        <v>9.41</v>
      </c>
      <c r="G55" s="75">
        <v>13.65</v>
      </c>
      <c r="H55" s="75">
        <v>11.97</v>
      </c>
      <c r="I55" s="75">
        <v>7.69</v>
      </c>
      <c r="J55" s="75">
        <v>13.83</v>
      </c>
      <c r="K55" s="98">
        <v>25.07</v>
      </c>
      <c r="L55" s="54">
        <f t="shared" si="36"/>
        <v>0.81272595806218362</v>
      </c>
      <c r="N55" s="392">
        <f t="shared" si="49"/>
        <v>1.32165093021662E-3</v>
      </c>
      <c r="P55" s="106">
        <v>0.621</v>
      </c>
      <c r="Q55" s="75">
        <v>2.484</v>
      </c>
      <c r="R55" s="75">
        <v>1.915</v>
      </c>
      <c r="S55" s="75">
        <v>1.863</v>
      </c>
      <c r="T55" s="75">
        <v>6.4560000000000004</v>
      </c>
      <c r="U55" s="75">
        <v>11.84</v>
      </c>
      <c r="V55" s="75">
        <v>8.8290000000000006</v>
      </c>
      <c r="W55" s="75">
        <v>5.6859999999999999</v>
      </c>
      <c r="X55" s="75">
        <v>9.9260000000000002</v>
      </c>
      <c r="Y55" s="98">
        <v>15.673</v>
      </c>
      <c r="Z55" s="54">
        <f t="shared" si="37"/>
        <v>0.57898448519040902</v>
      </c>
      <c r="AB55" s="392">
        <f t="shared" si="50"/>
        <v>1.6472755577856026E-3</v>
      </c>
      <c r="AD55" s="118">
        <f t="shared" si="38"/>
        <v>6.8999999999999995</v>
      </c>
      <c r="AE55" s="89">
        <f t="shared" si="39"/>
        <v>6.8999999999999995</v>
      </c>
      <c r="AF55" s="89">
        <f t="shared" si="40"/>
        <v>7.365384615384615</v>
      </c>
      <c r="AG55" s="89">
        <f t="shared" si="41"/>
        <v>6.8999999999999995</v>
      </c>
      <c r="AH55" s="89">
        <f t="shared" si="42"/>
        <v>6.8607863974495222</v>
      </c>
      <c r="AI55" s="89">
        <f t="shared" si="43"/>
        <v>8.6739926739926734</v>
      </c>
      <c r="AJ55" s="89">
        <f t="shared" si="44"/>
        <v>7.3759398496240607</v>
      </c>
      <c r="AK55" s="89">
        <f t="shared" si="45"/>
        <v>7.3940182054616379</v>
      </c>
      <c r="AL55" s="89">
        <f t="shared" si="46"/>
        <v>7.1771511207519891</v>
      </c>
      <c r="AM55" s="119">
        <f t="shared" si="47"/>
        <v>6.2516952532907855</v>
      </c>
      <c r="AN55" s="54">
        <f t="shared" si="48"/>
        <v>-0.12894473752758862</v>
      </c>
    </row>
    <row r="56" spans="1:40" ht="20.100000000000001" customHeight="1" x14ac:dyDescent="0.25">
      <c r="A56" s="104" t="s">
        <v>253</v>
      </c>
      <c r="B56" s="106">
        <v>9.4600000000000009</v>
      </c>
      <c r="C56" s="75">
        <v>5.38</v>
      </c>
      <c r="D56" s="75">
        <v>6.77</v>
      </c>
      <c r="E56" s="75">
        <v>7.12</v>
      </c>
      <c r="F56" s="75">
        <v>18.239999999999998</v>
      </c>
      <c r="G56" s="75">
        <v>3.74</v>
      </c>
      <c r="H56" s="75">
        <v>11.19</v>
      </c>
      <c r="I56" s="75">
        <v>12.6</v>
      </c>
      <c r="J56" s="75">
        <v>6.62</v>
      </c>
      <c r="K56" s="98">
        <v>11.02</v>
      </c>
      <c r="L56" s="54">
        <f t="shared" si="36"/>
        <v>0.66465256797583072</v>
      </c>
      <c r="N56" s="392">
        <f t="shared" si="49"/>
        <v>5.809570502986498E-4</v>
      </c>
      <c r="P56" s="106">
        <v>6.81</v>
      </c>
      <c r="Q56" s="75">
        <v>3.7069999999999999</v>
      </c>
      <c r="R56" s="75">
        <v>6.7210000000000001</v>
      </c>
      <c r="S56" s="75">
        <v>4.99</v>
      </c>
      <c r="T56" s="75">
        <v>11.742000000000001</v>
      </c>
      <c r="U56" s="75">
        <v>2.9140000000000001</v>
      </c>
      <c r="V56" s="75">
        <v>9.4009999999999998</v>
      </c>
      <c r="W56" s="75">
        <v>13.02</v>
      </c>
      <c r="X56" s="75">
        <v>5.7009999999999996</v>
      </c>
      <c r="Y56" s="98">
        <v>9.7240000000000002</v>
      </c>
      <c r="Z56" s="54">
        <f t="shared" si="37"/>
        <v>0.70566567268900204</v>
      </c>
      <c r="AB56" s="392">
        <f t="shared" si="50"/>
        <v>1.0220192384296051E-3</v>
      </c>
      <c r="AD56" s="118">
        <f t="shared" si="38"/>
        <v>7.1987315010570816</v>
      </c>
      <c r="AE56" s="89">
        <f t="shared" si="39"/>
        <v>6.8903345724907066</v>
      </c>
      <c r="AF56" s="89">
        <f t="shared" si="40"/>
        <v>9.9276218611521436</v>
      </c>
      <c r="AG56" s="89">
        <f t="shared" si="41"/>
        <v>7.0084269662921352</v>
      </c>
      <c r="AH56" s="89">
        <f t="shared" si="42"/>
        <v>6.4375000000000018</v>
      </c>
      <c r="AI56" s="89">
        <f t="shared" si="43"/>
        <v>7.7914438502673802</v>
      </c>
      <c r="AJ56" s="89">
        <f t="shared" si="44"/>
        <v>8.4012511170688118</v>
      </c>
      <c r="AK56" s="89">
        <f t="shared" si="45"/>
        <v>10.333333333333334</v>
      </c>
      <c r="AL56" s="89">
        <f t="shared" si="46"/>
        <v>8.6117824773413894</v>
      </c>
      <c r="AM56" s="119">
        <f t="shared" si="47"/>
        <v>8.8239564428312161</v>
      </c>
      <c r="AN56" s="54">
        <f t="shared" si="48"/>
        <v>2.4637636406641867E-2</v>
      </c>
    </row>
    <row r="57" spans="1:40" ht="20.100000000000001" customHeight="1" x14ac:dyDescent="0.25">
      <c r="A57" s="104" t="s">
        <v>234</v>
      </c>
      <c r="B57" s="106">
        <v>5.4</v>
      </c>
      <c r="C57" s="75">
        <v>3.24</v>
      </c>
      <c r="D57" s="75">
        <v>0.15</v>
      </c>
      <c r="E57" s="75">
        <v>4.9800000000000004</v>
      </c>
      <c r="F57" s="75">
        <v>19.649999999999999</v>
      </c>
      <c r="G57" s="75"/>
      <c r="H57" s="75">
        <v>4.7300000000000004</v>
      </c>
      <c r="I57" s="75">
        <v>0.08</v>
      </c>
      <c r="J57" s="75">
        <v>0.42</v>
      </c>
      <c r="K57" s="98">
        <v>8.75</v>
      </c>
      <c r="L57" s="54">
        <f t="shared" si="36"/>
        <v>19.833333333333336</v>
      </c>
      <c r="N57" s="392">
        <f t="shared" si="49"/>
        <v>4.6128622414820199E-4</v>
      </c>
      <c r="P57" s="106">
        <v>5.8170000000000002</v>
      </c>
      <c r="Q57" s="75">
        <v>2.0059999999999998</v>
      </c>
      <c r="R57" s="75">
        <v>0.13900000000000001</v>
      </c>
      <c r="S57" s="75">
        <v>2.891</v>
      </c>
      <c r="T57" s="75">
        <v>7.6619999999999999</v>
      </c>
      <c r="U57" s="75"/>
      <c r="V57" s="75">
        <v>3.1579999999999999</v>
      </c>
      <c r="W57" s="75">
        <v>0.76800000000000002</v>
      </c>
      <c r="X57" s="75">
        <v>1.3620000000000001</v>
      </c>
      <c r="Y57" s="98">
        <v>8.83</v>
      </c>
      <c r="Z57" s="54">
        <f t="shared" si="37"/>
        <v>5.4831130690161523</v>
      </c>
      <c r="AB57" s="392">
        <f t="shared" si="50"/>
        <v>9.2805737097217326E-4</v>
      </c>
      <c r="AD57" s="118">
        <f t="shared" si="38"/>
        <v>10.77222222222222</v>
      </c>
      <c r="AE57" s="89">
        <f t="shared" si="39"/>
        <v>6.1913580246913567</v>
      </c>
      <c r="AF57" s="89">
        <f t="shared" si="40"/>
        <v>9.2666666666666675</v>
      </c>
      <c r="AG57" s="89">
        <f t="shared" si="41"/>
        <v>5.8052208835341359</v>
      </c>
      <c r="AH57" s="89">
        <f t="shared" si="42"/>
        <v>3.8992366412213739</v>
      </c>
      <c r="AI57" s="89"/>
      <c r="AJ57" s="89">
        <f t="shared" si="44"/>
        <v>6.676532769556025</v>
      </c>
      <c r="AK57" s="89">
        <f t="shared" si="45"/>
        <v>96</v>
      </c>
      <c r="AL57" s="89">
        <f t="shared" si="46"/>
        <v>32.428571428571431</v>
      </c>
      <c r="AM57" s="119">
        <f t="shared" si="47"/>
        <v>10.091428571428571</v>
      </c>
      <c r="AN57" s="54">
        <f t="shared" si="48"/>
        <v>-0.68881057268722468</v>
      </c>
    </row>
    <row r="58" spans="1:40" ht="20.100000000000001" customHeight="1" x14ac:dyDescent="0.25">
      <c r="A58" s="104" t="s">
        <v>239</v>
      </c>
      <c r="B58" s="106">
        <v>6.89</v>
      </c>
      <c r="C58" s="75">
        <v>0.95</v>
      </c>
      <c r="D58" s="75">
        <v>3.79</v>
      </c>
      <c r="E58" s="75">
        <v>9.9499999999999993</v>
      </c>
      <c r="F58" s="75">
        <v>0.67</v>
      </c>
      <c r="G58" s="75">
        <v>5.87</v>
      </c>
      <c r="H58" s="75">
        <v>0.61</v>
      </c>
      <c r="I58" s="75"/>
      <c r="J58" s="75">
        <v>5.71</v>
      </c>
      <c r="K58" s="98">
        <v>7.92</v>
      </c>
      <c r="L58" s="54">
        <f t="shared" si="36"/>
        <v>0.38704028021015763</v>
      </c>
      <c r="N58" s="392">
        <f t="shared" si="49"/>
        <v>4.1752993088614397E-4</v>
      </c>
      <c r="P58" s="106">
        <v>2.4340000000000002</v>
      </c>
      <c r="Q58" s="75">
        <v>0.73599999999999999</v>
      </c>
      <c r="R58" s="75">
        <v>3.2120000000000002</v>
      </c>
      <c r="S58" s="75">
        <v>8.4760000000000009</v>
      </c>
      <c r="T58" s="75">
        <v>0.247</v>
      </c>
      <c r="U58" s="75">
        <v>4.282</v>
      </c>
      <c r="V58" s="75">
        <v>0.23799999999999999</v>
      </c>
      <c r="W58" s="75"/>
      <c r="X58" s="75">
        <v>3.2869999999999999</v>
      </c>
      <c r="Y58" s="98">
        <v>6.47</v>
      </c>
      <c r="Z58" s="54">
        <f t="shared" si="37"/>
        <v>0.96836020687557045</v>
      </c>
      <c r="AB58" s="392">
        <f t="shared" si="50"/>
        <v>6.8001485732615641E-4</v>
      </c>
      <c r="AD58" s="118">
        <f t="shared" ref="AD58:AD60" si="51">(P58/B58)*10</f>
        <v>3.5326560232220618</v>
      </c>
      <c r="AE58" s="89">
        <f t="shared" ref="AE58:AE60" si="52">(Q58/C58)*10</f>
        <v>7.7473684210526317</v>
      </c>
      <c r="AF58" s="89">
        <f t="shared" ref="AF58:AF60" si="53">(R58/D58)*10</f>
        <v>8.4749340369393149</v>
      </c>
      <c r="AG58" s="89">
        <f t="shared" ref="AG58:AG60" si="54">(S58/E58)*10</f>
        <v>8.5185929648241228</v>
      </c>
      <c r="AH58" s="89">
        <f t="shared" ref="AH58:AH60" si="55">(T58/F58)*10</f>
        <v>3.6865671641791042</v>
      </c>
      <c r="AI58" s="89">
        <f t="shared" ref="AI58:AI60" si="56">(U58/G58)*10</f>
        <v>7.2947189097103919</v>
      </c>
      <c r="AJ58" s="89">
        <f t="shared" ref="AJ58:AJ60" si="57">(V58/H58)*10</f>
        <v>3.901639344262295</v>
      </c>
      <c r="AK58" s="89"/>
      <c r="AL58" s="89">
        <f t="shared" ref="AL58:AL60" si="58">(X58/J58)*10</f>
        <v>5.7565674255691768</v>
      </c>
      <c r="AM58" s="119">
        <f t="shared" ref="AM58:AM60" si="59">(Y58/K58)*10</f>
        <v>8.1691919191919187</v>
      </c>
      <c r="AN58" s="54">
        <f t="shared" si="48"/>
        <v>0.41910817945195789</v>
      </c>
    </row>
    <row r="59" spans="1:40" ht="20.100000000000001" customHeight="1" x14ac:dyDescent="0.25">
      <c r="A59" s="104" t="s">
        <v>238</v>
      </c>
      <c r="B59" s="106">
        <v>1.53</v>
      </c>
      <c r="C59" s="75"/>
      <c r="D59" s="75"/>
      <c r="E59" s="75"/>
      <c r="F59" s="75"/>
      <c r="G59" s="75">
        <v>0.54</v>
      </c>
      <c r="H59" s="75">
        <v>2.06</v>
      </c>
      <c r="I59" s="75">
        <v>3.14</v>
      </c>
      <c r="J59" s="75">
        <v>1.67</v>
      </c>
      <c r="K59" s="98">
        <v>0.93</v>
      </c>
      <c r="L59" s="54">
        <f t="shared" si="36"/>
        <v>-0.44311377245508976</v>
      </c>
      <c r="N59" s="392">
        <f t="shared" si="49"/>
        <v>4.902813582375176E-5</v>
      </c>
      <c r="P59" s="106">
        <v>0.99</v>
      </c>
      <c r="Q59" s="75"/>
      <c r="R59" s="75"/>
      <c r="S59" s="75"/>
      <c r="T59" s="75"/>
      <c r="U59" s="75">
        <v>0.44800000000000001</v>
      </c>
      <c r="V59" s="75">
        <v>2.9020000000000001</v>
      </c>
      <c r="W59" s="75">
        <v>3.3740000000000001</v>
      </c>
      <c r="X59" s="75">
        <v>1.1719999999999999</v>
      </c>
      <c r="Y59" s="98">
        <v>1.764</v>
      </c>
      <c r="Z59" s="54">
        <f t="shared" si="37"/>
        <v>0.50511945392491475</v>
      </c>
      <c r="AB59" s="392">
        <f t="shared" si="50"/>
        <v>1.8540126867439566E-4</v>
      </c>
      <c r="AD59" s="118">
        <f t="shared" si="51"/>
        <v>6.4705882352941178</v>
      </c>
      <c r="AE59" s="89"/>
      <c r="AF59" s="89"/>
      <c r="AG59" s="89"/>
      <c r="AH59" s="89"/>
      <c r="AI59" s="89">
        <f t="shared" si="56"/>
        <v>8.2962962962962958</v>
      </c>
      <c r="AJ59" s="89">
        <f t="shared" si="57"/>
        <v>14.0873786407767</v>
      </c>
      <c r="AK59" s="89">
        <f t="shared" ref="AK58:AK60" si="60">(W59/I59)*10</f>
        <v>10.745222929936308</v>
      </c>
      <c r="AL59" s="89">
        <f t="shared" si="58"/>
        <v>7.0179640718562872</v>
      </c>
      <c r="AM59" s="119">
        <f t="shared" si="59"/>
        <v>18.967741935483872</v>
      </c>
      <c r="AN59" s="54">
        <f t="shared" si="48"/>
        <v>1.7027413850049544</v>
      </c>
    </row>
    <row r="60" spans="1:40" ht="20.100000000000001" customHeight="1" x14ac:dyDescent="0.25">
      <c r="A60" s="104" t="s">
        <v>227</v>
      </c>
      <c r="B60" s="106">
        <v>0.9</v>
      </c>
      <c r="C60" s="75">
        <v>2.21</v>
      </c>
      <c r="D60" s="75">
        <v>1.04</v>
      </c>
      <c r="E60" s="75">
        <v>46.67</v>
      </c>
      <c r="F60" s="75">
        <v>18.739999999999998</v>
      </c>
      <c r="G60" s="75">
        <v>1.8</v>
      </c>
      <c r="H60" s="75">
        <v>53.7</v>
      </c>
      <c r="I60" s="75">
        <v>8.1199999999999992</v>
      </c>
      <c r="J60" s="75">
        <v>6.62</v>
      </c>
      <c r="K60" s="98">
        <v>1.23</v>
      </c>
      <c r="L60" s="54">
        <f t="shared" si="36"/>
        <v>-0.8141993957703928</v>
      </c>
      <c r="N60" s="392">
        <f t="shared" si="49"/>
        <v>6.4843663508832975E-5</v>
      </c>
      <c r="P60" s="106">
        <v>0.72599999999999998</v>
      </c>
      <c r="Q60" s="75">
        <v>3.052</v>
      </c>
      <c r="R60" s="75">
        <v>1.1659999999999999</v>
      </c>
      <c r="S60" s="75">
        <v>24.103000000000002</v>
      </c>
      <c r="T60" s="75">
        <v>15.1</v>
      </c>
      <c r="U60" s="75">
        <v>2.532</v>
      </c>
      <c r="V60" s="75">
        <v>44.247</v>
      </c>
      <c r="W60" s="75">
        <v>5.5659999999999998</v>
      </c>
      <c r="X60" s="75">
        <v>5.391</v>
      </c>
      <c r="Y60" s="98">
        <v>1.643</v>
      </c>
      <c r="Z60" s="54">
        <f t="shared" si="37"/>
        <v>-0.69523279539974037</v>
      </c>
      <c r="AB60" s="392">
        <f t="shared" si="50"/>
        <v>1.7268383471203631E-4</v>
      </c>
      <c r="AD60" s="118">
        <f t="shared" si="51"/>
        <v>8.0666666666666664</v>
      </c>
      <c r="AE60" s="89">
        <f t="shared" si="52"/>
        <v>13.809954751131222</v>
      </c>
      <c r="AF60" s="89">
        <f t="shared" si="53"/>
        <v>11.21153846153846</v>
      </c>
      <c r="AG60" s="89">
        <f t="shared" si="54"/>
        <v>5.1645596743089781</v>
      </c>
      <c r="AH60" s="89">
        <f t="shared" si="55"/>
        <v>8.0576307363927437</v>
      </c>
      <c r="AI60" s="89">
        <f t="shared" si="56"/>
        <v>14.066666666666666</v>
      </c>
      <c r="AJ60" s="89">
        <f t="shared" si="57"/>
        <v>8.2396648044692729</v>
      </c>
      <c r="AK60" s="89">
        <f t="shared" si="60"/>
        <v>6.8546798029556655</v>
      </c>
      <c r="AL60" s="89">
        <f t="shared" si="58"/>
        <v>8.1435045317220549</v>
      </c>
      <c r="AM60" s="119">
        <f t="shared" si="59"/>
        <v>13.357723577235772</v>
      </c>
      <c r="AN60" s="54">
        <f t="shared" si="48"/>
        <v>0.64029178410871468</v>
      </c>
    </row>
    <row r="61" spans="1:40" ht="20.100000000000001" customHeight="1" thickBot="1" x14ac:dyDescent="0.3">
      <c r="A61" s="59" t="s">
        <v>33</v>
      </c>
      <c r="B61" s="149">
        <f t="shared" ref="B61:K61" si="61">B62-SUM(B39:B60)</f>
        <v>6.569999999999709</v>
      </c>
      <c r="C61" s="150">
        <f t="shared" si="61"/>
        <v>2.9199999999982538</v>
      </c>
      <c r="D61" s="150">
        <f t="shared" si="61"/>
        <v>4.5899999999965075</v>
      </c>
      <c r="E61" s="150">
        <f t="shared" si="61"/>
        <v>16.850000000005821</v>
      </c>
      <c r="F61" s="150">
        <f t="shared" si="61"/>
        <v>35.990000000001601</v>
      </c>
      <c r="G61" s="150">
        <f t="shared" si="61"/>
        <v>1.0399999999935972</v>
      </c>
      <c r="H61" s="150">
        <f t="shared" si="61"/>
        <v>1.1699999999982538</v>
      </c>
      <c r="I61" s="150">
        <f t="shared" si="61"/>
        <v>64.080000000009022</v>
      </c>
      <c r="J61" s="150">
        <f t="shared" si="61"/>
        <v>4.680000000007567</v>
      </c>
      <c r="K61" s="151">
        <f t="shared" si="61"/>
        <v>0.67000000000189175</v>
      </c>
      <c r="L61" s="54">
        <f t="shared" si="36"/>
        <v>-0.85683760683743404</v>
      </c>
      <c r="N61" s="392">
        <f t="shared" si="49"/>
        <v>3.5321345163447774E-5</v>
      </c>
      <c r="P61" s="153">
        <f t="shared" ref="P61:Y61" si="62">P62-SUM(P39:P60)</f>
        <v>2.9049999999988358</v>
      </c>
      <c r="Q61" s="150">
        <f t="shared" si="62"/>
        <v>2.5900000000001455</v>
      </c>
      <c r="R61" s="150">
        <f t="shared" si="62"/>
        <v>1.4279999999998836</v>
      </c>
      <c r="S61" s="150">
        <f t="shared" si="62"/>
        <v>8.45600000000195</v>
      </c>
      <c r="T61" s="150">
        <f t="shared" si="62"/>
        <v>26.393000000000029</v>
      </c>
      <c r="U61" s="150">
        <f t="shared" si="62"/>
        <v>0.81700000000091677</v>
      </c>
      <c r="V61" s="150">
        <f t="shared" si="62"/>
        <v>1.2220000000033906</v>
      </c>
      <c r="W61" s="150">
        <f t="shared" si="62"/>
        <v>39.983999999998559</v>
      </c>
      <c r="X61" s="150">
        <f t="shared" si="62"/>
        <v>3.0780000000013388</v>
      </c>
      <c r="Y61" s="151">
        <f t="shared" si="62"/>
        <v>0.86999999999716238</v>
      </c>
      <c r="Z61" s="54">
        <f t="shared" si="37"/>
        <v>-0.71734892787628846</v>
      </c>
      <c r="AB61" s="392">
        <f t="shared" si="50"/>
        <v>9.1439401216665593E-5</v>
      </c>
      <c r="AD61" s="118">
        <f t="shared" ref="AD61:AF62" si="63">(P61/B61)*10</f>
        <v>4.4216133942145577</v>
      </c>
      <c r="AE61" s="89">
        <f t="shared" si="63"/>
        <v>8.8698630137044336</v>
      </c>
      <c r="AF61" s="89">
        <f t="shared" si="63"/>
        <v>3.1111111111132246</v>
      </c>
      <c r="AG61" s="89">
        <f t="shared" si="41"/>
        <v>5.0183976261121828</v>
      </c>
      <c r="AH61" s="89">
        <f>(T61/F61)*10</f>
        <v>7.3334259516529183</v>
      </c>
      <c r="AI61" s="89">
        <f>(U61/G61)*10</f>
        <v>7.8557692308264109</v>
      </c>
      <c r="AJ61" s="89">
        <f t="shared" ref="AJ59:AL62" si="64">(V61/H61)*10</f>
        <v>10.444444444489012</v>
      </c>
      <c r="AK61" s="89">
        <f t="shared" si="64"/>
        <v>6.2397003745307327</v>
      </c>
      <c r="AL61" s="89">
        <f t="shared" si="64"/>
        <v>6.5769230769153033</v>
      </c>
      <c r="AM61" s="119">
        <f>(Y61/K61)*10</f>
        <v>12.985074626786655</v>
      </c>
      <c r="AN61" s="54">
        <f t="shared" si="48"/>
        <v>0.97433883214533379</v>
      </c>
    </row>
    <row r="62" spans="1:40" s="7" customFormat="1" ht="26.25" customHeight="1" thickBot="1" x14ac:dyDescent="0.3">
      <c r="A62" s="69" t="s">
        <v>34</v>
      </c>
      <c r="B62" s="100">
        <v>15013.38</v>
      </c>
      <c r="C62" s="83">
        <v>20916.09</v>
      </c>
      <c r="D62" s="83">
        <v>20054.32</v>
      </c>
      <c r="E62" s="83">
        <v>18793.509999999998</v>
      </c>
      <c r="F62" s="83">
        <v>15764.69</v>
      </c>
      <c r="G62" s="83">
        <v>17572.939999999999</v>
      </c>
      <c r="H62" s="83">
        <v>14531.42</v>
      </c>
      <c r="I62" s="83">
        <v>19834.68</v>
      </c>
      <c r="J62" s="83">
        <v>20121.7</v>
      </c>
      <c r="K62" s="101">
        <v>18968.7</v>
      </c>
      <c r="L62" s="102">
        <f t="shared" si="36"/>
        <v>-5.7301321458922458E-2</v>
      </c>
      <c r="M62"/>
      <c r="N62" s="395">
        <f>SUM(N39:N61)</f>
        <v>1</v>
      </c>
      <c r="P62" s="152">
        <v>6652.8040000000001</v>
      </c>
      <c r="Q62" s="111">
        <v>9428.68</v>
      </c>
      <c r="R62" s="111">
        <v>8855.2780000000002</v>
      </c>
      <c r="S62" s="111">
        <v>8982.2880000000005</v>
      </c>
      <c r="T62" s="111">
        <v>8582.0149999999994</v>
      </c>
      <c r="U62" s="111">
        <v>10154.079</v>
      </c>
      <c r="V62" s="111">
        <v>9104.4279999999999</v>
      </c>
      <c r="W62" s="111">
        <v>10362.395</v>
      </c>
      <c r="X62" s="111">
        <v>9784.7929999999997</v>
      </c>
      <c r="Y62" s="112">
        <v>9514.4979999999996</v>
      </c>
      <c r="Z62" s="425">
        <f t="shared" si="37"/>
        <v>-2.762398754884238E-2</v>
      </c>
      <c r="AA62"/>
      <c r="AB62" s="395">
        <f>SUM(AB39:AB61)</f>
        <v>0.99999999999999978</v>
      </c>
      <c r="AD62" s="87">
        <f t="shared" si="63"/>
        <v>4.4312499916740942</v>
      </c>
      <c r="AE62" s="92">
        <f t="shared" si="63"/>
        <v>4.5078597386031518</v>
      </c>
      <c r="AF62" s="92">
        <f t="shared" si="63"/>
        <v>4.415646105178336</v>
      </c>
      <c r="AG62" s="92">
        <f t="shared" si="41"/>
        <v>4.77946269749504</v>
      </c>
      <c r="AH62" s="92">
        <f>(T62/F62)*10</f>
        <v>5.4438209695211262</v>
      </c>
      <c r="AI62" s="92">
        <f>(U62/G62)*10</f>
        <v>5.7782471231336361</v>
      </c>
      <c r="AJ62" s="92">
        <f t="shared" si="64"/>
        <v>6.2653395194688475</v>
      </c>
      <c r="AK62" s="92">
        <f t="shared" si="64"/>
        <v>5.2243822436258114</v>
      </c>
      <c r="AL62" s="92">
        <f t="shared" si="64"/>
        <v>4.8628063235213723</v>
      </c>
      <c r="AM62" s="103">
        <f>(Y62/K62)*10</f>
        <v>5.0158935509549938</v>
      </c>
      <c r="AN62" s="102">
        <f t="shared" si="48"/>
        <v>3.148125120532546E-2</v>
      </c>
    </row>
    <row r="63" spans="1:4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ht="15.75" thickBo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1:40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223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495" t="s">
        <v>221</v>
      </c>
    </row>
    <row r="66" spans="1:40" ht="15.75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496"/>
    </row>
    <row r="67" spans="1:40" ht="22.5" customHeight="1" thickBot="1" x14ac:dyDescent="0.3">
      <c r="A67" s="480"/>
      <c r="B67" s="43">
        <v>2010</v>
      </c>
      <c r="C67" s="94">
        <v>2011</v>
      </c>
      <c r="D67" s="94">
        <v>2012</v>
      </c>
      <c r="E67" s="94">
        <v>2013</v>
      </c>
      <c r="F67" s="94">
        <v>2014</v>
      </c>
      <c r="G67" s="94">
        <v>2015</v>
      </c>
      <c r="H67" s="94">
        <v>2016</v>
      </c>
      <c r="I67" s="94">
        <v>2017</v>
      </c>
      <c r="J67" s="94">
        <v>2018</v>
      </c>
      <c r="K67" s="42">
        <v>2019</v>
      </c>
      <c r="L67" s="497"/>
      <c r="N67" s="494"/>
      <c r="P67" s="422">
        <v>2010</v>
      </c>
      <c r="Q67" s="94">
        <v>2011</v>
      </c>
      <c r="R67" s="94">
        <v>2012</v>
      </c>
      <c r="S67" s="94">
        <v>2013</v>
      </c>
      <c r="T67" s="94">
        <v>2014</v>
      </c>
      <c r="U67" s="94">
        <v>2015</v>
      </c>
      <c r="V67" s="94">
        <v>2016</v>
      </c>
      <c r="W67" s="94">
        <v>2017</v>
      </c>
      <c r="X67" s="94">
        <v>2018</v>
      </c>
      <c r="Y67" s="42">
        <v>2019</v>
      </c>
      <c r="Z67" s="497"/>
      <c r="AB67" s="494"/>
      <c r="AD67" s="176">
        <v>2010</v>
      </c>
      <c r="AE67" s="84">
        <v>2011</v>
      </c>
      <c r="AF67" s="84">
        <v>2012</v>
      </c>
      <c r="AG67" s="84">
        <v>2013</v>
      </c>
      <c r="AH67" s="94">
        <v>2014</v>
      </c>
      <c r="AI67" s="94">
        <v>2015</v>
      </c>
      <c r="AJ67" s="94">
        <v>2016</v>
      </c>
      <c r="AK67" s="94">
        <v>2017</v>
      </c>
      <c r="AL67" s="94">
        <v>2018</v>
      </c>
      <c r="AM67" s="42">
        <v>2019</v>
      </c>
      <c r="AN67" s="497"/>
    </row>
    <row r="68" spans="1:40" ht="20.100000000000001" customHeight="1" x14ac:dyDescent="0.25">
      <c r="A68" s="104" t="s">
        <v>93</v>
      </c>
      <c r="B68" s="105">
        <v>1483.08</v>
      </c>
      <c r="C68" s="73">
        <v>1946.27</v>
      </c>
      <c r="D68" s="73">
        <v>1524.89</v>
      </c>
      <c r="E68" s="73">
        <v>1917.18</v>
      </c>
      <c r="F68" s="73">
        <v>2187.36</v>
      </c>
      <c r="G68" s="73">
        <v>1685.88</v>
      </c>
      <c r="H68" s="73">
        <v>2010.95</v>
      </c>
      <c r="I68" s="73">
        <v>2250.5700000000002</v>
      </c>
      <c r="J68" s="73">
        <v>2197.0300000000002</v>
      </c>
      <c r="K68" s="96">
        <v>2147.65</v>
      </c>
      <c r="L68" s="159">
        <f t="shared" ref="L68:L96" si="65">(K68-J68)/J68</f>
        <v>-2.2475796871230753E-2</v>
      </c>
      <c r="N68" s="391">
        <f>K68/K96</f>
        <v>0.27085022744785475</v>
      </c>
      <c r="P68" s="105">
        <v>1127.0419999999999</v>
      </c>
      <c r="Q68" s="73">
        <v>1442.9079999999999</v>
      </c>
      <c r="R68" s="73">
        <v>1357.48</v>
      </c>
      <c r="S68" s="73">
        <v>1722.0360000000001</v>
      </c>
      <c r="T68" s="73">
        <v>1925.3320000000001</v>
      </c>
      <c r="U68" s="73">
        <v>1922.3879999999999</v>
      </c>
      <c r="V68" s="73">
        <v>2201.2359999999999</v>
      </c>
      <c r="W68" s="73">
        <v>2794.694</v>
      </c>
      <c r="X68" s="73">
        <v>2561.59</v>
      </c>
      <c r="Y68" s="96">
        <v>2934.337</v>
      </c>
      <c r="Z68" s="159">
        <f t="shared" ref="Z68:Z96" si="66">(Y68-X68)/X68</f>
        <v>0.14551391908931555</v>
      </c>
      <c r="AB68" s="391">
        <f>Y68/Y96</f>
        <v>0.41360018898822232</v>
      </c>
      <c r="AD68" s="118">
        <f t="shared" ref="AD68:AK75" si="67">(P68/B68)*10</f>
        <v>7.5993338188095034</v>
      </c>
      <c r="AE68" s="89">
        <f t="shared" si="67"/>
        <v>7.41370930035401</v>
      </c>
      <c r="AF68" s="89">
        <f t="shared" si="67"/>
        <v>8.9021503190394053</v>
      </c>
      <c r="AG68" s="89">
        <f t="shared" si="67"/>
        <v>8.9821300034425562</v>
      </c>
      <c r="AH68" s="89">
        <f t="shared" si="67"/>
        <v>8.8020810474727522</v>
      </c>
      <c r="AI68" s="89">
        <f t="shared" si="67"/>
        <v>11.402875649512421</v>
      </c>
      <c r="AJ68" s="89">
        <f t="shared" si="67"/>
        <v>10.946249285163727</v>
      </c>
      <c r="AK68" s="89">
        <f t="shared" si="67"/>
        <v>12.417716400734037</v>
      </c>
      <c r="AL68" s="89">
        <f t="shared" ref="AL68:AL85" si="68">(X68/J68)*10</f>
        <v>11.659331005948941</v>
      </c>
      <c r="AM68" s="119">
        <f t="shared" ref="AM68:AM85" si="69">(Y68/K68)*10</f>
        <v>13.663013060787373</v>
      </c>
      <c r="AN68" s="159">
        <f>(AM68-AL68)/AL68</f>
        <v>0.17185223181468073</v>
      </c>
    </row>
    <row r="69" spans="1:40" ht="20.100000000000001" customHeight="1" x14ac:dyDescent="0.25">
      <c r="A69" s="104" t="s">
        <v>108</v>
      </c>
      <c r="B69" s="106">
        <v>2073.6999999999998</v>
      </c>
      <c r="C69" s="75">
        <v>2069.75</v>
      </c>
      <c r="D69" s="75">
        <v>2673.64</v>
      </c>
      <c r="E69" s="75">
        <v>2293.31</v>
      </c>
      <c r="F69" s="75">
        <v>2701.15</v>
      </c>
      <c r="G69" s="75">
        <v>2606.42</v>
      </c>
      <c r="H69" s="75">
        <v>2072.54</v>
      </c>
      <c r="I69" s="75">
        <v>2386.25</v>
      </c>
      <c r="J69" s="75">
        <v>2421.7399999999998</v>
      </c>
      <c r="K69" s="158">
        <v>2295.4699999999998</v>
      </c>
      <c r="L69" s="54">
        <f t="shared" si="65"/>
        <v>-5.2140196718062214E-2</v>
      </c>
      <c r="N69" s="392">
        <f>K69/$K$96</f>
        <v>0.28949250185073316</v>
      </c>
      <c r="P69" s="106">
        <v>1107.4549999999999</v>
      </c>
      <c r="Q69" s="75">
        <v>1203.809</v>
      </c>
      <c r="R69" s="75">
        <v>1442.2750000000001</v>
      </c>
      <c r="S69" s="75">
        <v>1179.02</v>
      </c>
      <c r="T69" s="75">
        <v>1395.355</v>
      </c>
      <c r="U69" s="75">
        <v>1552.223</v>
      </c>
      <c r="V69" s="75">
        <v>1259.925</v>
      </c>
      <c r="W69" s="75">
        <v>1355.4449999999999</v>
      </c>
      <c r="X69" s="75">
        <v>1471.1579999999999</v>
      </c>
      <c r="Y69" s="98">
        <v>1276.3810000000001</v>
      </c>
      <c r="Z69" s="54">
        <f t="shared" si="66"/>
        <v>-0.13239706408149216</v>
      </c>
      <c r="AB69" s="392">
        <f>Y69/$Y$96</f>
        <v>0.17990824599252786</v>
      </c>
      <c r="AD69" s="118">
        <f t="shared" si="67"/>
        <v>5.3404783719920914</v>
      </c>
      <c r="AE69" s="89">
        <f t="shared" si="67"/>
        <v>5.8162048556588966</v>
      </c>
      <c r="AF69" s="89">
        <f t="shared" si="67"/>
        <v>5.3944248290719781</v>
      </c>
      <c r="AG69" s="89">
        <f t="shared" si="67"/>
        <v>5.1411278893825951</v>
      </c>
      <c r="AH69" s="89">
        <f t="shared" si="67"/>
        <v>5.1657812413231401</v>
      </c>
      <c r="AI69" s="89">
        <f t="shared" si="67"/>
        <v>5.9553832459849145</v>
      </c>
      <c r="AJ69" s="89">
        <f t="shared" si="67"/>
        <v>6.0791347814758705</v>
      </c>
      <c r="AK69" s="89">
        <f t="shared" si="67"/>
        <v>5.6802304871660549</v>
      </c>
      <c r="AL69" s="89">
        <f t="shared" si="68"/>
        <v>6.0747974596777521</v>
      </c>
      <c r="AM69" s="119">
        <f t="shared" si="69"/>
        <v>5.5604342465813108</v>
      </c>
      <c r="AN69" s="54">
        <f t="shared" ref="AN69:AN96" si="70">(AM69-AL69)/AL69</f>
        <v>-8.4671664612786371E-2</v>
      </c>
    </row>
    <row r="70" spans="1:40" ht="20.100000000000001" customHeight="1" x14ac:dyDescent="0.25">
      <c r="A70" s="104" t="s">
        <v>111</v>
      </c>
      <c r="B70" s="106">
        <v>49.63</v>
      </c>
      <c r="C70" s="75">
        <v>30.74</v>
      </c>
      <c r="D70" s="75">
        <v>40.96</v>
      </c>
      <c r="E70" s="75">
        <v>49.74</v>
      </c>
      <c r="F70" s="75">
        <v>41.95</v>
      </c>
      <c r="G70" s="75">
        <v>57.78</v>
      </c>
      <c r="H70" s="75">
        <v>392.12</v>
      </c>
      <c r="I70" s="75">
        <v>919.3</v>
      </c>
      <c r="J70" s="75">
        <v>87.07</v>
      </c>
      <c r="K70" s="158">
        <v>233.11</v>
      </c>
      <c r="L70" s="54">
        <f t="shared" si="65"/>
        <v>1.6772711611347195</v>
      </c>
      <c r="N70" s="392">
        <f t="shared" ref="N70:N95" si="71">K70/$K$96</f>
        <v>2.9398596847889282E-2</v>
      </c>
      <c r="P70" s="106">
        <v>100.753</v>
      </c>
      <c r="Q70" s="75">
        <v>62.744999999999997</v>
      </c>
      <c r="R70" s="75">
        <v>77.498000000000005</v>
      </c>
      <c r="S70" s="75">
        <v>83.971000000000004</v>
      </c>
      <c r="T70" s="75">
        <v>71.885000000000005</v>
      </c>
      <c r="U70" s="75">
        <v>102.43600000000001</v>
      </c>
      <c r="V70" s="75">
        <v>160.22900000000001</v>
      </c>
      <c r="W70" s="75">
        <v>337.54</v>
      </c>
      <c r="X70" s="75">
        <v>196.59</v>
      </c>
      <c r="Y70" s="98">
        <v>593.38699999999994</v>
      </c>
      <c r="Z70" s="54">
        <f t="shared" si="66"/>
        <v>2.018398697797446</v>
      </c>
      <c r="AB70" s="392">
        <f t="shared" ref="AB70:AB95" si="72">Y70/$Y$96</f>
        <v>8.3638987390730599E-2</v>
      </c>
      <c r="AD70" s="118">
        <f t="shared" si="67"/>
        <v>20.30082611323796</v>
      </c>
      <c r="AE70" s="89">
        <f t="shared" si="67"/>
        <v>20.411515940143133</v>
      </c>
      <c r="AF70" s="89">
        <f t="shared" si="67"/>
        <v>18.92041015625</v>
      </c>
      <c r="AG70" s="89">
        <f t="shared" si="67"/>
        <v>16.881986328910333</v>
      </c>
      <c r="AH70" s="89">
        <f t="shared" si="67"/>
        <v>17.135876042908226</v>
      </c>
      <c r="AI70" s="89">
        <f t="shared" si="67"/>
        <v>17.728625822083767</v>
      </c>
      <c r="AJ70" s="89">
        <f t="shared" si="67"/>
        <v>4.0862236050188718</v>
      </c>
      <c r="AK70" s="89">
        <f t="shared" si="67"/>
        <v>3.6717067333840969</v>
      </c>
      <c r="AL70" s="89">
        <f t="shared" si="68"/>
        <v>22.578385207304468</v>
      </c>
      <c r="AM70" s="119">
        <f t="shared" si="69"/>
        <v>25.455235725623094</v>
      </c>
      <c r="AN70" s="54">
        <f t="shared" si="70"/>
        <v>0.12741613237194302</v>
      </c>
    </row>
    <row r="71" spans="1:40" ht="20.100000000000001" customHeight="1" x14ac:dyDescent="0.25">
      <c r="A71" s="104" t="s">
        <v>100</v>
      </c>
      <c r="B71" s="106">
        <v>1249.78</v>
      </c>
      <c r="C71" s="75">
        <v>1125.3</v>
      </c>
      <c r="D71" s="75">
        <v>815.33</v>
      </c>
      <c r="E71" s="75">
        <v>992.7</v>
      </c>
      <c r="F71" s="75">
        <v>855.31</v>
      </c>
      <c r="G71" s="75">
        <v>1040.97</v>
      </c>
      <c r="H71" s="75">
        <v>1001.01</v>
      </c>
      <c r="I71" s="75">
        <v>730.28</v>
      </c>
      <c r="J71" s="75">
        <v>896.13</v>
      </c>
      <c r="K71" s="158">
        <v>754.86</v>
      </c>
      <c r="L71" s="54">
        <f t="shared" si="65"/>
        <v>-0.15764453818084428</v>
      </c>
      <c r="N71" s="392">
        <f t="shared" si="71"/>
        <v>9.5198939627633747E-2</v>
      </c>
      <c r="P71" s="106">
        <v>476.113</v>
      </c>
      <c r="Q71" s="75">
        <v>511.71499999999997</v>
      </c>
      <c r="R71" s="75">
        <v>339.89699999999999</v>
      </c>
      <c r="S71" s="75">
        <v>375.46499999999997</v>
      </c>
      <c r="T71" s="75">
        <v>391.88400000000001</v>
      </c>
      <c r="U71" s="75">
        <v>374.68299999999999</v>
      </c>
      <c r="V71" s="75">
        <v>399.89100000000002</v>
      </c>
      <c r="W71" s="75">
        <v>288.10500000000002</v>
      </c>
      <c r="X71" s="75">
        <v>350.91800000000001</v>
      </c>
      <c r="Y71" s="98">
        <v>439.017</v>
      </c>
      <c r="Z71" s="54">
        <f t="shared" si="66"/>
        <v>0.25105295254161936</v>
      </c>
      <c r="AB71" s="392">
        <f t="shared" si="72"/>
        <v>6.1880252393996464E-2</v>
      </c>
      <c r="AD71" s="118">
        <f t="shared" ref="AD71:AD94" si="73">(P71/B71)*10</f>
        <v>3.8095744851093793</v>
      </c>
      <c r="AE71" s="89">
        <f t="shared" ref="AE71:AE94" si="74">(Q71/C71)*10</f>
        <v>4.5473651470718917</v>
      </c>
      <c r="AF71" s="89">
        <f t="shared" ref="AF71:AF94" si="75">(R71/D71)*10</f>
        <v>4.1688273459826082</v>
      </c>
      <c r="AG71" s="89">
        <f t="shared" ref="AG71:AG94" si="76">(S71/E71)*10</f>
        <v>3.7822605016621331</v>
      </c>
      <c r="AH71" s="89">
        <f t="shared" ref="AH71:AH94" si="77">(T71/F71)*10</f>
        <v>4.5817773672703472</v>
      </c>
      <c r="AI71" s="89">
        <f t="shared" ref="AI71:AI94" si="78">(U71/G71)*10</f>
        <v>3.5993640546797696</v>
      </c>
      <c r="AJ71" s="89">
        <f t="shared" ref="AJ71:AJ94" si="79">(V71/H71)*10</f>
        <v>3.9948751760721675</v>
      </c>
      <c r="AK71" s="89">
        <f t="shared" ref="AK71:AK94" si="80">(W71/I71)*10</f>
        <v>3.9451306348249995</v>
      </c>
      <c r="AL71" s="89">
        <f t="shared" ref="AL71:AL94" si="81">(X71/J71)*10</f>
        <v>3.9159273766083045</v>
      </c>
      <c r="AM71" s="119">
        <f t="shared" ref="AM71:AM94" si="82">(Y71/K71)*10</f>
        <v>5.8158731420395835</v>
      </c>
      <c r="AN71" s="54">
        <f t="shared" si="70"/>
        <v>0.48518411673836398</v>
      </c>
    </row>
    <row r="72" spans="1:40" ht="20.100000000000001" customHeight="1" x14ac:dyDescent="0.25">
      <c r="A72" s="104" t="s">
        <v>104</v>
      </c>
      <c r="B72" s="106">
        <v>549.29</v>
      </c>
      <c r="C72" s="75">
        <v>31.23</v>
      </c>
      <c r="D72" s="75">
        <v>200.32</v>
      </c>
      <c r="E72" s="75">
        <v>78.209999999999994</v>
      </c>
      <c r="F72" s="75">
        <v>112.01</v>
      </c>
      <c r="G72" s="75">
        <v>34.83</v>
      </c>
      <c r="H72" s="75">
        <v>160.24</v>
      </c>
      <c r="I72" s="75">
        <v>679.58</v>
      </c>
      <c r="J72" s="75">
        <v>612.44000000000005</v>
      </c>
      <c r="K72" s="158">
        <v>503.23</v>
      </c>
      <c r="L72" s="54">
        <f t="shared" si="65"/>
        <v>-0.17831950884984657</v>
      </c>
      <c r="N72" s="392">
        <f t="shared" si="71"/>
        <v>6.3464698604793118E-2</v>
      </c>
      <c r="P72" s="106">
        <v>461.29700000000003</v>
      </c>
      <c r="Q72" s="75">
        <v>21.527000000000001</v>
      </c>
      <c r="R72" s="75">
        <v>75.671999999999997</v>
      </c>
      <c r="S72" s="75">
        <v>41.915999999999997</v>
      </c>
      <c r="T72" s="75">
        <v>51.62</v>
      </c>
      <c r="U72" s="75">
        <v>36.186</v>
      </c>
      <c r="V72" s="75">
        <v>100.64700000000001</v>
      </c>
      <c r="W72" s="75">
        <v>491.60399999999998</v>
      </c>
      <c r="X72" s="75">
        <v>565.00800000000004</v>
      </c>
      <c r="Y72" s="98">
        <v>431.89699999999999</v>
      </c>
      <c r="Z72" s="54">
        <f t="shared" si="66"/>
        <v>-0.235591354458698</v>
      </c>
      <c r="AB72" s="392">
        <f t="shared" si="72"/>
        <v>6.0876675318290385E-2</v>
      </c>
      <c r="AD72" s="118">
        <f t="shared" si="73"/>
        <v>8.39805931293124</v>
      </c>
      <c r="AE72" s="89">
        <f t="shared" si="74"/>
        <v>6.8930515529939163</v>
      </c>
      <c r="AF72" s="89">
        <f t="shared" si="75"/>
        <v>3.7775559105431311</v>
      </c>
      <c r="AG72" s="89">
        <f t="shared" si="76"/>
        <v>5.3594169543536632</v>
      </c>
      <c r="AH72" s="89">
        <f t="shared" si="77"/>
        <v>4.6085170966877955</v>
      </c>
      <c r="AI72" s="89">
        <f t="shared" si="78"/>
        <v>10.389319552110249</v>
      </c>
      <c r="AJ72" s="89">
        <f t="shared" si="79"/>
        <v>6.2810159760359463</v>
      </c>
      <c r="AK72" s="89">
        <f t="shared" si="80"/>
        <v>7.2339386091409397</v>
      </c>
      <c r="AL72" s="89">
        <f t="shared" si="81"/>
        <v>9.2255241329762914</v>
      </c>
      <c r="AM72" s="119">
        <f t="shared" si="82"/>
        <v>8.582497068934682</v>
      </c>
      <c r="AN72" s="54">
        <f t="shared" si="70"/>
        <v>-6.9700870625131542E-2</v>
      </c>
    </row>
    <row r="73" spans="1:40" ht="20.100000000000001" customHeight="1" x14ac:dyDescent="0.25">
      <c r="A73" s="104" t="s">
        <v>97</v>
      </c>
      <c r="B73" s="106">
        <v>712.14</v>
      </c>
      <c r="C73" s="75">
        <v>458.51</v>
      </c>
      <c r="D73" s="75">
        <v>571.13</v>
      </c>
      <c r="E73" s="75">
        <v>394.78</v>
      </c>
      <c r="F73" s="75">
        <v>511.77</v>
      </c>
      <c r="G73" s="75">
        <v>281.51</v>
      </c>
      <c r="H73" s="75">
        <v>438.56</v>
      </c>
      <c r="I73" s="75">
        <v>458.64</v>
      </c>
      <c r="J73" s="75">
        <v>527.51</v>
      </c>
      <c r="K73" s="158">
        <v>450.86</v>
      </c>
      <c r="L73" s="54">
        <f t="shared" si="65"/>
        <v>-0.14530530226915125</v>
      </c>
      <c r="N73" s="392">
        <f t="shared" si="71"/>
        <v>5.6860071961045693E-2</v>
      </c>
      <c r="P73" s="106">
        <v>492.70800000000003</v>
      </c>
      <c r="Q73" s="75">
        <v>346.22699999999998</v>
      </c>
      <c r="R73" s="75">
        <v>443.30500000000001</v>
      </c>
      <c r="S73" s="75">
        <v>362.012</v>
      </c>
      <c r="T73" s="75">
        <v>373.73899999999998</v>
      </c>
      <c r="U73" s="75">
        <v>198.024</v>
      </c>
      <c r="V73" s="75">
        <v>331.33499999999998</v>
      </c>
      <c r="W73" s="75">
        <v>390.589</v>
      </c>
      <c r="X73" s="75">
        <v>391.483</v>
      </c>
      <c r="Y73" s="98">
        <v>364.334</v>
      </c>
      <c r="Z73" s="54">
        <f t="shared" si="66"/>
        <v>-6.934911605357065E-2</v>
      </c>
      <c r="AB73" s="392">
        <f t="shared" si="72"/>
        <v>5.1353546390491271E-2</v>
      </c>
      <c r="AD73" s="118">
        <f t="shared" si="73"/>
        <v>6.9186957620692571</v>
      </c>
      <c r="AE73" s="89">
        <f t="shared" si="74"/>
        <v>7.5511330178185858</v>
      </c>
      <c r="AF73" s="89">
        <f t="shared" si="75"/>
        <v>7.7618930891390754</v>
      </c>
      <c r="AG73" s="89">
        <f t="shared" si="76"/>
        <v>9.1699680834895396</v>
      </c>
      <c r="AH73" s="89">
        <f t="shared" si="77"/>
        <v>7.3028704300760108</v>
      </c>
      <c r="AI73" s="89">
        <f t="shared" si="78"/>
        <v>7.0343504671237254</v>
      </c>
      <c r="AJ73" s="89">
        <f t="shared" si="79"/>
        <v>7.5550665815395837</v>
      </c>
      <c r="AK73" s="89">
        <f t="shared" si="80"/>
        <v>8.5162436769579628</v>
      </c>
      <c r="AL73" s="89">
        <f t="shared" si="81"/>
        <v>7.4213379841140457</v>
      </c>
      <c r="AM73" s="119">
        <f t="shared" si="82"/>
        <v>8.0808676751097899</v>
      </c>
      <c r="AN73" s="54">
        <f t="shared" si="70"/>
        <v>8.8869378056560575E-2</v>
      </c>
    </row>
    <row r="74" spans="1:40" ht="20.100000000000001" customHeight="1" x14ac:dyDescent="0.25">
      <c r="A74" s="104" t="s">
        <v>114</v>
      </c>
      <c r="B74" s="106">
        <v>10.44</v>
      </c>
      <c r="C74" s="75">
        <v>58.04</v>
      </c>
      <c r="D74" s="75">
        <v>31.66</v>
      </c>
      <c r="E74" s="75"/>
      <c r="F74" s="75">
        <v>69.08</v>
      </c>
      <c r="G74" s="75">
        <v>256.82</v>
      </c>
      <c r="H74" s="75">
        <v>139.82</v>
      </c>
      <c r="I74" s="75">
        <v>161.83000000000001</v>
      </c>
      <c r="J74" s="75">
        <v>224.94</v>
      </c>
      <c r="K74" s="158">
        <v>355.69</v>
      </c>
      <c r="L74" s="54">
        <f t="shared" si="65"/>
        <v>0.58126611540855344</v>
      </c>
      <c r="N74" s="392">
        <f t="shared" si="71"/>
        <v>4.485773631687074E-2</v>
      </c>
      <c r="P74" s="106">
        <v>29.802</v>
      </c>
      <c r="Q74" s="75">
        <v>77.617000000000004</v>
      </c>
      <c r="R74" s="75">
        <v>19.725000000000001</v>
      </c>
      <c r="S74" s="75"/>
      <c r="T74" s="75">
        <v>66.998000000000005</v>
      </c>
      <c r="U74" s="75">
        <v>152.84100000000001</v>
      </c>
      <c r="V74" s="75">
        <v>72.153000000000006</v>
      </c>
      <c r="W74" s="75">
        <v>90.128</v>
      </c>
      <c r="X74" s="75">
        <v>140.875</v>
      </c>
      <c r="Y74" s="98">
        <v>213.30099999999999</v>
      </c>
      <c r="Z74" s="54">
        <f t="shared" si="66"/>
        <v>0.51411535048802126</v>
      </c>
      <c r="AB74" s="392">
        <f t="shared" si="72"/>
        <v>3.0065167672076114E-2</v>
      </c>
      <c r="AD74" s="118">
        <f t="shared" si="73"/>
        <v>28.545977011494251</v>
      </c>
      <c r="AE74" s="89">
        <f t="shared" si="74"/>
        <v>13.373018607856652</v>
      </c>
      <c r="AF74" s="89">
        <f t="shared" si="75"/>
        <v>6.2302590018951367</v>
      </c>
      <c r="AG74" s="89"/>
      <c r="AH74" s="89">
        <f t="shared" si="77"/>
        <v>9.6986103068905631</v>
      </c>
      <c r="AI74" s="89">
        <f t="shared" si="78"/>
        <v>5.9512888404329889</v>
      </c>
      <c r="AJ74" s="89">
        <f t="shared" si="79"/>
        <v>5.1604205406951795</v>
      </c>
      <c r="AK74" s="89">
        <f t="shared" si="80"/>
        <v>5.5693011184576404</v>
      </c>
      <c r="AL74" s="89">
        <f t="shared" si="81"/>
        <v>6.2627811860940694</v>
      </c>
      <c r="AM74" s="119">
        <f t="shared" si="82"/>
        <v>5.9968230762742838</v>
      </c>
      <c r="AN74" s="54">
        <f t="shared" si="70"/>
        <v>-4.2466454106734754E-2</v>
      </c>
    </row>
    <row r="75" spans="1:40" ht="20.100000000000001" customHeight="1" x14ac:dyDescent="0.25">
      <c r="A75" s="104" t="s">
        <v>126</v>
      </c>
      <c r="B75" s="106"/>
      <c r="C75" s="75">
        <v>6.18</v>
      </c>
      <c r="D75" s="75">
        <v>24.53</v>
      </c>
      <c r="E75" s="75">
        <v>23.87</v>
      </c>
      <c r="F75" s="75">
        <v>10.73</v>
      </c>
      <c r="G75" s="75">
        <v>24.99</v>
      </c>
      <c r="H75" s="75">
        <v>88.65</v>
      </c>
      <c r="I75" s="75">
        <v>113.52</v>
      </c>
      <c r="J75" s="75">
        <v>166.25</v>
      </c>
      <c r="K75" s="158">
        <v>305.29000000000002</v>
      </c>
      <c r="L75" s="54">
        <f t="shared" si="65"/>
        <v>0.83633082706766926</v>
      </c>
      <c r="N75" s="392">
        <f t="shared" si="71"/>
        <v>3.8501555624778513E-2</v>
      </c>
      <c r="P75" s="106"/>
      <c r="Q75" s="75">
        <v>9.65</v>
      </c>
      <c r="R75" s="75">
        <v>19.875</v>
      </c>
      <c r="S75" s="75">
        <v>26.183</v>
      </c>
      <c r="T75" s="75">
        <v>7.681</v>
      </c>
      <c r="U75" s="75">
        <v>19.646999999999998</v>
      </c>
      <c r="V75" s="75">
        <v>53.661000000000001</v>
      </c>
      <c r="W75" s="75">
        <v>62.558</v>
      </c>
      <c r="X75" s="75">
        <v>101.373</v>
      </c>
      <c r="Y75" s="98">
        <v>188.78899999999999</v>
      </c>
      <c r="Z75" s="54">
        <f t="shared" si="66"/>
        <v>0.86232034170834426</v>
      </c>
      <c r="AB75" s="392">
        <f t="shared" si="72"/>
        <v>2.6610156256386876E-2</v>
      </c>
      <c r="AD75" s="118"/>
      <c r="AE75" s="89">
        <f t="shared" si="74"/>
        <v>15.614886731391586</v>
      </c>
      <c r="AF75" s="89">
        <f t="shared" si="75"/>
        <v>8.1023236852833254</v>
      </c>
      <c r="AG75" s="89">
        <f t="shared" si="76"/>
        <v>10.968998743192291</v>
      </c>
      <c r="AH75" s="89">
        <f t="shared" si="77"/>
        <v>7.1584342963653302</v>
      </c>
      <c r="AI75" s="89">
        <f t="shared" si="78"/>
        <v>7.8619447779111642</v>
      </c>
      <c r="AJ75" s="89">
        <f t="shared" si="79"/>
        <v>6.0531302876480542</v>
      </c>
      <c r="AK75" s="89">
        <f t="shared" si="80"/>
        <v>5.5107470049330516</v>
      </c>
      <c r="AL75" s="89">
        <f t="shared" si="81"/>
        <v>6.0976240601503759</v>
      </c>
      <c r="AM75" s="119">
        <f t="shared" si="82"/>
        <v>6.1839234825903233</v>
      </c>
      <c r="AN75" s="54">
        <f t="shared" si="70"/>
        <v>1.4152958855554487E-2</v>
      </c>
    </row>
    <row r="76" spans="1:40" ht="20.100000000000001" customHeight="1" x14ac:dyDescent="0.25">
      <c r="A76" s="104" t="s">
        <v>99</v>
      </c>
      <c r="B76" s="106">
        <v>455.72</v>
      </c>
      <c r="C76" s="75">
        <v>373.79</v>
      </c>
      <c r="D76" s="75">
        <v>243.73</v>
      </c>
      <c r="E76" s="75">
        <v>348.21</v>
      </c>
      <c r="F76" s="75">
        <v>228.89</v>
      </c>
      <c r="G76" s="75">
        <v>274.14</v>
      </c>
      <c r="H76" s="75">
        <v>224.67</v>
      </c>
      <c r="I76" s="75">
        <v>235.52</v>
      </c>
      <c r="J76" s="75">
        <v>317.89</v>
      </c>
      <c r="K76" s="158">
        <v>302.14</v>
      </c>
      <c r="L76" s="54">
        <f t="shared" si="65"/>
        <v>-4.9545440246626195E-2</v>
      </c>
      <c r="N76" s="392">
        <f t="shared" si="71"/>
        <v>3.8104294331522744E-2</v>
      </c>
      <c r="P76" s="106">
        <v>217.244</v>
      </c>
      <c r="Q76" s="75">
        <v>212.25200000000001</v>
      </c>
      <c r="R76" s="75">
        <v>137.864</v>
      </c>
      <c r="S76" s="75">
        <v>158.756</v>
      </c>
      <c r="T76" s="75">
        <v>110.417</v>
      </c>
      <c r="U76" s="75">
        <v>123.80200000000001</v>
      </c>
      <c r="V76" s="75">
        <v>99.945999999999998</v>
      </c>
      <c r="W76" s="75">
        <v>107.06100000000001</v>
      </c>
      <c r="X76" s="75">
        <v>159.12899999999999</v>
      </c>
      <c r="Y76" s="98">
        <v>149.64400000000001</v>
      </c>
      <c r="Z76" s="54">
        <f t="shared" si="66"/>
        <v>-5.9605728685531774E-2</v>
      </c>
      <c r="AB76" s="392">
        <f t="shared" si="72"/>
        <v>2.1092596617550589E-2</v>
      </c>
      <c r="AD76" s="118">
        <f t="shared" si="73"/>
        <v>4.7670499429474233</v>
      </c>
      <c r="AE76" s="89">
        <f t="shared" si="74"/>
        <v>5.6783755584686588</v>
      </c>
      <c r="AF76" s="89">
        <f t="shared" si="75"/>
        <v>5.6564230911254265</v>
      </c>
      <c r="AG76" s="89">
        <f t="shared" si="76"/>
        <v>4.5592027799316508</v>
      </c>
      <c r="AH76" s="89">
        <f t="shared" si="77"/>
        <v>4.8240202717462539</v>
      </c>
      <c r="AI76" s="89">
        <f t="shared" si="78"/>
        <v>4.5160137156197564</v>
      </c>
      <c r="AJ76" s="89">
        <f t="shared" si="79"/>
        <v>4.4485690123291945</v>
      </c>
      <c r="AK76" s="89">
        <f t="shared" si="80"/>
        <v>4.5457286005434785</v>
      </c>
      <c r="AL76" s="89">
        <f t="shared" si="81"/>
        <v>5.0057881657177008</v>
      </c>
      <c r="AM76" s="119">
        <f t="shared" si="82"/>
        <v>4.9528033362017609</v>
      </c>
      <c r="AN76" s="54">
        <f t="shared" si="70"/>
        <v>-1.0584712688964376E-2</v>
      </c>
    </row>
    <row r="77" spans="1:40" ht="20.100000000000001" customHeight="1" x14ac:dyDescent="0.25">
      <c r="A77" s="104" t="s">
        <v>107</v>
      </c>
      <c r="B77" s="106">
        <v>187.6</v>
      </c>
      <c r="C77" s="75">
        <v>168.8</v>
      </c>
      <c r="D77" s="75">
        <v>173.29</v>
      </c>
      <c r="E77" s="75">
        <v>168.68</v>
      </c>
      <c r="F77" s="75">
        <v>170.77</v>
      </c>
      <c r="G77" s="75">
        <v>170.41</v>
      </c>
      <c r="H77" s="75">
        <v>179.9</v>
      </c>
      <c r="I77" s="75">
        <v>178.1</v>
      </c>
      <c r="J77" s="75">
        <v>206.4</v>
      </c>
      <c r="K77" s="158">
        <v>138.66</v>
      </c>
      <c r="L77" s="54">
        <f t="shared" si="65"/>
        <v>-0.3281976744186047</v>
      </c>
      <c r="N77" s="392">
        <f t="shared" si="71"/>
        <v>1.7487063785029934E-2</v>
      </c>
      <c r="P77" s="106">
        <v>120.66</v>
      </c>
      <c r="Q77" s="75">
        <v>127.66800000000001</v>
      </c>
      <c r="R77" s="75">
        <v>118.736</v>
      </c>
      <c r="S77" s="75">
        <v>144.44</v>
      </c>
      <c r="T77" s="75">
        <v>132.929</v>
      </c>
      <c r="U77" s="75">
        <v>162.453</v>
      </c>
      <c r="V77" s="75">
        <v>128.57</v>
      </c>
      <c r="W77" s="75">
        <v>436.84100000000001</v>
      </c>
      <c r="X77" s="75">
        <v>187.90600000000001</v>
      </c>
      <c r="Y77" s="98">
        <v>141.959</v>
      </c>
      <c r="Z77" s="54">
        <f t="shared" si="66"/>
        <v>-0.24452119676859707</v>
      </c>
      <c r="AB77" s="392">
        <f t="shared" si="72"/>
        <v>2.0009381754235812E-2</v>
      </c>
      <c r="AD77" s="118">
        <f t="shared" si="73"/>
        <v>6.431769722814499</v>
      </c>
      <c r="AE77" s="89">
        <f t="shared" si="74"/>
        <v>7.5632701421800954</v>
      </c>
      <c r="AF77" s="89">
        <f t="shared" si="75"/>
        <v>6.851866812857061</v>
      </c>
      <c r="AG77" s="89">
        <f t="shared" si="76"/>
        <v>8.5629594498458612</v>
      </c>
      <c r="AH77" s="89">
        <f t="shared" si="77"/>
        <v>7.7840955671370846</v>
      </c>
      <c r="AI77" s="89">
        <f t="shared" si="78"/>
        <v>9.5330673082565571</v>
      </c>
      <c r="AJ77" s="89">
        <f t="shared" si="79"/>
        <v>7.1467481934407999</v>
      </c>
      <c r="AK77" s="89">
        <f t="shared" si="80"/>
        <v>24.527849522740034</v>
      </c>
      <c r="AL77" s="89">
        <f t="shared" si="81"/>
        <v>9.1039728682170544</v>
      </c>
      <c r="AM77" s="119">
        <f t="shared" si="82"/>
        <v>10.237920092312132</v>
      </c>
      <c r="AN77" s="54">
        <f t="shared" si="70"/>
        <v>0.12455520688707333</v>
      </c>
    </row>
    <row r="78" spans="1:40" ht="20.100000000000001" customHeight="1" x14ac:dyDescent="0.25">
      <c r="A78" s="104" t="s">
        <v>127</v>
      </c>
      <c r="B78" s="106">
        <v>23.16</v>
      </c>
      <c r="C78" s="75">
        <v>7.54</v>
      </c>
      <c r="D78" s="75"/>
      <c r="E78" s="75">
        <v>1.74</v>
      </c>
      <c r="F78" s="75">
        <v>4.26</v>
      </c>
      <c r="G78" s="75">
        <v>20.78</v>
      </c>
      <c r="H78" s="75">
        <v>42.01</v>
      </c>
      <c r="I78" s="75">
        <v>43.07</v>
      </c>
      <c r="J78" s="75">
        <v>100.72</v>
      </c>
      <c r="K78" s="158">
        <v>133.19</v>
      </c>
      <c r="L78" s="54">
        <f t="shared" si="65"/>
        <v>0.32237887212073074</v>
      </c>
      <c r="N78" s="392">
        <f t="shared" si="71"/>
        <v>1.679721639642389E-2</v>
      </c>
      <c r="P78" s="106">
        <v>67.509</v>
      </c>
      <c r="Q78" s="75">
        <v>17.997</v>
      </c>
      <c r="R78" s="75"/>
      <c r="S78" s="75">
        <v>2.6850000000000001</v>
      </c>
      <c r="T78" s="75">
        <v>5.5439999999999996</v>
      </c>
      <c r="U78" s="75">
        <v>21.587</v>
      </c>
      <c r="V78" s="75">
        <v>40.200000000000003</v>
      </c>
      <c r="W78" s="75">
        <v>80.006</v>
      </c>
      <c r="X78" s="75">
        <v>87.352000000000004</v>
      </c>
      <c r="Y78" s="98">
        <v>114.208</v>
      </c>
      <c r="Z78" s="54">
        <f t="shared" si="66"/>
        <v>0.30744573678908316</v>
      </c>
      <c r="AB78" s="392">
        <f t="shared" si="72"/>
        <v>1.6097827340202198E-2</v>
      </c>
      <c r="AD78" s="118">
        <f t="shared" si="73"/>
        <v>29.148963730569946</v>
      </c>
      <c r="AE78" s="89">
        <f t="shared" si="74"/>
        <v>23.868700265251988</v>
      </c>
      <c r="AF78" s="89"/>
      <c r="AG78" s="89">
        <f t="shared" si="76"/>
        <v>15.431034482758621</v>
      </c>
      <c r="AH78" s="89">
        <f t="shared" si="77"/>
        <v>13.014084507042254</v>
      </c>
      <c r="AI78" s="89">
        <f t="shared" si="78"/>
        <v>10.388354186717999</v>
      </c>
      <c r="AJ78" s="89">
        <f t="shared" si="79"/>
        <v>9.5691502023327786</v>
      </c>
      <c r="AK78" s="89">
        <f t="shared" si="80"/>
        <v>18.57580682609705</v>
      </c>
      <c r="AL78" s="89">
        <f t="shared" si="81"/>
        <v>8.6727561556791102</v>
      </c>
      <c r="AM78" s="119">
        <f t="shared" si="82"/>
        <v>8.5748179292739692</v>
      </c>
      <c r="AN78" s="54">
        <f t="shared" si="70"/>
        <v>-1.1292630006783813E-2</v>
      </c>
    </row>
    <row r="79" spans="1:40" ht="20.100000000000001" customHeight="1" x14ac:dyDescent="0.25">
      <c r="A79" s="104" t="s">
        <v>125</v>
      </c>
      <c r="B79" s="106"/>
      <c r="C79" s="75">
        <v>0.9</v>
      </c>
      <c r="D79" s="75"/>
      <c r="E79" s="75">
        <v>7.7</v>
      </c>
      <c r="F79" s="75">
        <v>0.18</v>
      </c>
      <c r="G79" s="75">
        <v>13.76</v>
      </c>
      <c r="H79" s="75">
        <v>11.1</v>
      </c>
      <c r="I79" s="75">
        <v>13.4</v>
      </c>
      <c r="J79" s="75">
        <v>17.420000000000002</v>
      </c>
      <c r="K79" s="158">
        <v>86.15</v>
      </c>
      <c r="L79" s="54">
        <f t="shared" si="65"/>
        <v>3.9454649827784154</v>
      </c>
      <c r="N79" s="392">
        <f t="shared" si="71"/>
        <v>1.0864781083804478E-2</v>
      </c>
      <c r="P79" s="106"/>
      <c r="Q79" s="75">
        <v>1.8029999999999999</v>
      </c>
      <c r="R79" s="75"/>
      <c r="S79" s="75">
        <v>5.2130000000000001</v>
      </c>
      <c r="T79" s="75">
        <v>1.2E-2</v>
      </c>
      <c r="U79" s="75">
        <v>8.6999999999999993</v>
      </c>
      <c r="V79" s="75">
        <v>9.27</v>
      </c>
      <c r="W79" s="75">
        <v>16.324000000000002</v>
      </c>
      <c r="X79" s="75">
        <v>17.132000000000001</v>
      </c>
      <c r="Y79" s="98">
        <v>60.887</v>
      </c>
      <c r="Z79" s="54">
        <f t="shared" si="66"/>
        <v>2.5539925286014471</v>
      </c>
      <c r="AB79" s="392">
        <f t="shared" si="72"/>
        <v>8.5821344674881905E-3</v>
      </c>
      <c r="AD79" s="118"/>
      <c r="AE79" s="89">
        <f t="shared" si="74"/>
        <v>20.033333333333335</v>
      </c>
      <c r="AF79" s="89"/>
      <c r="AG79" s="89">
        <f t="shared" si="76"/>
        <v>6.7701298701298693</v>
      </c>
      <c r="AH79" s="89">
        <f t="shared" si="77"/>
        <v>0.66666666666666663</v>
      </c>
      <c r="AI79" s="89">
        <f t="shared" si="78"/>
        <v>6.3226744186046515</v>
      </c>
      <c r="AJ79" s="89">
        <f t="shared" si="79"/>
        <v>8.3513513513513509</v>
      </c>
      <c r="AK79" s="89">
        <f t="shared" si="80"/>
        <v>12.182089552238807</v>
      </c>
      <c r="AL79" s="89">
        <f t="shared" si="81"/>
        <v>9.8346727898966702</v>
      </c>
      <c r="AM79" s="119">
        <f t="shared" si="82"/>
        <v>7.0675565873476485</v>
      </c>
      <c r="AN79" s="54">
        <f t="shared" si="70"/>
        <v>-0.28136332155267313</v>
      </c>
    </row>
    <row r="80" spans="1:40" ht="20.100000000000001" customHeight="1" x14ac:dyDescent="0.25">
      <c r="A80" s="104" t="s">
        <v>123</v>
      </c>
      <c r="B80" s="106">
        <v>14.71</v>
      </c>
      <c r="C80" s="75">
        <v>23.87</v>
      </c>
      <c r="D80" s="75">
        <v>32.68</v>
      </c>
      <c r="E80" s="75">
        <v>19.739999999999998</v>
      </c>
      <c r="F80" s="75">
        <v>23</v>
      </c>
      <c r="G80" s="75">
        <v>15.99</v>
      </c>
      <c r="H80" s="75">
        <v>34.159999999999997</v>
      </c>
      <c r="I80" s="75">
        <v>39.840000000000003</v>
      </c>
      <c r="J80" s="75">
        <v>11.16</v>
      </c>
      <c r="K80" s="158">
        <v>19</v>
      </c>
      <c r="L80" s="54">
        <f t="shared" si="65"/>
        <v>0.70250896057347667</v>
      </c>
      <c r="N80" s="392">
        <f t="shared" si="71"/>
        <v>2.3961792291617534E-3</v>
      </c>
      <c r="P80" s="106">
        <v>14.359</v>
      </c>
      <c r="Q80" s="75">
        <v>23.193000000000001</v>
      </c>
      <c r="R80" s="75">
        <v>26.472999999999999</v>
      </c>
      <c r="S80" s="75">
        <v>20.544</v>
      </c>
      <c r="T80" s="75">
        <v>24.734999999999999</v>
      </c>
      <c r="U80" s="75">
        <v>52.850999999999999</v>
      </c>
      <c r="V80" s="75">
        <v>47.91</v>
      </c>
      <c r="W80" s="75">
        <v>61.177</v>
      </c>
      <c r="X80" s="75">
        <v>22.446000000000002</v>
      </c>
      <c r="Y80" s="98">
        <v>30.088999999999999</v>
      </c>
      <c r="Z80" s="54">
        <f t="shared" si="66"/>
        <v>0.34050610353737842</v>
      </c>
      <c r="AB80" s="392">
        <f t="shared" si="72"/>
        <v>4.2410998077135045E-3</v>
      </c>
      <c r="AD80" s="118">
        <f t="shared" si="73"/>
        <v>9.7613868116927254</v>
      </c>
      <c r="AE80" s="89">
        <f t="shared" si="74"/>
        <v>9.7163803937997493</v>
      </c>
      <c r="AF80" s="89">
        <f t="shared" si="75"/>
        <v>8.1006731946144424</v>
      </c>
      <c r="AG80" s="89">
        <f t="shared" si="76"/>
        <v>10.407294832826748</v>
      </c>
      <c r="AH80" s="89">
        <f t="shared" si="77"/>
        <v>10.754347826086956</v>
      </c>
      <c r="AI80" s="89">
        <f t="shared" si="78"/>
        <v>33.052532833020635</v>
      </c>
      <c r="AJ80" s="89">
        <f t="shared" si="79"/>
        <v>14.025175644028103</v>
      </c>
      <c r="AK80" s="89">
        <f t="shared" si="80"/>
        <v>15.355672690763051</v>
      </c>
      <c r="AL80" s="89">
        <f t="shared" si="81"/>
        <v>20.112903225806452</v>
      </c>
      <c r="AM80" s="119">
        <f t="shared" si="82"/>
        <v>15.836315789473684</v>
      </c>
      <c r="AN80" s="54">
        <f t="shared" si="70"/>
        <v>-0.21262904655383449</v>
      </c>
    </row>
    <row r="81" spans="1:40" ht="20.100000000000001" customHeight="1" x14ac:dyDescent="0.25">
      <c r="A81" s="104" t="s">
        <v>117</v>
      </c>
      <c r="B81" s="106">
        <v>36.44</v>
      </c>
      <c r="C81" s="75">
        <v>59.07</v>
      </c>
      <c r="D81" s="75">
        <v>28.5</v>
      </c>
      <c r="E81" s="75">
        <v>39.119999999999997</v>
      </c>
      <c r="F81" s="75">
        <v>39.450000000000003</v>
      </c>
      <c r="G81" s="75">
        <v>62.86</v>
      </c>
      <c r="H81" s="75">
        <v>52.26</v>
      </c>
      <c r="I81" s="75">
        <v>40.54</v>
      </c>
      <c r="J81" s="75">
        <v>44.62</v>
      </c>
      <c r="K81" s="158">
        <v>21.1</v>
      </c>
      <c r="L81" s="54">
        <f t="shared" si="65"/>
        <v>-0.52711788435679063</v>
      </c>
      <c r="N81" s="392">
        <f t="shared" si="71"/>
        <v>2.6610200913322634E-3</v>
      </c>
      <c r="P81" s="106">
        <v>40.770000000000003</v>
      </c>
      <c r="Q81" s="75">
        <v>86.567999999999998</v>
      </c>
      <c r="R81" s="75">
        <v>32.692999999999998</v>
      </c>
      <c r="S81" s="75">
        <v>43.84</v>
      </c>
      <c r="T81" s="75">
        <v>61.317</v>
      </c>
      <c r="U81" s="75">
        <v>79.959999999999994</v>
      </c>
      <c r="V81" s="75">
        <v>70.146000000000001</v>
      </c>
      <c r="W81" s="75">
        <v>61.228999999999999</v>
      </c>
      <c r="X81" s="75">
        <v>57.03</v>
      </c>
      <c r="Y81" s="98">
        <v>25.995999999999999</v>
      </c>
      <c r="Z81" s="54">
        <f t="shared" si="66"/>
        <v>-0.54416973522707346</v>
      </c>
      <c r="AB81" s="392">
        <f t="shared" si="72"/>
        <v>3.6641839410189855E-3</v>
      </c>
      <c r="AD81" s="118">
        <f t="shared" si="73"/>
        <v>11.188254665203075</v>
      </c>
      <c r="AE81" s="89">
        <f t="shared" si="74"/>
        <v>14.655154900964957</v>
      </c>
      <c r="AF81" s="89">
        <f t="shared" si="75"/>
        <v>11.471228070175439</v>
      </c>
      <c r="AG81" s="89">
        <f t="shared" si="76"/>
        <v>11.206543967280165</v>
      </c>
      <c r="AH81" s="89">
        <f t="shared" si="77"/>
        <v>15.542965779467679</v>
      </c>
      <c r="AI81" s="89">
        <f t="shared" si="78"/>
        <v>12.720330894050269</v>
      </c>
      <c r="AJ81" s="89">
        <f t="shared" si="79"/>
        <v>13.422502870264065</v>
      </c>
      <c r="AK81" s="89">
        <f t="shared" si="80"/>
        <v>15.103354711396154</v>
      </c>
      <c r="AL81" s="89">
        <f t="shared" si="81"/>
        <v>12.781264007171673</v>
      </c>
      <c r="AM81" s="119">
        <f t="shared" si="82"/>
        <v>12.320379146919429</v>
      </c>
      <c r="AN81" s="54">
        <f t="shared" si="70"/>
        <v>-3.6059411650806859E-2</v>
      </c>
    </row>
    <row r="82" spans="1:40" ht="20.100000000000001" customHeight="1" x14ac:dyDescent="0.25">
      <c r="A82" s="104" t="s">
        <v>121</v>
      </c>
      <c r="B82" s="106">
        <v>11.16</v>
      </c>
      <c r="C82" s="75">
        <v>53.87</v>
      </c>
      <c r="D82" s="75">
        <v>19.53</v>
      </c>
      <c r="E82" s="75">
        <v>2.52</v>
      </c>
      <c r="F82" s="75">
        <v>27.67</v>
      </c>
      <c r="G82" s="75">
        <v>31.77</v>
      </c>
      <c r="H82" s="75">
        <v>19.600000000000001</v>
      </c>
      <c r="I82" s="75">
        <v>9.91</v>
      </c>
      <c r="J82" s="75">
        <v>9.65</v>
      </c>
      <c r="K82" s="158">
        <v>30.86</v>
      </c>
      <c r="L82" s="54">
        <f t="shared" si="65"/>
        <v>2.1979274611398965</v>
      </c>
      <c r="N82" s="392">
        <f t="shared" si="71"/>
        <v>3.8918995269437741E-3</v>
      </c>
      <c r="P82" s="106">
        <v>4.9109999999999996</v>
      </c>
      <c r="Q82" s="75">
        <v>34.966000000000001</v>
      </c>
      <c r="R82" s="75">
        <v>8.4710000000000001</v>
      </c>
      <c r="S82" s="75">
        <v>1.099</v>
      </c>
      <c r="T82" s="75">
        <v>15.742000000000001</v>
      </c>
      <c r="U82" s="75">
        <v>21.613</v>
      </c>
      <c r="V82" s="75">
        <v>9.5540000000000003</v>
      </c>
      <c r="W82" s="75">
        <v>4.9450000000000003</v>
      </c>
      <c r="X82" s="75">
        <v>4.4649999999999999</v>
      </c>
      <c r="Y82" s="98">
        <v>23.436</v>
      </c>
      <c r="Z82" s="54">
        <f t="shared" si="66"/>
        <v>4.2488241881298991</v>
      </c>
      <c r="AB82" s="392">
        <f t="shared" si="72"/>
        <v>3.3033472396415201E-3</v>
      </c>
      <c r="AD82" s="118">
        <f t="shared" si="73"/>
        <v>4.400537634408602</v>
      </c>
      <c r="AE82" s="89">
        <f t="shared" si="74"/>
        <v>6.4908112121774657</v>
      </c>
      <c r="AF82" s="89">
        <f t="shared" si="75"/>
        <v>4.337429595494112</v>
      </c>
      <c r="AG82" s="89">
        <f t="shared" si="76"/>
        <v>4.3611111111111107</v>
      </c>
      <c r="AH82" s="89">
        <f t="shared" si="77"/>
        <v>5.6891940730032529</v>
      </c>
      <c r="AI82" s="89">
        <f t="shared" si="78"/>
        <v>6.8029587661315709</v>
      </c>
      <c r="AJ82" s="89">
        <f t="shared" si="79"/>
        <v>4.8744897959183673</v>
      </c>
      <c r="AK82" s="89">
        <f t="shared" si="80"/>
        <v>4.9899091826437942</v>
      </c>
      <c r="AL82" s="89">
        <f t="shared" si="81"/>
        <v>4.6269430051813467</v>
      </c>
      <c r="AM82" s="119">
        <f t="shared" si="82"/>
        <v>7.5942968243681142</v>
      </c>
      <c r="AN82" s="54">
        <f t="shared" si="70"/>
        <v>0.64132059026096999</v>
      </c>
    </row>
    <row r="83" spans="1:40" ht="20.100000000000001" customHeight="1" x14ac:dyDescent="0.25">
      <c r="A83" s="104" t="s">
        <v>109</v>
      </c>
      <c r="B83" s="106">
        <v>9.75</v>
      </c>
      <c r="C83" s="75">
        <v>11.21</v>
      </c>
      <c r="D83" s="75">
        <v>32.119999999999997</v>
      </c>
      <c r="E83" s="75">
        <v>16.89</v>
      </c>
      <c r="F83" s="75">
        <v>9.6300000000000008</v>
      </c>
      <c r="G83" s="75">
        <v>17.39</v>
      </c>
      <c r="H83" s="75">
        <v>9.3000000000000007</v>
      </c>
      <c r="I83" s="75">
        <v>4.74</v>
      </c>
      <c r="J83" s="75">
        <v>11.85</v>
      </c>
      <c r="K83" s="158">
        <v>16.170000000000002</v>
      </c>
      <c r="L83" s="54">
        <f t="shared" si="65"/>
        <v>0.36455696202531662</v>
      </c>
      <c r="N83" s="392">
        <f t="shared" si="71"/>
        <v>2.0392746387129239E-3</v>
      </c>
      <c r="P83" s="106">
        <v>5.0190000000000001</v>
      </c>
      <c r="Q83" s="75">
        <v>7.93</v>
      </c>
      <c r="R83" s="75">
        <v>74.284000000000006</v>
      </c>
      <c r="S83" s="75">
        <v>21.45</v>
      </c>
      <c r="T83" s="75">
        <v>9.8989999999999991</v>
      </c>
      <c r="U83" s="75">
        <v>16.725000000000001</v>
      </c>
      <c r="V83" s="75">
        <v>19.77</v>
      </c>
      <c r="W83" s="75">
        <v>9.3729999999999993</v>
      </c>
      <c r="X83" s="75">
        <v>48.478000000000002</v>
      </c>
      <c r="Y83" s="98">
        <v>22.187000000000001</v>
      </c>
      <c r="Z83" s="54">
        <f t="shared" si="66"/>
        <v>-0.54232847889764424</v>
      </c>
      <c r="AB83" s="392">
        <f t="shared" si="72"/>
        <v>3.1272983958835297E-3</v>
      </c>
      <c r="AD83" s="118">
        <f t="shared" si="73"/>
        <v>5.1476923076923073</v>
      </c>
      <c r="AE83" s="89">
        <f t="shared" si="74"/>
        <v>7.0740410347903646</v>
      </c>
      <c r="AF83" s="89">
        <f t="shared" si="75"/>
        <v>23.12702366127024</v>
      </c>
      <c r="AG83" s="89">
        <f t="shared" si="76"/>
        <v>12.699822380106571</v>
      </c>
      <c r="AH83" s="89">
        <f t="shared" si="77"/>
        <v>10.279335410176529</v>
      </c>
      <c r="AI83" s="89">
        <f t="shared" si="78"/>
        <v>9.6175963197239795</v>
      </c>
      <c r="AJ83" s="89">
        <f t="shared" si="79"/>
        <v>21.258064516129028</v>
      </c>
      <c r="AK83" s="89">
        <f t="shared" si="80"/>
        <v>19.774261603375525</v>
      </c>
      <c r="AL83" s="89">
        <f t="shared" si="81"/>
        <v>40.909704641350217</v>
      </c>
      <c r="AM83" s="119">
        <f t="shared" si="82"/>
        <v>13.721088435374149</v>
      </c>
      <c r="AN83" s="54">
        <f t="shared" si="70"/>
        <v>-0.66460064780068562</v>
      </c>
    </row>
    <row r="84" spans="1:40" ht="20.100000000000001" customHeight="1" x14ac:dyDescent="0.25">
      <c r="A84" s="104" t="s">
        <v>118</v>
      </c>
      <c r="B84" s="106">
        <v>0.98</v>
      </c>
      <c r="C84" s="75">
        <v>19.37</v>
      </c>
      <c r="D84" s="75">
        <v>1.42</v>
      </c>
      <c r="E84" s="75">
        <v>1.59</v>
      </c>
      <c r="F84" s="75">
        <v>0.88</v>
      </c>
      <c r="G84" s="75">
        <v>5.72</v>
      </c>
      <c r="H84" s="75">
        <v>6.73</v>
      </c>
      <c r="I84" s="75">
        <v>5.89</v>
      </c>
      <c r="J84" s="75"/>
      <c r="K84" s="158">
        <v>29.8</v>
      </c>
      <c r="L84" s="54"/>
      <c r="N84" s="392">
        <f t="shared" si="71"/>
        <v>3.758217948895803E-3</v>
      </c>
      <c r="P84" s="106">
        <v>1.1499999999999999</v>
      </c>
      <c r="Q84" s="75">
        <v>7.085</v>
      </c>
      <c r="R84" s="75">
        <v>0.72699999999999998</v>
      </c>
      <c r="S84" s="75">
        <v>1.5109999999999999</v>
      </c>
      <c r="T84" s="75">
        <v>1.365</v>
      </c>
      <c r="U84" s="75">
        <v>3.903</v>
      </c>
      <c r="V84" s="75">
        <v>5.1150000000000002</v>
      </c>
      <c r="W84" s="75">
        <v>3.6389999999999998</v>
      </c>
      <c r="X84" s="75"/>
      <c r="Y84" s="98">
        <v>20.079000000000001</v>
      </c>
      <c r="Z84" s="54"/>
      <c r="AB84" s="392">
        <f t="shared" si="72"/>
        <v>2.8301719245930226E-3</v>
      </c>
      <c r="AD84" s="118">
        <f t="shared" si="73"/>
        <v>11.734693877551019</v>
      </c>
      <c r="AE84" s="89">
        <f t="shared" si="74"/>
        <v>3.6577181208053688</v>
      </c>
      <c r="AF84" s="89">
        <f t="shared" si="75"/>
        <v>5.119718309859155</v>
      </c>
      <c r="AG84" s="89">
        <f t="shared" si="76"/>
        <v>9.5031446540880502</v>
      </c>
      <c r="AH84" s="89">
        <f t="shared" si="77"/>
        <v>15.511363636363635</v>
      </c>
      <c r="AI84" s="89">
        <f t="shared" si="78"/>
        <v>6.8234265734265742</v>
      </c>
      <c r="AJ84" s="89">
        <f t="shared" si="79"/>
        <v>7.6002971768202077</v>
      </c>
      <c r="AK84" s="89">
        <f t="shared" si="80"/>
        <v>6.1782682512733444</v>
      </c>
      <c r="AL84" s="89"/>
      <c r="AM84" s="119">
        <f t="shared" si="82"/>
        <v>6.7379194630872483</v>
      </c>
      <c r="AN84" s="54" t="e">
        <f t="shared" si="70"/>
        <v>#DIV/0!</v>
      </c>
    </row>
    <row r="85" spans="1:40" ht="20.100000000000001" customHeight="1" x14ac:dyDescent="0.25">
      <c r="A85" s="104" t="s">
        <v>98</v>
      </c>
      <c r="B85" s="106">
        <v>764.76</v>
      </c>
      <c r="C85" s="75">
        <v>135.68</v>
      </c>
      <c r="D85" s="75">
        <v>219.58</v>
      </c>
      <c r="E85" s="75">
        <v>237.98</v>
      </c>
      <c r="F85" s="75">
        <v>127.49</v>
      </c>
      <c r="G85" s="75">
        <v>34.06</v>
      </c>
      <c r="H85" s="75">
        <v>35.950000000000003</v>
      </c>
      <c r="I85" s="75">
        <v>30.83</v>
      </c>
      <c r="J85" s="75">
        <v>39.200000000000003</v>
      </c>
      <c r="K85" s="158">
        <v>20.96</v>
      </c>
      <c r="L85" s="54">
        <f t="shared" si="65"/>
        <v>-0.46530612244897962</v>
      </c>
      <c r="N85" s="392">
        <f t="shared" si="71"/>
        <v>2.6433640338542294E-3</v>
      </c>
      <c r="P85" s="106">
        <v>448.32900000000001</v>
      </c>
      <c r="Q85" s="75">
        <v>170.655</v>
      </c>
      <c r="R85" s="75">
        <v>182.916</v>
      </c>
      <c r="S85" s="75">
        <v>96.902000000000001</v>
      </c>
      <c r="T85" s="75">
        <v>89.051000000000002</v>
      </c>
      <c r="U85" s="75">
        <v>27.213999999999999</v>
      </c>
      <c r="V85" s="75">
        <v>19.03</v>
      </c>
      <c r="W85" s="75">
        <v>19.356999999999999</v>
      </c>
      <c r="X85" s="75">
        <v>22.22</v>
      </c>
      <c r="Y85" s="98">
        <v>13.859</v>
      </c>
      <c r="Z85" s="54">
        <f t="shared" si="66"/>
        <v>-0.37628262826282627</v>
      </c>
      <c r="AB85" s="392">
        <f t="shared" si="72"/>
        <v>1.953451501714961E-3</v>
      </c>
      <c r="AD85" s="118">
        <f t="shared" si="73"/>
        <v>5.8623489722265809</v>
      </c>
      <c r="AE85" s="89">
        <f t="shared" si="74"/>
        <v>12.577756485849056</v>
      </c>
      <c r="AF85" s="89">
        <f t="shared" si="75"/>
        <v>8.3302668731214133</v>
      </c>
      <c r="AG85" s="89">
        <f t="shared" si="76"/>
        <v>4.0718547777124128</v>
      </c>
      <c r="AH85" s="89">
        <f t="shared" si="77"/>
        <v>6.9849399952937485</v>
      </c>
      <c r="AI85" s="89">
        <f t="shared" si="78"/>
        <v>7.9900176159718139</v>
      </c>
      <c r="AJ85" s="89">
        <f t="shared" si="79"/>
        <v>5.2934631432545203</v>
      </c>
      <c r="AK85" s="89">
        <f t="shared" si="80"/>
        <v>6.2786247161855337</v>
      </c>
      <c r="AL85" s="89">
        <f t="shared" si="81"/>
        <v>5.6683673469387754</v>
      </c>
      <c r="AM85" s="119">
        <f t="shared" si="82"/>
        <v>6.6121183206106871</v>
      </c>
      <c r="AN85" s="54">
        <f t="shared" si="70"/>
        <v>0.16649432118784399</v>
      </c>
    </row>
    <row r="86" spans="1:40" ht="20.100000000000001" customHeight="1" x14ac:dyDescent="0.25">
      <c r="A86" s="104" t="s">
        <v>138</v>
      </c>
      <c r="B86" s="106">
        <v>6.3</v>
      </c>
      <c r="C86" s="75">
        <v>6.3</v>
      </c>
      <c r="D86" s="75">
        <v>0.22</v>
      </c>
      <c r="E86" s="75">
        <v>6.75</v>
      </c>
      <c r="F86" s="75">
        <v>6.3</v>
      </c>
      <c r="G86" s="75">
        <v>6.33</v>
      </c>
      <c r="H86" s="75">
        <v>0.03</v>
      </c>
      <c r="I86" s="75">
        <v>6.3</v>
      </c>
      <c r="J86" s="75">
        <v>6.3</v>
      </c>
      <c r="K86" s="158">
        <v>12.9</v>
      </c>
      <c r="L86" s="54">
        <f t="shared" si="65"/>
        <v>1.0476190476190477</v>
      </c>
      <c r="N86" s="392">
        <f t="shared" si="71"/>
        <v>1.626879581904559E-3</v>
      </c>
      <c r="P86" s="106">
        <v>3.0760000000000001</v>
      </c>
      <c r="Q86" s="75">
        <v>3.0760000000000001</v>
      </c>
      <c r="R86" s="75">
        <v>7.4999999999999997E-2</v>
      </c>
      <c r="S86" s="75">
        <v>4.3499999999999996</v>
      </c>
      <c r="T86" s="75">
        <v>3.0830000000000002</v>
      </c>
      <c r="U86" s="75">
        <v>3.1960000000000002</v>
      </c>
      <c r="V86" s="75">
        <v>0.113</v>
      </c>
      <c r="W86" s="75">
        <v>3.0830000000000002</v>
      </c>
      <c r="X86" s="75">
        <v>3.0830000000000002</v>
      </c>
      <c r="Y86" s="98">
        <v>9.2650000000000006</v>
      </c>
      <c r="Z86" s="54">
        <f t="shared" si="66"/>
        <v>2.0051897502432694</v>
      </c>
      <c r="AB86" s="392">
        <f t="shared" si="72"/>
        <v>1.3059187649461803E-3</v>
      </c>
      <c r="AD86" s="118">
        <f t="shared" si="73"/>
        <v>4.882539682539683</v>
      </c>
      <c r="AE86" s="89">
        <f t="shared" si="74"/>
        <v>4.882539682539683</v>
      </c>
      <c r="AF86" s="89">
        <f t="shared" si="75"/>
        <v>3.4090909090909087</v>
      </c>
      <c r="AG86" s="89">
        <f t="shared" si="76"/>
        <v>6.4444444444444438</v>
      </c>
      <c r="AH86" s="89">
        <f t="shared" si="77"/>
        <v>4.893650793650794</v>
      </c>
      <c r="AI86" s="89">
        <f t="shared" si="78"/>
        <v>5.0489731437598735</v>
      </c>
      <c r="AJ86" s="89">
        <f t="shared" si="79"/>
        <v>37.666666666666671</v>
      </c>
      <c r="AK86" s="89">
        <f t="shared" si="80"/>
        <v>4.893650793650794</v>
      </c>
      <c r="AL86" s="89">
        <f t="shared" si="81"/>
        <v>4.893650793650794</v>
      </c>
      <c r="AM86" s="119">
        <f t="shared" si="82"/>
        <v>7.1821705426356601</v>
      </c>
      <c r="AN86" s="54">
        <f t="shared" si="70"/>
        <v>0.4676508082583411</v>
      </c>
    </row>
    <row r="87" spans="1:40" ht="20.100000000000001" customHeight="1" x14ac:dyDescent="0.25">
      <c r="A87" s="104" t="s">
        <v>246</v>
      </c>
      <c r="B87" s="106"/>
      <c r="C87" s="75"/>
      <c r="D87" s="75"/>
      <c r="E87" s="75"/>
      <c r="F87" s="75"/>
      <c r="G87" s="75"/>
      <c r="H87" s="75"/>
      <c r="I87" s="75">
        <v>6.08</v>
      </c>
      <c r="J87" s="75">
        <v>6.75</v>
      </c>
      <c r="K87" s="158">
        <v>24.3</v>
      </c>
      <c r="L87" s="54">
        <f t="shared" si="65"/>
        <v>2.6</v>
      </c>
      <c r="N87" s="392">
        <f t="shared" si="71"/>
        <v>3.0645871194016111E-3</v>
      </c>
      <c r="P87" s="106"/>
      <c r="Q87" s="75"/>
      <c r="R87" s="75"/>
      <c r="S87" s="75"/>
      <c r="T87" s="75"/>
      <c r="U87" s="75"/>
      <c r="V87" s="75"/>
      <c r="W87" s="75">
        <v>1.7929999999999999</v>
      </c>
      <c r="X87" s="75">
        <v>1.944</v>
      </c>
      <c r="Y87" s="98">
        <v>6.9980000000000002</v>
      </c>
      <c r="Z87" s="54">
        <f t="shared" si="66"/>
        <v>2.5997942386831276</v>
      </c>
      <c r="AB87" s="392">
        <f t="shared" si="72"/>
        <v>9.8638095165605715E-4</v>
      </c>
      <c r="AD87" s="118"/>
      <c r="AE87" s="89"/>
      <c r="AF87" s="89"/>
      <c r="AG87" s="89"/>
      <c r="AH87" s="89"/>
      <c r="AI87" s="89"/>
      <c r="AJ87" s="89"/>
      <c r="AK87" s="89">
        <f t="shared" si="80"/>
        <v>2.9490131578947363</v>
      </c>
      <c r="AL87" s="89">
        <f t="shared" si="81"/>
        <v>2.88</v>
      </c>
      <c r="AM87" s="119">
        <f t="shared" si="82"/>
        <v>2.8798353909465018</v>
      </c>
      <c r="AN87" s="54">
        <f t="shared" si="70"/>
        <v>-5.7155921353518264E-5</v>
      </c>
    </row>
    <row r="88" spans="1:40" ht="20.100000000000001" customHeight="1" x14ac:dyDescent="0.25">
      <c r="A88" s="104" t="s">
        <v>122</v>
      </c>
      <c r="B88" s="106">
        <v>1.08</v>
      </c>
      <c r="C88" s="75">
        <v>1.03</v>
      </c>
      <c r="D88" s="75">
        <v>2.83</v>
      </c>
      <c r="E88" s="75">
        <v>7.06</v>
      </c>
      <c r="F88" s="75"/>
      <c r="G88" s="75">
        <v>5.41</v>
      </c>
      <c r="H88" s="75">
        <v>5.69</v>
      </c>
      <c r="I88" s="75">
        <v>3.78</v>
      </c>
      <c r="J88" s="75">
        <v>0.19</v>
      </c>
      <c r="K88" s="158">
        <v>6.17</v>
      </c>
      <c r="L88" s="54">
        <f t="shared" si="65"/>
        <v>31.473684210526311</v>
      </c>
      <c r="N88" s="392">
        <f t="shared" si="71"/>
        <v>7.7812767599621147E-4</v>
      </c>
      <c r="P88" s="106">
        <v>1.1559999999999999</v>
      </c>
      <c r="Q88" s="75">
        <v>2.5289999999999999</v>
      </c>
      <c r="R88" s="75">
        <v>4.0780000000000003</v>
      </c>
      <c r="S88" s="75">
        <v>8.6370000000000005</v>
      </c>
      <c r="T88" s="75"/>
      <c r="U88" s="75">
        <v>3.9950000000000001</v>
      </c>
      <c r="V88" s="75">
        <v>7.23</v>
      </c>
      <c r="W88" s="75">
        <v>6.5339999999999998</v>
      </c>
      <c r="X88" s="75">
        <v>0.126</v>
      </c>
      <c r="Y88" s="98">
        <v>6.0549999999999997</v>
      </c>
      <c r="Z88" s="54">
        <f t="shared" si="66"/>
        <v>47.05555555555555</v>
      </c>
      <c r="AB88" s="392">
        <f t="shared" si="72"/>
        <v>8.5346336985959211E-4</v>
      </c>
      <c r="AD88" s="118">
        <f t="shared" si="73"/>
        <v>10.703703703703702</v>
      </c>
      <c r="AE88" s="89">
        <f t="shared" si="74"/>
        <v>24.553398058252426</v>
      </c>
      <c r="AF88" s="89">
        <f t="shared" si="75"/>
        <v>14.409893992932863</v>
      </c>
      <c r="AG88" s="89">
        <f t="shared" si="76"/>
        <v>12.233711048158643</v>
      </c>
      <c r="AH88" s="89"/>
      <c r="AI88" s="89">
        <f t="shared" si="78"/>
        <v>7.3844731977818858</v>
      </c>
      <c r="AJ88" s="89">
        <f t="shared" si="79"/>
        <v>12.706502636203867</v>
      </c>
      <c r="AK88" s="89">
        <f t="shared" si="80"/>
        <v>17.285714285714285</v>
      </c>
      <c r="AL88" s="89">
        <f t="shared" si="81"/>
        <v>6.6315789473684204</v>
      </c>
      <c r="AM88" s="119">
        <f t="shared" si="82"/>
        <v>9.8136142625607778</v>
      </c>
      <c r="AN88" s="54">
        <f t="shared" si="70"/>
        <v>0.47983072213218092</v>
      </c>
    </row>
    <row r="89" spans="1:40" ht="20.100000000000001" customHeight="1" x14ac:dyDescent="0.25">
      <c r="A89" s="104" t="s">
        <v>254</v>
      </c>
      <c r="B89" s="106"/>
      <c r="C89" s="75"/>
      <c r="D89" s="75"/>
      <c r="E89" s="75">
        <v>2.48</v>
      </c>
      <c r="F89" s="75">
        <v>2.94</v>
      </c>
      <c r="G89" s="75"/>
      <c r="H89" s="75"/>
      <c r="I89" s="75"/>
      <c r="J89" s="75"/>
      <c r="K89" s="158">
        <v>4.22</v>
      </c>
      <c r="L89" s="54"/>
      <c r="N89" s="392">
        <f t="shared" si="71"/>
        <v>5.3220401826645258E-4</v>
      </c>
      <c r="P89" s="106"/>
      <c r="Q89" s="75"/>
      <c r="R89" s="75"/>
      <c r="S89" s="75">
        <v>1.1000000000000001</v>
      </c>
      <c r="T89" s="75">
        <v>3.1520000000000001</v>
      </c>
      <c r="U89" s="75"/>
      <c r="V89" s="75"/>
      <c r="W89" s="75"/>
      <c r="X89" s="75"/>
      <c r="Y89" s="98">
        <v>4.9960000000000004</v>
      </c>
      <c r="Z89" s="54"/>
      <c r="AB89" s="392">
        <f t="shared" si="72"/>
        <v>7.0419537503196091E-4</v>
      </c>
      <c r="AD89" s="118"/>
      <c r="AE89" s="89"/>
      <c r="AF89" s="89"/>
      <c r="AG89" s="89">
        <f t="shared" si="76"/>
        <v>4.435483870967742</v>
      </c>
      <c r="AH89" s="89">
        <f t="shared" si="77"/>
        <v>10.721088435374151</v>
      </c>
      <c r="AI89" s="89"/>
      <c r="AJ89" s="89"/>
      <c r="AK89" s="89"/>
      <c r="AL89" s="89"/>
      <c r="AM89" s="119">
        <f t="shared" si="82"/>
        <v>11.838862559241708</v>
      </c>
      <c r="AN89" s="54" t="e">
        <f t="shared" si="70"/>
        <v>#DIV/0!</v>
      </c>
    </row>
    <row r="90" spans="1:40" ht="20.100000000000001" customHeight="1" x14ac:dyDescent="0.25">
      <c r="A90" s="104" t="s">
        <v>158</v>
      </c>
      <c r="B90" s="106">
        <v>2.65</v>
      </c>
      <c r="C90" s="75">
        <v>2.52</v>
      </c>
      <c r="D90" s="75">
        <v>0.45</v>
      </c>
      <c r="E90" s="75">
        <v>2.61</v>
      </c>
      <c r="F90" s="75">
        <v>3.15</v>
      </c>
      <c r="G90" s="75">
        <v>1.8</v>
      </c>
      <c r="H90" s="75">
        <v>3.21</v>
      </c>
      <c r="I90" s="75">
        <v>7.85</v>
      </c>
      <c r="J90" s="75">
        <v>4.41</v>
      </c>
      <c r="K90" s="158">
        <v>6.3</v>
      </c>
      <c r="L90" s="54">
        <f t="shared" si="65"/>
        <v>0.42857142857142849</v>
      </c>
      <c r="N90" s="392">
        <f t="shared" si="71"/>
        <v>7.9452258651152878E-4</v>
      </c>
      <c r="P90" s="106">
        <v>2.097</v>
      </c>
      <c r="Q90" s="75">
        <v>1.9950000000000001</v>
      </c>
      <c r="R90" s="75">
        <v>0.42899999999999999</v>
      </c>
      <c r="S90" s="75">
        <v>2.0219999999999998</v>
      </c>
      <c r="T90" s="75">
        <v>2.427</v>
      </c>
      <c r="U90" s="75">
        <v>1.33</v>
      </c>
      <c r="V90" s="75">
        <v>3.0550000000000002</v>
      </c>
      <c r="W90" s="75">
        <v>8.2490000000000006</v>
      </c>
      <c r="X90" s="75">
        <v>3.7349999999999999</v>
      </c>
      <c r="Y90" s="98">
        <v>4.7240000000000002</v>
      </c>
      <c r="Z90" s="54">
        <f t="shared" si="66"/>
        <v>0.26479250334672033</v>
      </c>
      <c r="AB90" s="392">
        <f t="shared" si="72"/>
        <v>6.6585647551060511E-4</v>
      </c>
      <c r="AD90" s="118">
        <f t="shared" si="73"/>
        <v>7.9132075471698116</v>
      </c>
      <c r="AE90" s="89">
        <f t="shared" si="74"/>
        <v>7.9166666666666679</v>
      </c>
      <c r="AF90" s="89">
        <f t="shared" si="75"/>
        <v>9.5333333333333332</v>
      </c>
      <c r="AG90" s="89">
        <f t="shared" si="76"/>
        <v>7.7471264367816079</v>
      </c>
      <c r="AH90" s="89">
        <f t="shared" si="77"/>
        <v>7.7047619047619058</v>
      </c>
      <c r="AI90" s="89">
        <f t="shared" si="78"/>
        <v>7.3888888888888893</v>
      </c>
      <c r="AJ90" s="89">
        <f t="shared" si="79"/>
        <v>9.517133956386294</v>
      </c>
      <c r="AK90" s="89">
        <f t="shared" si="80"/>
        <v>10.508280254777072</v>
      </c>
      <c r="AL90" s="89">
        <f t="shared" si="81"/>
        <v>8.4693877551020407</v>
      </c>
      <c r="AM90" s="119">
        <f t="shared" si="82"/>
        <v>7.4984126984126984</v>
      </c>
      <c r="AN90" s="54">
        <f t="shared" si="70"/>
        <v>-0.11464524765729583</v>
      </c>
    </row>
    <row r="91" spans="1:40" ht="20.100000000000001" customHeight="1" x14ac:dyDescent="0.25">
      <c r="A91" s="104" t="s">
        <v>120</v>
      </c>
      <c r="B91" s="106">
        <v>17.63</v>
      </c>
      <c r="C91" s="75">
        <v>7.07</v>
      </c>
      <c r="D91" s="75">
        <v>9.1199999999999992</v>
      </c>
      <c r="E91" s="75">
        <v>3.6</v>
      </c>
      <c r="F91" s="75">
        <v>6.75</v>
      </c>
      <c r="G91" s="75">
        <v>7.12</v>
      </c>
      <c r="H91" s="75">
        <v>6.06</v>
      </c>
      <c r="I91" s="75">
        <v>1.84</v>
      </c>
      <c r="J91" s="75">
        <v>4.18</v>
      </c>
      <c r="K91" s="158">
        <v>3.96</v>
      </c>
      <c r="L91" s="54">
        <f t="shared" si="65"/>
        <v>-5.2631578947368363E-2</v>
      </c>
      <c r="N91" s="392">
        <f t="shared" si="71"/>
        <v>4.9941419723581806E-4</v>
      </c>
      <c r="P91" s="106">
        <v>13.314</v>
      </c>
      <c r="Q91" s="75">
        <v>6.3310000000000004</v>
      </c>
      <c r="R91" s="75">
        <v>8.7799999999999994</v>
      </c>
      <c r="S91" s="75">
        <v>3.76</v>
      </c>
      <c r="T91" s="75">
        <v>7.2140000000000004</v>
      </c>
      <c r="U91" s="75">
        <v>7.5640000000000001</v>
      </c>
      <c r="V91" s="75">
        <v>9.5239999999999991</v>
      </c>
      <c r="W91" s="75">
        <v>4.3010000000000002</v>
      </c>
      <c r="X91" s="75">
        <v>4.5679999999999996</v>
      </c>
      <c r="Y91" s="98">
        <v>4.3920000000000003</v>
      </c>
      <c r="Z91" s="54">
        <f t="shared" si="66"/>
        <v>-3.8528896672504219E-2</v>
      </c>
      <c r="AB91" s="392">
        <f t="shared" si="72"/>
        <v>6.19060465800715E-4</v>
      </c>
      <c r="AD91" s="118">
        <f t="shared" si="73"/>
        <v>7.551900170164493</v>
      </c>
      <c r="AE91" s="89">
        <f t="shared" si="74"/>
        <v>8.954738330975955</v>
      </c>
      <c r="AF91" s="89">
        <f t="shared" si="75"/>
        <v>9.6271929824561404</v>
      </c>
      <c r="AG91" s="89">
        <f t="shared" si="76"/>
        <v>10.444444444444443</v>
      </c>
      <c r="AH91" s="89">
        <f t="shared" si="77"/>
        <v>10.687407407407408</v>
      </c>
      <c r="AI91" s="89">
        <f t="shared" si="78"/>
        <v>10.623595505617978</v>
      </c>
      <c r="AJ91" s="89">
        <f t="shared" si="79"/>
        <v>15.716171617161717</v>
      </c>
      <c r="AK91" s="89">
        <f t="shared" si="80"/>
        <v>23.375</v>
      </c>
      <c r="AL91" s="89">
        <f t="shared" si="81"/>
        <v>10.928229665071768</v>
      </c>
      <c r="AM91" s="119">
        <f t="shared" si="82"/>
        <v>11.090909090909092</v>
      </c>
      <c r="AN91" s="54">
        <f t="shared" si="70"/>
        <v>1.4886164623467864E-2</v>
      </c>
    </row>
    <row r="92" spans="1:40" ht="20.100000000000001" customHeight="1" x14ac:dyDescent="0.25">
      <c r="A92" s="104" t="s">
        <v>255</v>
      </c>
      <c r="B92" s="106">
        <v>3.6</v>
      </c>
      <c r="C92" s="75"/>
      <c r="D92" s="75">
        <v>4.7300000000000004</v>
      </c>
      <c r="E92" s="75">
        <v>4.7300000000000004</v>
      </c>
      <c r="F92" s="75">
        <v>2.2599999999999998</v>
      </c>
      <c r="G92" s="75">
        <v>4.7300000000000004</v>
      </c>
      <c r="H92" s="75">
        <v>2.25</v>
      </c>
      <c r="I92" s="75">
        <v>4.6399999999999997</v>
      </c>
      <c r="J92" s="75">
        <v>0.23</v>
      </c>
      <c r="K92" s="158">
        <v>2.7</v>
      </c>
      <c r="L92" s="54">
        <f t="shared" si="65"/>
        <v>10.739130434782609</v>
      </c>
      <c r="N92" s="392">
        <f t="shared" si="71"/>
        <v>3.4050967993351234E-4</v>
      </c>
      <c r="P92" s="106">
        <v>3.1</v>
      </c>
      <c r="Q92" s="75"/>
      <c r="R92" s="75">
        <v>4.9160000000000004</v>
      </c>
      <c r="S92" s="75">
        <v>4.3970000000000002</v>
      </c>
      <c r="T92" s="75">
        <v>2.17</v>
      </c>
      <c r="U92" s="75">
        <v>3.8929999999999998</v>
      </c>
      <c r="V92" s="75">
        <v>2.1059999999999999</v>
      </c>
      <c r="W92" s="75">
        <v>4.6539999999999999</v>
      </c>
      <c r="X92" s="75">
        <v>0.105</v>
      </c>
      <c r="Y92" s="98">
        <v>2.8380000000000001</v>
      </c>
      <c r="Z92" s="54">
        <f t="shared" si="66"/>
        <v>26.028571428571432</v>
      </c>
      <c r="AB92" s="392">
        <f t="shared" si="72"/>
        <v>4.0002131191767509E-4</v>
      </c>
      <c r="AD92" s="118">
        <f t="shared" si="73"/>
        <v>8.6111111111111107</v>
      </c>
      <c r="AE92" s="89"/>
      <c r="AF92" s="89">
        <f t="shared" si="75"/>
        <v>10.393234672304439</v>
      </c>
      <c r="AG92" s="89">
        <f t="shared" si="76"/>
        <v>9.29598308668076</v>
      </c>
      <c r="AH92" s="89">
        <f t="shared" si="77"/>
        <v>9.6017699115044248</v>
      </c>
      <c r="AI92" s="89">
        <f t="shared" si="78"/>
        <v>8.2304439746300204</v>
      </c>
      <c r="AJ92" s="89">
        <f t="shared" si="79"/>
        <v>9.36</v>
      </c>
      <c r="AK92" s="89">
        <f t="shared" si="80"/>
        <v>10.030172413793103</v>
      </c>
      <c r="AL92" s="89">
        <f t="shared" si="81"/>
        <v>4.5652173913043477</v>
      </c>
      <c r="AM92" s="119">
        <f t="shared" si="82"/>
        <v>10.511111111111111</v>
      </c>
      <c r="AN92" s="54">
        <f t="shared" si="70"/>
        <v>1.3024338624338625</v>
      </c>
    </row>
    <row r="93" spans="1:40" ht="20.100000000000001" customHeight="1" x14ac:dyDescent="0.25">
      <c r="A93" s="104" t="s">
        <v>256</v>
      </c>
      <c r="B93" s="106"/>
      <c r="C93" s="75"/>
      <c r="D93" s="75"/>
      <c r="E93" s="75"/>
      <c r="F93" s="75"/>
      <c r="G93" s="75"/>
      <c r="H93" s="75">
        <v>0.02</v>
      </c>
      <c r="I93" s="75"/>
      <c r="J93" s="75">
        <v>2.91</v>
      </c>
      <c r="K93" s="158">
        <v>2.19</v>
      </c>
      <c r="L93" s="54">
        <f t="shared" si="65"/>
        <v>-0.2474226804123712</v>
      </c>
      <c r="N93" s="392">
        <f t="shared" si="71"/>
        <v>2.7619118483496001E-4</v>
      </c>
      <c r="P93" s="106"/>
      <c r="Q93" s="75"/>
      <c r="R93" s="75"/>
      <c r="S93" s="75"/>
      <c r="T93" s="75"/>
      <c r="U93" s="75"/>
      <c r="V93" s="75">
        <v>1E-3</v>
      </c>
      <c r="W93" s="75"/>
      <c r="X93" s="75">
        <v>3.9590000000000001</v>
      </c>
      <c r="Y93" s="98">
        <v>1.9950000000000001</v>
      </c>
      <c r="Z93" s="54">
        <f t="shared" si="66"/>
        <v>-0.49608486991664558</v>
      </c>
      <c r="AB93" s="392">
        <f t="shared" si="72"/>
        <v>2.8119891376876739E-4</v>
      </c>
      <c r="AD93" s="118"/>
      <c r="AE93" s="89"/>
      <c r="AF93" s="89"/>
      <c r="AG93" s="89"/>
      <c r="AH93" s="89"/>
      <c r="AI93" s="89"/>
      <c r="AJ93" s="89">
        <f t="shared" si="79"/>
        <v>0.5</v>
      </c>
      <c r="AK93" s="89"/>
      <c r="AL93" s="89">
        <f t="shared" si="81"/>
        <v>13.604810996563575</v>
      </c>
      <c r="AM93" s="119">
        <f t="shared" si="82"/>
        <v>9.1095890410958908</v>
      </c>
      <c r="AN93" s="54">
        <f t="shared" si="70"/>
        <v>-0.33041414221800858</v>
      </c>
    </row>
    <row r="94" spans="1:40" ht="20.100000000000001" customHeight="1" x14ac:dyDescent="0.25">
      <c r="A94" s="104" t="s">
        <v>124</v>
      </c>
      <c r="B94" s="106">
        <v>10.35</v>
      </c>
      <c r="C94" s="75">
        <v>15.81</v>
      </c>
      <c r="D94" s="75">
        <v>15.99</v>
      </c>
      <c r="E94" s="75">
        <v>12.15</v>
      </c>
      <c r="F94" s="75">
        <v>4.88</v>
      </c>
      <c r="G94" s="75">
        <v>9.09</v>
      </c>
      <c r="H94" s="75">
        <v>4.7300000000000004</v>
      </c>
      <c r="I94" s="75">
        <v>6.99</v>
      </c>
      <c r="J94" s="75">
        <v>8.16</v>
      </c>
      <c r="K94" s="158">
        <v>4.37</v>
      </c>
      <c r="L94" s="54">
        <f t="shared" si="65"/>
        <v>-0.46446078431372551</v>
      </c>
      <c r="N94" s="392">
        <f t="shared" si="71"/>
        <v>5.5112122270720328E-4</v>
      </c>
      <c r="P94" s="106">
        <v>3.536</v>
      </c>
      <c r="Q94" s="75">
        <v>5.484</v>
      </c>
      <c r="R94" s="75">
        <v>6.1909999999999998</v>
      </c>
      <c r="S94" s="75">
        <v>6.3029999999999999</v>
      </c>
      <c r="T94" s="75">
        <v>1.762</v>
      </c>
      <c r="U94" s="75">
        <v>4.3099999999999996</v>
      </c>
      <c r="V94" s="75">
        <v>2.0230000000000001</v>
      </c>
      <c r="W94" s="75">
        <v>2.8450000000000002</v>
      </c>
      <c r="X94" s="75">
        <v>3.6589999999999998</v>
      </c>
      <c r="Y94" s="98">
        <v>1.649</v>
      </c>
      <c r="Z94" s="54">
        <f t="shared" si="66"/>
        <v>-0.54933041814703465</v>
      </c>
      <c r="AB94" s="392">
        <f t="shared" si="72"/>
        <v>2.3242957834821926E-4</v>
      </c>
      <c r="AD94" s="118">
        <f t="shared" si="73"/>
        <v>3.4164251207729466</v>
      </c>
      <c r="AE94" s="89">
        <f t="shared" si="74"/>
        <v>3.4686907020872866</v>
      </c>
      <c r="AF94" s="89">
        <f t="shared" si="75"/>
        <v>3.8717948717948718</v>
      </c>
      <c r="AG94" s="89">
        <f t="shared" si="76"/>
        <v>5.1876543209876544</v>
      </c>
      <c r="AH94" s="89">
        <f t="shared" si="77"/>
        <v>3.610655737704918</v>
      </c>
      <c r="AI94" s="89">
        <f t="shared" si="78"/>
        <v>4.741474147414741</v>
      </c>
      <c r="AJ94" s="89">
        <f t="shared" si="79"/>
        <v>4.2769556025369972</v>
      </c>
      <c r="AK94" s="89">
        <f t="shared" si="80"/>
        <v>4.0701001430615165</v>
      </c>
      <c r="AL94" s="89">
        <f t="shared" si="81"/>
        <v>4.4840686274509798</v>
      </c>
      <c r="AM94" s="119">
        <f t="shared" si="82"/>
        <v>3.7734553775743707</v>
      </c>
      <c r="AN94" s="54">
        <f t="shared" si="70"/>
        <v>-0.1584751057390853</v>
      </c>
    </row>
    <row r="95" spans="1:40" ht="20.100000000000001" customHeight="1" thickBot="1" x14ac:dyDescent="0.3">
      <c r="A95" s="59" t="s">
        <v>33</v>
      </c>
      <c r="B95" s="106">
        <f>B96-SUM(B68:B94)</f>
        <v>478.07000000000062</v>
      </c>
      <c r="C95" s="75">
        <f>C96-SUM(C68:C94)</f>
        <v>254.14000000000033</v>
      </c>
      <c r="D95" s="75">
        <f>D96-SUM(D68:D94)</f>
        <v>100.06000000000222</v>
      </c>
      <c r="E95" s="75">
        <f t="shared" ref="E95:K95" si="83">E96-SUM(E68:E94)</f>
        <v>130.03000000000156</v>
      </c>
      <c r="F95" s="75">
        <f t="shared" si="83"/>
        <v>94.419999999998254</v>
      </c>
      <c r="G95" s="75">
        <f t="shared" si="83"/>
        <v>50.919999999999163</v>
      </c>
      <c r="H95" s="75">
        <f t="shared" si="83"/>
        <v>48.030000000000655</v>
      </c>
      <c r="I95" s="75">
        <f t="shared" si="83"/>
        <v>71.890000000001237</v>
      </c>
      <c r="J95" s="75">
        <f t="shared" si="83"/>
        <v>35.600000000001273</v>
      </c>
      <c r="K95" s="123">
        <f t="shared" si="83"/>
        <v>17.990000000001601</v>
      </c>
      <c r="L95" s="160">
        <f t="shared" si="65"/>
        <v>-0.49466292134828771</v>
      </c>
      <c r="N95" s="392">
        <f t="shared" si="71"/>
        <v>2.2688033859275675E-3</v>
      </c>
      <c r="P95" s="106">
        <f>P96-SUM(P68:P94)</f>
        <v>93.329999999998108</v>
      </c>
      <c r="Q95" s="75">
        <f>Q96-SUM(Q68:Q94)</f>
        <v>55.04399999999896</v>
      </c>
      <c r="R95" s="75">
        <f>R96-SUM(R68:R94)</f>
        <v>34.679000000000087</v>
      </c>
      <c r="S95" s="75">
        <f t="shared" ref="S95:Y95" si="84">S96-SUM(S68:S94)</f>
        <v>55.26299999999901</v>
      </c>
      <c r="T95" s="75">
        <f t="shared" si="84"/>
        <v>92.744000000001506</v>
      </c>
      <c r="U95" s="75">
        <f t="shared" si="84"/>
        <v>30.709999999998217</v>
      </c>
      <c r="V95" s="75">
        <f t="shared" si="84"/>
        <v>24.088999999999942</v>
      </c>
      <c r="W95" s="75">
        <f t="shared" si="84"/>
        <v>44.499000000001615</v>
      </c>
      <c r="X95" s="75">
        <f t="shared" si="84"/>
        <v>15.315000000002328</v>
      </c>
      <c r="Y95" s="98">
        <f t="shared" si="84"/>
        <v>7.9230000000015934</v>
      </c>
      <c r="Z95" s="160">
        <f t="shared" si="66"/>
        <v>-0.48266405484816266</v>
      </c>
      <c r="AB95" s="392">
        <f t="shared" si="72"/>
        <v>1.1167614003961864E-3</v>
      </c>
      <c r="AD95" s="120">
        <f t="shared" ref="AD93:AE96" si="85">(P95/B95)*10</f>
        <v>1.9522245696236531</v>
      </c>
      <c r="AE95" s="91">
        <f t="shared" si="85"/>
        <v>2.1658928149838235</v>
      </c>
      <c r="AF95" s="91">
        <f>(R95/D95)*10</f>
        <v>3.4658205076953146</v>
      </c>
      <c r="AG95" s="91">
        <f>(S95/E95)*10</f>
        <v>4.2500192263322578</v>
      </c>
      <c r="AH95" s="91">
        <f>(T95/F95)*10</f>
        <v>9.8224952340609217</v>
      </c>
      <c r="AI95" s="91">
        <f t="shared" ref="AI93:AK96" si="86">(U95/G95)*10</f>
        <v>6.0310290652000633</v>
      </c>
      <c r="AJ95" s="91">
        <f t="shared" si="86"/>
        <v>5.0154070372682931</v>
      </c>
      <c r="AK95" s="91">
        <f t="shared" si="86"/>
        <v>6.1898734177216372</v>
      </c>
      <c r="AL95" s="91">
        <f>(X95/J95)*10</f>
        <v>4.3019662921353321</v>
      </c>
      <c r="AM95" s="121">
        <f t="shared" ref="AM86:AM96" si="87">(Y95/K95)*10</f>
        <v>4.4041133963317893</v>
      </c>
      <c r="AN95" s="160">
        <f t="shared" si="70"/>
        <v>2.3744282790685304E-2</v>
      </c>
    </row>
    <row r="96" spans="1:40" s="7" customFormat="1" ht="26.25" customHeight="1" thickBot="1" x14ac:dyDescent="0.3">
      <c r="A96" s="69" t="s">
        <v>34</v>
      </c>
      <c r="B96" s="100">
        <v>8152.02</v>
      </c>
      <c r="C96" s="83">
        <v>6866.99</v>
      </c>
      <c r="D96" s="83">
        <v>6766.71</v>
      </c>
      <c r="E96" s="83">
        <v>6763.37</v>
      </c>
      <c r="F96" s="83">
        <v>7242.28</v>
      </c>
      <c r="G96" s="83">
        <v>6721.48</v>
      </c>
      <c r="H96" s="83">
        <v>6989.59</v>
      </c>
      <c r="I96" s="83">
        <v>8411.18</v>
      </c>
      <c r="J96" s="83">
        <v>7960.75</v>
      </c>
      <c r="K96" s="101">
        <v>7929.29</v>
      </c>
      <c r="L96" s="125">
        <f t="shared" si="65"/>
        <v>-3.9518889551863881E-3</v>
      </c>
      <c r="M96"/>
      <c r="N96" s="395">
        <f>SUM(N68:N95)</f>
        <v>1</v>
      </c>
      <c r="P96" s="156">
        <v>4834.7299999999996</v>
      </c>
      <c r="Q96" s="111">
        <v>4440.7740000000003</v>
      </c>
      <c r="R96" s="111">
        <v>4417.0389999999998</v>
      </c>
      <c r="S96" s="111">
        <v>4372.875</v>
      </c>
      <c r="T96" s="111">
        <v>4848.0569999999998</v>
      </c>
      <c r="U96" s="111">
        <v>4932.2340000000004</v>
      </c>
      <c r="V96" s="111">
        <v>5076.7290000000003</v>
      </c>
      <c r="W96" s="111">
        <v>6686.5730000000003</v>
      </c>
      <c r="X96" s="111">
        <v>6421.6469999999999</v>
      </c>
      <c r="Y96" s="112">
        <v>7094.6220000000003</v>
      </c>
      <c r="Z96" s="425">
        <f t="shared" si="66"/>
        <v>0.10479788129120152</v>
      </c>
      <c r="AA96"/>
      <c r="AB96" s="395">
        <f>SUM(AB68:AB95)</f>
        <v>1.0000000000000004</v>
      </c>
      <c r="AD96" s="87">
        <f t="shared" si="85"/>
        <v>5.9307141052156389</v>
      </c>
      <c r="AE96" s="92">
        <f t="shared" si="85"/>
        <v>6.4668420952993966</v>
      </c>
      <c r="AF96" s="92">
        <f>(R96/D96)*10</f>
        <v>6.5276020399869363</v>
      </c>
      <c r="AG96" s="92">
        <f>(S96/E96)*10</f>
        <v>6.4655268009882647</v>
      </c>
      <c r="AH96" s="92">
        <f>(T96/F96)*10</f>
        <v>6.6941032382067522</v>
      </c>
      <c r="AI96" s="92">
        <f t="shared" si="86"/>
        <v>7.3380178175044799</v>
      </c>
      <c r="AJ96" s="92">
        <f t="shared" si="86"/>
        <v>7.263271522363973</v>
      </c>
      <c r="AK96" s="92">
        <f t="shared" si="86"/>
        <v>7.9496253795543552</v>
      </c>
      <c r="AL96" s="92">
        <f>(X96/J96)*10</f>
        <v>8.0666356813114337</v>
      </c>
      <c r="AM96" s="103">
        <f t="shared" si="87"/>
        <v>8.9473609869231669</v>
      </c>
      <c r="AN96" s="102">
        <f t="shared" si="70"/>
        <v>0.1091812423923116</v>
      </c>
    </row>
    <row r="97" spans="1:40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</sheetData>
  <mergeCells count="36">
    <mergeCell ref="A4:A6"/>
    <mergeCell ref="B4:K4"/>
    <mergeCell ref="L4:L6"/>
    <mergeCell ref="N4:N6"/>
    <mergeCell ref="P4:Y4"/>
    <mergeCell ref="AB4:AB6"/>
    <mergeCell ref="AD4:AM4"/>
    <mergeCell ref="AN4:AN6"/>
    <mergeCell ref="B5:K5"/>
    <mergeCell ref="P5:Y5"/>
    <mergeCell ref="AD5:AM5"/>
    <mergeCell ref="Z4:Z6"/>
    <mergeCell ref="A36:A38"/>
    <mergeCell ref="B36:K36"/>
    <mergeCell ref="L36:L38"/>
    <mergeCell ref="N36:N38"/>
    <mergeCell ref="P36:Y36"/>
    <mergeCell ref="AB36:AB38"/>
    <mergeCell ref="AD36:AM36"/>
    <mergeCell ref="AN36:AN38"/>
    <mergeCell ref="B37:K37"/>
    <mergeCell ref="P37:Y37"/>
    <mergeCell ref="AD37:AM37"/>
    <mergeCell ref="Z36:Z38"/>
    <mergeCell ref="A65:A67"/>
    <mergeCell ref="B65:K65"/>
    <mergeCell ref="L65:L67"/>
    <mergeCell ref="N65:N67"/>
    <mergeCell ref="P65:Y65"/>
    <mergeCell ref="AB65:AB67"/>
    <mergeCell ref="AD65:AM65"/>
    <mergeCell ref="AN65:AN67"/>
    <mergeCell ref="B66:K66"/>
    <mergeCell ref="P66:Y66"/>
    <mergeCell ref="AD66:AM66"/>
    <mergeCell ref="Z65:Z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horizontalDpi="4294967292" r:id="rId1"/>
  <ignoredErrors>
    <ignoredError sqref="J32:K32 X32:Y32 J61:K61 Y61 J95:K95 X95:Y95 B95:H95 B61:H61 B32:H32 P95:V95 P61:V61 P32:V32" formulaRange="1"/>
    <ignoredError sqref="Z93:Z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AB37FFAC-CA48-4BCB-8E60-3FCF7A3D15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AN33</xm:sqref>
        </x14:conditionalFormatting>
        <x14:conditionalFormatting xmlns:xm="http://schemas.microsoft.com/office/excel/2006/main">
          <x14:cfRule type="iconSet" priority="17" id="{D8EDB329-CAB3-4A1E-A944-F4D5C13462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6" id="{7E4B677B-9511-4F91-A4E8-91B4E293E0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Z33</xm:sqref>
        </x14:conditionalFormatting>
        <x14:conditionalFormatting xmlns:xm="http://schemas.microsoft.com/office/excel/2006/main">
          <x14:cfRule type="iconSet" priority="15" id="{366E2BC1-8D7D-4E41-AE6C-C7C27535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L7:L32</xm:sqref>
        </x14:conditionalFormatting>
        <x14:conditionalFormatting xmlns:xm="http://schemas.microsoft.com/office/excel/2006/main">
          <x14:cfRule type="iconSet" priority="14" id="{9B8E0EFF-7C24-4A91-AA42-6617F3EFD3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Z7:Z32</xm:sqref>
        </x14:conditionalFormatting>
        <x14:conditionalFormatting xmlns:xm="http://schemas.microsoft.com/office/excel/2006/main">
          <x14:cfRule type="iconSet" priority="13" id="{4C85780D-AA33-4AC6-A142-17C8E852E93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AN7:AN32</xm:sqref>
        </x14:conditionalFormatting>
        <x14:conditionalFormatting xmlns:xm="http://schemas.microsoft.com/office/excel/2006/main">
          <x14:cfRule type="iconSet" priority="12" id="{7284BBE5-0E71-447F-8499-9E6CD4300D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1" id="{B92DE207-C245-41DC-9850-385694A0C81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</xm:sqref>
        </x14:conditionalFormatting>
        <x14:conditionalFormatting xmlns:xm="http://schemas.microsoft.com/office/excel/2006/main">
          <x14:cfRule type="iconSet" priority="10" id="{14CAE930-06F2-4BF2-B700-3B5052DD99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D3B7851A-3286-4506-ADCB-B8D3440A50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8" id="{50B1E836-55FB-43FD-87A9-59942EF40E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7" id="{4A7747D0-39F0-4741-BB18-F86D982CD1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6" id="{085F01F3-C4D7-4546-8D75-6F7888C5D79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5" id="{4FBDC673-52B0-4BD1-89BA-85038064E7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4" id="{9306CED4-23C5-4AA7-B5C7-E2114CC4A9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309B4517-D8FF-459C-8E47-C0B8654BE3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L39:L61</xm:sqref>
        </x14:conditionalFormatting>
        <x14:conditionalFormatting xmlns:xm="http://schemas.microsoft.com/office/excel/2006/main">
          <x14:cfRule type="iconSet" priority="2" id="{9CA14090-58D2-4B80-AB3E-6376A3CCF6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" id="{88E854F0-3F2F-4705-8F58-FE7A690A54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showGridLines="0" topLeftCell="S40" workbookViewId="0">
      <selection activeCell="Y59" sqref="Y59"/>
    </sheetView>
  </sheetViews>
  <sheetFormatPr defaultRowHeight="15" x14ac:dyDescent="0.25"/>
  <cols>
    <col min="1" max="1" width="18.7109375" customWidth="1"/>
    <col min="12" max="12" width="9.85546875" style="214" customWidth="1"/>
    <col min="13" max="13" width="1.7109375" customWidth="1"/>
    <col min="14" max="14" width="18.7109375" hidden="1" customWidth="1"/>
    <col min="25" max="25" width="10.140625" style="214" customWidth="1"/>
    <col min="26" max="26" width="1.7109375" customWidth="1"/>
    <col min="37" max="37" width="9.85546875" style="214" customWidth="1"/>
    <col min="39" max="40" width="9.140625" style="35"/>
  </cols>
  <sheetData>
    <row r="1" spans="1:40" ht="15.75" x14ac:dyDescent="0.25">
      <c r="A1" s="20" t="s">
        <v>182</v>
      </c>
    </row>
    <row r="3" spans="1:40" ht="15.75" thickBot="1" x14ac:dyDescent="0.3">
      <c r="L3" s="6" t="s">
        <v>19</v>
      </c>
      <c r="Y3" s="215">
        <v>1000</v>
      </c>
      <c r="AK3" s="215" t="s">
        <v>44</v>
      </c>
    </row>
    <row r="4" spans="1:40" ht="20.100000000000001" customHeight="1" x14ac:dyDescent="0.25">
      <c r="A4" s="479" t="s">
        <v>21</v>
      </c>
      <c r="B4" s="481" t="s">
        <v>13</v>
      </c>
      <c r="C4" s="477"/>
      <c r="D4" s="477"/>
      <c r="E4" s="477"/>
      <c r="F4" s="477"/>
      <c r="G4" s="477"/>
      <c r="H4" s="477"/>
      <c r="I4" s="477"/>
      <c r="J4" s="477"/>
      <c r="K4" s="478"/>
      <c r="L4" s="474" t="s">
        <v>219</v>
      </c>
      <c r="N4" s="482" t="s">
        <v>21</v>
      </c>
      <c r="O4" s="476" t="s">
        <v>13</v>
      </c>
      <c r="P4" s="477"/>
      <c r="Q4" s="477"/>
      <c r="R4" s="477"/>
      <c r="S4" s="477"/>
      <c r="T4" s="477"/>
      <c r="U4" s="477"/>
      <c r="V4" s="477"/>
      <c r="W4" s="477"/>
      <c r="X4" s="478"/>
      <c r="Y4" s="474" t="s">
        <v>219</v>
      </c>
      <c r="AA4" s="476" t="s">
        <v>13</v>
      </c>
      <c r="AB4" s="477"/>
      <c r="AC4" s="477"/>
      <c r="AD4" s="477"/>
      <c r="AE4" s="477"/>
      <c r="AF4" s="477"/>
      <c r="AG4" s="477"/>
      <c r="AH4" s="477"/>
      <c r="AI4" s="477"/>
      <c r="AJ4" s="478"/>
      <c r="AK4" s="474" t="s">
        <v>219</v>
      </c>
    </row>
    <row r="5" spans="1:40" ht="20.100000000000001" customHeight="1" thickBot="1" x14ac:dyDescent="0.3">
      <c r="A5" s="480"/>
      <c r="B5" s="43">
        <v>2010</v>
      </c>
      <c r="C5" s="216">
        <v>2011</v>
      </c>
      <c r="D5" s="216">
        <v>2012</v>
      </c>
      <c r="E5" s="216">
        <v>2013</v>
      </c>
      <c r="F5" s="216">
        <v>2014</v>
      </c>
      <c r="G5" s="216">
        <v>2015</v>
      </c>
      <c r="H5" s="216">
        <v>2016</v>
      </c>
      <c r="I5" s="216">
        <v>2017</v>
      </c>
      <c r="J5" s="216">
        <v>2018</v>
      </c>
      <c r="K5" s="42">
        <v>2019</v>
      </c>
      <c r="L5" s="475"/>
      <c r="N5" s="483"/>
      <c r="O5" s="63">
        <v>2010</v>
      </c>
      <c r="P5" s="216">
        <v>2011</v>
      </c>
      <c r="Q5" s="216">
        <v>2012</v>
      </c>
      <c r="R5" s="216">
        <v>2013</v>
      </c>
      <c r="S5" s="216">
        <v>2014</v>
      </c>
      <c r="T5" s="216">
        <v>2015</v>
      </c>
      <c r="U5" s="216">
        <v>2016</v>
      </c>
      <c r="V5" s="453">
        <v>2017</v>
      </c>
      <c r="W5" s="216">
        <v>2018</v>
      </c>
      <c r="X5" s="42">
        <v>2019</v>
      </c>
      <c r="Y5" s="475"/>
      <c r="AA5" s="63">
        <v>2010</v>
      </c>
      <c r="AB5" s="216">
        <v>2011</v>
      </c>
      <c r="AC5" s="216">
        <v>2012</v>
      </c>
      <c r="AD5" s="216">
        <v>2013</v>
      </c>
      <c r="AE5" s="216">
        <v>2014</v>
      </c>
      <c r="AF5" s="216">
        <v>2015</v>
      </c>
      <c r="AG5" s="216">
        <v>2016</v>
      </c>
      <c r="AH5" s="41">
        <v>2017</v>
      </c>
      <c r="AI5" s="216">
        <v>2018</v>
      </c>
      <c r="AJ5" s="42">
        <v>2019</v>
      </c>
      <c r="AK5" s="475"/>
      <c r="AM5" s="22">
        <v>2013</v>
      </c>
      <c r="AN5" s="22">
        <v>2014</v>
      </c>
    </row>
    <row r="6" spans="1:40" ht="3" customHeight="1" thickBot="1" x14ac:dyDescent="0.3">
      <c r="A6" s="29"/>
      <c r="B6" s="22"/>
      <c r="C6" s="22"/>
      <c r="D6" s="22"/>
      <c r="E6" s="22"/>
      <c r="F6" s="22"/>
      <c r="G6" s="22"/>
      <c r="H6" s="22"/>
      <c r="I6" s="22"/>
      <c r="J6" s="22"/>
      <c r="K6" s="22"/>
      <c r="L6" s="219"/>
      <c r="M6" s="30"/>
      <c r="N6" s="29"/>
      <c r="O6" s="373">
        <v>2010</v>
      </c>
      <c r="P6" s="217">
        <v>2011</v>
      </c>
      <c r="Q6" s="217">
        <v>2012</v>
      </c>
      <c r="R6" s="217"/>
      <c r="S6" s="217"/>
      <c r="T6" s="217"/>
      <c r="U6" s="217"/>
      <c r="V6" s="217"/>
      <c r="W6" s="217"/>
      <c r="X6" s="217"/>
      <c r="Y6" s="218"/>
      <c r="Z6" s="30"/>
      <c r="AA6" s="373"/>
      <c r="AB6" s="217"/>
      <c r="AC6" s="217"/>
      <c r="AD6" s="217"/>
      <c r="AE6" s="217"/>
      <c r="AF6" s="217"/>
      <c r="AG6" s="217"/>
      <c r="AH6" s="217"/>
      <c r="AI6" s="217"/>
      <c r="AJ6" s="217"/>
      <c r="AK6" s="219"/>
    </row>
    <row r="7" spans="1:40" ht="20.100000000000001" customHeight="1" x14ac:dyDescent="0.25">
      <c r="A7" s="220" t="s">
        <v>1</v>
      </c>
      <c r="B7" s="95">
        <v>162618</v>
      </c>
      <c r="C7" s="73">
        <v>156534</v>
      </c>
      <c r="D7" s="73">
        <v>239190</v>
      </c>
      <c r="E7" s="73">
        <v>213769</v>
      </c>
      <c r="F7" s="73">
        <v>196345</v>
      </c>
      <c r="G7" s="73">
        <v>183217</v>
      </c>
      <c r="H7" s="73">
        <v>164355</v>
      </c>
      <c r="I7" s="73">
        <v>192936</v>
      </c>
      <c r="J7" s="73">
        <v>211446</v>
      </c>
      <c r="K7" s="221">
        <v>222227</v>
      </c>
      <c r="L7" s="133">
        <f>(K7-J7)/J7</f>
        <v>5.0987013232692981E-2</v>
      </c>
      <c r="N7" s="2" t="s">
        <v>1</v>
      </c>
      <c r="O7" s="47">
        <v>37448.925000000003</v>
      </c>
      <c r="P7" s="73">
        <v>38839.966</v>
      </c>
      <c r="Q7" s="73">
        <v>43280.928999999996</v>
      </c>
      <c r="R7" s="73">
        <v>45616.112999999998</v>
      </c>
      <c r="S7" s="73">
        <v>47446.347000000002</v>
      </c>
      <c r="T7" s="73">
        <v>44866.650999999998</v>
      </c>
      <c r="U7" s="73">
        <v>44731.008000000002</v>
      </c>
      <c r="V7" s="73">
        <v>48635.341</v>
      </c>
      <c r="W7" s="73">
        <v>54050.858</v>
      </c>
      <c r="X7" s="221">
        <v>58068.084000000003</v>
      </c>
      <c r="Y7" s="133">
        <f>(X7-W7)/W7</f>
        <v>7.4323075500485156E-2</v>
      </c>
      <c r="AA7" s="222">
        <f t="shared" ref="AA7:AA22" si="0">(O7/B7)*10</f>
        <v>2.3028769877873301</v>
      </c>
      <c r="AB7" s="211">
        <f t="shared" ref="AB7:AB22" si="1">(P7/C7)*10</f>
        <v>2.4812479078027776</v>
      </c>
      <c r="AC7" s="211">
        <f t="shared" ref="AC7:AC22" si="2">(Q7/D7)*10</f>
        <v>1.8094790334044064</v>
      </c>
      <c r="AD7" s="211">
        <f t="shared" ref="AD7:AD22" si="3">(R7/E7)*10</f>
        <v>2.1338974781189042</v>
      </c>
      <c r="AE7" s="211">
        <f t="shared" ref="AE7:AE22" si="4">(S7/F7)*10</f>
        <v>2.4164784944867455</v>
      </c>
      <c r="AF7" s="211">
        <f t="shared" ref="AF7:AF22" si="5">(T7/G7)*10</f>
        <v>2.4488257639847828</v>
      </c>
      <c r="AG7" s="211">
        <f t="shared" ref="AG7:AG22" si="6">(U7/H7)*10</f>
        <v>2.7216091995984302</v>
      </c>
      <c r="AH7" s="211">
        <f t="shared" ref="AH7:AH22" si="7">(V7/I7)*10</f>
        <v>2.5208017684620811</v>
      </c>
      <c r="AI7" s="211">
        <f t="shared" ref="AI7:AI22" si="8">(W7/J7)*10</f>
        <v>2.5562487821949813</v>
      </c>
      <c r="AJ7" s="211">
        <f t="shared" ref="AJ7:AJ22" si="9">(X7/K7)*10</f>
        <v>2.6130076003365925</v>
      </c>
      <c r="AK7" s="133">
        <f>(AJ7-AI7)/AI7</f>
        <v>2.2203949215331833E-2</v>
      </c>
      <c r="AM7" s="36"/>
      <c r="AN7" s="36"/>
    </row>
    <row r="8" spans="1:40" ht="20.100000000000001" customHeight="1" x14ac:dyDescent="0.25">
      <c r="A8" s="223" t="s">
        <v>2</v>
      </c>
      <c r="B8" s="97">
        <v>161664</v>
      </c>
      <c r="C8" s="75">
        <v>214997</v>
      </c>
      <c r="D8" s="75">
        <v>230196</v>
      </c>
      <c r="E8" s="75">
        <v>260171</v>
      </c>
      <c r="F8" s="75">
        <v>219768</v>
      </c>
      <c r="G8" s="75">
        <v>191623</v>
      </c>
      <c r="H8" s="75">
        <v>187100</v>
      </c>
      <c r="I8" s="75">
        <v>187560</v>
      </c>
      <c r="J8" s="75">
        <v>245913</v>
      </c>
      <c r="K8" s="8">
        <v>230776</v>
      </c>
      <c r="L8" s="54">
        <f t="shared" ref="L8:L19" si="10">(K8-J8)/J8</f>
        <v>-6.155428952515727E-2</v>
      </c>
      <c r="N8" s="2" t="s">
        <v>2</v>
      </c>
      <c r="O8" s="49">
        <v>39208.557999999997</v>
      </c>
      <c r="P8" s="75">
        <v>43534.875</v>
      </c>
      <c r="Q8" s="75">
        <v>46936.957999999999</v>
      </c>
      <c r="R8" s="75">
        <v>51921.968000000001</v>
      </c>
      <c r="S8" s="75">
        <v>51933.389000000003</v>
      </c>
      <c r="T8" s="75">
        <v>46937.144999999997</v>
      </c>
      <c r="U8" s="75">
        <v>48461.34</v>
      </c>
      <c r="V8" s="75">
        <v>48751.32</v>
      </c>
      <c r="W8" s="75">
        <v>57358.343000000001</v>
      </c>
      <c r="X8" s="8">
        <v>61169.142</v>
      </c>
      <c r="Y8" s="54">
        <f t="shared" ref="Y8:Y23" si="11">(X8-W8)/W8</f>
        <v>6.6438442965481043E-2</v>
      </c>
      <c r="AA8" s="138">
        <f t="shared" si="0"/>
        <v>2.4253116340063343</v>
      </c>
      <c r="AB8" s="139">
        <f t="shared" si="1"/>
        <v>2.0249061614813231</v>
      </c>
      <c r="AC8" s="139">
        <f t="shared" si="2"/>
        <v>2.0389997219760549</v>
      </c>
      <c r="AD8" s="139">
        <f t="shared" si="3"/>
        <v>1.995686221754154</v>
      </c>
      <c r="AE8" s="139">
        <f t="shared" si="4"/>
        <v>2.3631005878926867</v>
      </c>
      <c r="AF8" s="139">
        <f t="shared" si="5"/>
        <v>2.4494525709335515</v>
      </c>
      <c r="AG8" s="139">
        <f t="shared" si="6"/>
        <v>2.5901304115446284</v>
      </c>
      <c r="AH8" s="139">
        <f t="shared" si="7"/>
        <v>2.5992386436340369</v>
      </c>
      <c r="AI8" s="139">
        <f t="shared" si="8"/>
        <v>2.3324648554570113</v>
      </c>
      <c r="AJ8" s="139">
        <f t="shared" si="9"/>
        <v>2.6505850695046278</v>
      </c>
      <c r="AK8" s="54">
        <f t="shared" ref="AK8:AK23" si="12">(AJ8-AI8)/AI8</f>
        <v>0.1363879988602382</v>
      </c>
      <c r="AM8" s="36"/>
      <c r="AN8" s="36"/>
    </row>
    <row r="9" spans="1:40" ht="20.100000000000001" customHeight="1" x14ac:dyDescent="0.25">
      <c r="A9" s="223" t="s">
        <v>3</v>
      </c>
      <c r="B9" s="97">
        <v>247652</v>
      </c>
      <c r="C9" s="75">
        <v>229393</v>
      </c>
      <c r="D9" s="75">
        <v>306570</v>
      </c>
      <c r="E9" s="75">
        <v>231639</v>
      </c>
      <c r="F9" s="75">
        <v>216804</v>
      </c>
      <c r="G9" s="75">
        <v>258486</v>
      </c>
      <c r="H9" s="75">
        <v>249519</v>
      </c>
      <c r="I9" s="75">
        <v>240694</v>
      </c>
      <c r="J9" s="75">
        <v>242853</v>
      </c>
      <c r="K9" s="8">
        <v>233967</v>
      </c>
      <c r="L9" s="54">
        <f t="shared" si="10"/>
        <v>-3.6590035947672052E-2</v>
      </c>
      <c r="N9" s="2" t="s">
        <v>3</v>
      </c>
      <c r="O9" s="49">
        <v>51168.476999999999</v>
      </c>
      <c r="P9" s="75">
        <v>49454.936000000002</v>
      </c>
      <c r="Q9" s="75">
        <v>57419.120999999999</v>
      </c>
      <c r="R9" s="75">
        <v>50259.945</v>
      </c>
      <c r="S9" s="75">
        <v>50881.622000000003</v>
      </c>
      <c r="T9" s="75">
        <v>62257.106</v>
      </c>
      <c r="U9" s="75">
        <v>56423.885999999999</v>
      </c>
      <c r="V9" s="75">
        <v>66075.244999999995</v>
      </c>
      <c r="W9" s="75">
        <v>64577.565999999999</v>
      </c>
      <c r="X9" s="8">
        <v>62555.214999999997</v>
      </c>
      <c r="Y9" s="54">
        <f t="shared" si="11"/>
        <v>-3.1316618529722881E-2</v>
      </c>
      <c r="AA9" s="138">
        <f t="shared" si="0"/>
        <v>2.0661443073344854</v>
      </c>
      <c r="AB9" s="139">
        <f t="shared" si="1"/>
        <v>2.1559043214047509</v>
      </c>
      <c r="AC9" s="139">
        <f t="shared" si="2"/>
        <v>1.8729530286720815</v>
      </c>
      <c r="AD9" s="139">
        <f t="shared" si="3"/>
        <v>2.169753150376232</v>
      </c>
      <c r="AE9" s="139">
        <f t="shared" si="4"/>
        <v>2.34689498348739</v>
      </c>
      <c r="AF9" s="139">
        <f t="shared" si="5"/>
        <v>2.4085291273028324</v>
      </c>
      <c r="AG9" s="139">
        <f t="shared" si="6"/>
        <v>2.261306193115554</v>
      </c>
      <c r="AH9" s="139">
        <f t="shared" si="7"/>
        <v>2.7451970136355701</v>
      </c>
      <c r="AI9" s="139">
        <f t="shared" si="8"/>
        <v>2.6591216085450871</v>
      </c>
      <c r="AJ9" s="139">
        <f t="shared" si="9"/>
        <v>2.6736768433155103</v>
      </c>
      <c r="AK9" s="54">
        <f t="shared" si="12"/>
        <v>5.473700309023082E-3</v>
      </c>
      <c r="AM9" s="36"/>
      <c r="AN9" s="36"/>
    </row>
    <row r="10" spans="1:40" ht="20.100000000000001" customHeight="1" x14ac:dyDescent="0.25">
      <c r="A10" s="223" t="s">
        <v>4</v>
      </c>
      <c r="B10" s="97">
        <v>215336</v>
      </c>
      <c r="C10" s="75">
        <v>234501</v>
      </c>
      <c r="D10" s="75">
        <v>245048</v>
      </c>
      <c r="E10" s="75">
        <v>295201</v>
      </c>
      <c r="F10" s="75">
        <v>217620</v>
      </c>
      <c r="G10" s="75">
        <v>264599</v>
      </c>
      <c r="H10" s="75">
        <v>251369</v>
      </c>
      <c r="I10" s="75">
        <v>225266</v>
      </c>
      <c r="J10" s="75">
        <v>280278</v>
      </c>
      <c r="K10" s="8">
        <v>242695</v>
      </c>
      <c r="L10" s="54">
        <f t="shared" si="10"/>
        <v>-0.13409186593310926</v>
      </c>
      <c r="N10" s="2" t="s">
        <v>4</v>
      </c>
      <c r="O10" s="49">
        <v>46025.074999999997</v>
      </c>
      <c r="P10" s="75">
        <v>44904.889000000003</v>
      </c>
      <c r="Q10" s="75">
        <v>48943.745999999999</v>
      </c>
      <c r="R10" s="75">
        <v>56740.440999999999</v>
      </c>
      <c r="S10" s="75">
        <v>53780.959000000003</v>
      </c>
      <c r="T10" s="75">
        <v>62171.205000000002</v>
      </c>
      <c r="U10" s="75">
        <v>54315.156000000003</v>
      </c>
      <c r="V10" s="75">
        <v>53392.404000000002</v>
      </c>
      <c r="W10" s="75">
        <v>64781.760000000002</v>
      </c>
      <c r="X10" s="8">
        <v>61502.987000000001</v>
      </c>
      <c r="Y10" s="54">
        <f t="shared" si="11"/>
        <v>-5.0612595273731388E-2</v>
      </c>
      <c r="AA10" s="138">
        <f t="shared" si="0"/>
        <v>2.1373609150351078</v>
      </c>
      <c r="AB10" s="139">
        <f t="shared" si="1"/>
        <v>1.9149124737207945</v>
      </c>
      <c r="AC10" s="139">
        <f t="shared" si="2"/>
        <v>1.9973126081420784</v>
      </c>
      <c r="AD10" s="139">
        <f t="shared" si="3"/>
        <v>1.9220951487291709</v>
      </c>
      <c r="AE10" s="139">
        <f t="shared" si="4"/>
        <v>2.471324280856539</v>
      </c>
      <c r="AF10" s="139">
        <f t="shared" si="5"/>
        <v>2.3496386985589517</v>
      </c>
      <c r="AG10" s="139">
        <f t="shared" si="6"/>
        <v>2.1607738424388052</v>
      </c>
      <c r="AH10" s="139">
        <f t="shared" si="7"/>
        <v>2.3701936377438231</v>
      </c>
      <c r="AI10" s="139">
        <f t="shared" si="8"/>
        <v>2.3113394558260012</v>
      </c>
      <c r="AJ10" s="139">
        <f t="shared" si="9"/>
        <v>2.5341678650157604</v>
      </c>
      <c r="AK10" s="54">
        <f t="shared" si="12"/>
        <v>9.6406613328948357E-2</v>
      </c>
      <c r="AM10" s="36"/>
      <c r="AN10" s="36"/>
    </row>
    <row r="11" spans="1:40" ht="20.100000000000001" customHeight="1" x14ac:dyDescent="0.25">
      <c r="A11" s="223" t="s">
        <v>5</v>
      </c>
      <c r="B11" s="97">
        <v>222014</v>
      </c>
      <c r="C11" s="75">
        <v>263893</v>
      </c>
      <c r="D11" s="75">
        <v>299191</v>
      </c>
      <c r="E11" s="75">
        <v>256106</v>
      </c>
      <c r="F11" s="75">
        <v>230811</v>
      </c>
      <c r="G11" s="75">
        <v>216672</v>
      </c>
      <c r="H11" s="75">
        <v>236802</v>
      </c>
      <c r="I11" s="75">
        <v>260243</v>
      </c>
      <c r="J11" s="75">
        <v>262127</v>
      </c>
      <c r="K11" s="8">
        <v>283397</v>
      </c>
      <c r="L11" s="54">
        <f t="shared" si="10"/>
        <v>8.1143873008122022E-2</v>
      </c>
      <c r="N11" s="2" t="s">
        <v>5</v>
      </c>
      <c r="O11" s="49">
        <v>47205.196000000004</v>
      </c>
      <c r="P11" s="75">
        <v>52842.769</v>
      </c>
      <c r="Q11" s="75">
        <v>54431.923000000003</v>
      </c>
      <c r="R11" s="75">
        <v>55981.48</v>
      </c>
      <c r="S11" s="75">
        <v>55053.41</v>
      </c>
      <c r="T11" s="75">
        <v>55267.650999999998</v>
      </c>
      <c r="U11" s="75">
        <v>56035.016000000003</v>
      </c>
      <c r="V11" s="75">
        <v>66317.001999999993</v>
      </c>
      <c r="W11" s="75">
        <v>64324.446000000004</v>
      </c>
      <c r="X11" s="8">
        <v>68890.536999999997</v>
      </c>
      <c r="Y11" s="54">
        <f t="shared" si="11"/>
        <v>7.0985314043746181E-2</v>
      </c>
      <c r="AA11" s="138">
        <f t="shared" si="0"/>
        <v>2.1262260938499375</v>
      </c>
      <c r="AB11" s="139">
        <f t="shared" si="1"/>
        <v>2.0024316294861935</v>
      </c>
      <c r="AC11" s="139">
        <f t="shared" si="2"/>
        <v>1.8193034884070711</v>
      </c>
      <c r="AD11" s="139">
        <f t="shared" si="3"/>
        <v>2.1858714750923447</v>
      </c>
      <c r="AE11" s="139">
        <f t="shared" si="4"/>
        <v>2.3852160425629627</v>
      </c>
      <c r="AF11" s="139">
        <f t="shared" si="5"/>
        <v>2.5507518738000297</v>
      </c>
      <c r="AG11" s="139">
        <f t="shared" si="6"/>
        <v>2.3663235952399053</v>
      </c>
      <c r="AH11" s="139">
        <f t="shared" si="7"/>
        <v>2.5482722686104911</v>
      </c>
      <c r="AI11" s="139">
        <f t="shared" si="8"/>
        <v>2.4539420204709934</v>
      </c>
      <c r="AJ11" s="139">
        <f t="shared" si="9"/>
        <v>2.4308844836042725</v>
      </c>
      <c r="AK11" s="54">
        <f t="shared" si="12"/>
        <v>-9.3961212915272749E-3</v>
      </c>
      <c r="AM11" s="36"/>
      <c r="AN11" s="36"/>
    </row>
    <row r="12" spans="1:40" ht="20.100000000000001" customHeight="1" x14ac:dyDescent="0.25">
      <c r="A12" s="223" t="s">
        <v>6</v>
      </c>
      <c r="B12" s="97">
        <v>215681</v>
      </c>
      <c r="C12" s="75">
        <v>298357</v>
      </c>
      <c r="D12" s="75">
        <v>243275</v>
      </c>
      <c r="E12" s="75">
        <v>242334</v>
      </c>
      <c r="F12" s="75">
        <v>229301</v>
      </c>
      <c r="G12" s="75">
        <v>227631</v>
      </c>
      <c r="H12" s="75">
        <v>210795</v>
      </c>
      <c r="I12" s="75">
        <v>279141</v>
      </c>
      <c r="J12" s="75">
        <v>254075</v>
      </c>
      <c r="K12" s="8">
        <v>217181</v>
      </c>
      <c r="L12" s="54">
        <f t="shared" si="10"/>
        <v>-0.14520909180360131</v>
      </c>
      <c r="N12" s="2" t="s">
        <v>6</v>
      </c>
      <c r="O12" s="49">
        <v>45837.497000000003</v>
      </c>
      <c r="P12" s="75">
        <v>51105.701000000001</v>
      </c>
      <c r="Q12" s="75">
        <v>50899.004999999997</v>
      </c>
      <c r="R12" s="75">
        <v>50438.381999999998</v>
      </c>
      <c r="S12" s="75">
        <v>52151.921999999999</v>
      </c>
      <c r="T12" s="75">
        <v>56091.163</v>
      </c>
      <c r="U12" s="75">
        <v>52714.072999999997</v>
      </c>
      <c r="V12" s="75">
        <v>64528.73</v>
      </c>
      <c r="W12" s="75">
        <v>62742.375</v>
      </c>
      <c r="X12" s="8">
        <v>56204.406999999999</v>
      </c>
      <c r="Y12" s="54">
        <f t="shared" si="11"/>
        <v>-0.10420338726418948</v>
      </c>
      <c r="AA12" s="138">
        <f t="shared" si="0"/>
        <v>2.125245014628085</v>
      </c>
      <c r="AB12" s="139">
        <f t="shared" si="1"/>
        <v>1.7129043729491849</v>
      </c>
      <c r="AC12" s="139">
        <f t="shared" si="2"/>
        <v>2.0922414962491005</v>
      </c>
      <c r="AD12" s="139">
        <f t="shared" si="3"/>
        <v>2.0813580430315186</v>
      </c>
      <c r="AE12" s="139">
        <f t="shared" si="4"/>
        <v>2.274387028403714</v>
      </c>
      <c r="AF12" s="139">
        <f t="shared" si="5"/>
        <v>2.4641267226344392</v>
      </c>
      <c r="AG12" s="139">
        <f t="shared" si="6"/>
        <v>2.5007269147750182</v>
      </c>
      <c r="AH12" s="139">
        <f t="shared" si="7"/>
        <v>2.3116894329389091</v>
      </c>
      <c r="AI12" s="139">
        <f t="shared" si="8"/>
        <v>2.469443077831349</v>
      </c>
      <c r="AJ12" s="139">
        <f t="shared" si="9"/>
        <v>2.5879062625183602</v>
      </c>
      <c r="AK12" s="54">
        <f t="shared" si="12"/>
        <v>4.7971619897003229E-2</v>
      </c>
      <c r="AM12" s="36"/>
      <c r="AN12" s="36"/>
    </row>
    <row r="13" spans="1:40" ht="20.100000000000001" customHeight="1" x14ac:dyDescent="0.25">
      <c r="A13" s="223" t="s">
        <v>7</v>
      </c>
      <c r="B13" s="97">
        <v>248639</v>
      </c>
      <c r="C13" s="75">
        <v>301296</v>
      </c>
      <c r="D13" s="75">
        <v>302219</v>
      </c>
      <c r="E13" s="75">
        <v>271364</v>
      </c>
      <c r="F13" s="75">
        <v>280219</v>
      </c>
      <c r="G13" s="75">
        <v>268822</v>
      </c>
      <c r="H13" s="75">
        <v>250740</v>
      </c>
      <c r="I13" s="75">
        <v>253691</v>
      </c>
      <c r="J13" s="75">
        <v>257420</v>
      </c>
      <c r="K13" s="8">
        <v>275517</v>
      </c>
      <c r="L13" s="54">
        <f t="shared" si="10"/>
        <v>7.0301452878564208E-2</v>
      </c>
      <c r="N13" s="2" t="s">
        <v>7</v>
      </c>
      <c r="O13" s="49">
        <v>54364.508999999998</v>
      </c>
      <c r="P13" s="75">
        <v>59788.319000000003</v>
      </c>
      <c r="Q13" s="75">
        <v>62714.639000000003</v>
      </c>
      <c r="R13" s="75">
        <v>65018.055</v>
      </c>
      <c r="S13" s="75">
        <v>69122.017999999996</v>
      </c>
      <c r="T13" s="75">
        <v>69013.11</v>
      </c>
      <c r="U13" s="75">
        <v>62444.103999999999</v>
      </c>
      <c r="V13" s="75">
        <v>64721.65</v>
      </c>
      <c r="W13" s="75">
        <v>68976.123999999996</v>
      </c>
      <c r="X13" s="8">
        <v>78635.967000000004</v>
      </c>
      <c r="Y13" s="54">
        <f t="shared" si="11"/>
        <v>0.1400461846768892</v>
      </c>
      <c r="AA13" s="138">
        <f t="shared" si="0"/>
        <v>2.1864835765909612</v>
      </c>
      <c r="AB13" s="139">
        <f t="shared" si="1"/>
        <v>1.98437148186501</v>
      </c>
      <c r="AC13" s="139">
        <f t="shared" si="2"/>
        <v>2.0751388562598647</v>
      </c>
      <c r="AD13" s="139">
        <f t="shared" si="3"/>
        <v>2.3959720154478856</v>
      </c>
      <c r="AE13" s="139">
        <f t="shared" si="4"/>
        <v>2.4667141771257479</v>
      </c>
      <c r="AF13" s="139">
        <f t="shared" si="5"/>
        <v>2.5672418924046396</v>
      </c>
      <c r="AG13" s="139">
        <f t="shared" si="6"/>
        <v>2.4903925979101857</v>
      </c>
      <c r="AH13" s="139">
        <f t="shared" si="7"/>
        <v>2.5512000819895069</v>
      </c>
      <c r="AI13" s="139">
        <f t="shared" si="8"/>
        <v>2.6795168984538886</v>
      </c>
      <c r="AJ13" s="139">
        <f t="shared" si="9"/>
        <v>2.8541239560535288</v>
      </c>
      <c r="AK13" s="54">
        <f t="shared" si="12"/>
        <v>6.5163633676051963E-2</v>
      </c>
      <c r="AM13" s="36"/>
      <c r="AN13" s="36"/>
    </row>
    <row r="14" spans="1:40" ht="20.100000000000001" customHeight="1" x14ac:dyDescent="0.25">
      <c r="A14" s="223" t="s">
        <v>8</v>
      </c>
      <c r="B14" s="97">
        <v>188090</v>
      </c>
      <c r="C14" s="75">
        <v>220264</v>
      </c>
      <c r="D14" s="75">
        <v>238438</v>
      </c>
      <c r="E14" s="75">
        <v>192904</v>
      </c>
      <c r="F14" s="75">
        <v>168311</v>
      </c>
      <c r="G14" s="75">
        <v>186815</v>
      </c>
      <c r="H14" s="75">
        <v>210170</v>
      </c>
      <c r="I14" s="75">
        <v>215686</v>
      </c>
      <c r="J14" s="75">
        <v>216098</v>
      </c>
      <c r="K14" s="8">
        <v>195440</v>
      </c>
      <c r="L14" s="54">
        <f t="shared" si="10"/>
        <v>-9.5595516848837103E-2</v>
      </c>
      <c r="N14" s="2" t="s">
        <v>8</v>
      </c>
      <c r="O14" s="49">
        <v>39184.328999999998</v>
      </c>
      <c r="P14" s="75">
        <v>43186.21</v>
      </c>
      <c r="Q14" s="75">
        <v>48896.256000000001</v>
      </c>
      <c r="R14" s="75">
        <v>49231.409</v>
      </c>
      <c r="S14" s="75">
        <v>41790.909</v>
      </c>
      <c r="T14" s="75">
        <v>45062.925000000003</v>
      </c>
      <c r="U14" s="75">
        <v>49976.913999999997</v>
      </c>
      <c r="V14" s="75">
        <v>51045.447999999997</v>
      </c>
      <c r="W14" s="75">
        <v>55934.430999999997</v>
      </c>
      <c r="X14" s="8">
        <v>52738.637999999999</v>
      </c>
      <c r="Y14" s="54">
        <f t="shared" si="11"/>
        <v>-5.7134629652351304E-2</v>
      </c>
      <c r="AA14" s="138">
        <f t="shared" si="0"/>
        <v>2.0832755064065074</v>
      </c>
      <c r="AB14" s="139">
        <f t="shared" si="1"/>
        <v>1.9606567573457307</v>
      </c>
      <c r="AC14" s="139">
        <f t="shared" si="2"/>
        <v>2.0506905778441356</v>
      </c>
      <c r="AD14" s="139">
        <f t="shared" si="3"/>
        <v>2.5521196553726204</v>
      </c>
      <c r="AE14" s="139">
        <f t="shared" si="4"/>
        <v>2.4829576795337203</v>
      </c>
      <c r="AF14" s="139">
        <f t="shared" si="5"/>
        <v>2.412168455423815</v>
      </c>
      <c r="AG14" s="139">
        <f t="shared" si="6"/>
        <v>2.3779280582385685</v>
      </c>
      <c r="AH14" s="139">
        <f t="shared" si="7"/>
        <v>2.3666556011980378</v>
      </c>
      <c r="AI14" s="139">
        <f t="shared" si="8"/>
        <v>2.5883826319540209</v>
      </c>
      <c r="AJ14" s="139">
        <f t="shared" si="9"/>
        <v>2.6984567130577157</v>
      </c>
      <c r="AK14" s="54">
        <f t="shared" si="12"/>
        <v>4.2526201398824022E-2</v>
      </c>
      <c r="AM14" s="36"/>
      <c r="AN14" s="36"/>
    </row>
    <row r="15" spans="1:40" ht="20.100000000000001" customHeight="1" x14ac:dyDescent="0.25">
      <c r="A15" s="223" t="s">
        <v>9</v>
      </c>
      <c r="B15" s="97">
        <v>276286</v>
      </c>
      <c r="C15" s="75">
        <v>291232</v>
      </c>
      <c r="D15" s="75">
        <v>295760</v>
      </c>
      <c r="E15" s="75">
        <v>290599</v>
      </c>
      <c r="F15" s="75">
        <v>290228</v>
      </c>
      <c r="G15" s="75">
        <v>248925</v>
      </c>
      <c r="H15" s="75">
        <v>261927</v>
      </c>
      <c r="I15" s="75">
        <v>267824</v>
      </c>
      <c r="J15" s="75">
        <v>219688</v>
      </c>
      <c r="K15" s="8">
        <v>265433</v>
      </c>
      <c r="L15" s="54">
        <f t="shared" si="10"/>
        <v>0.20822712210043334</v>
      </c>
      <c r="N15" s="2" t="s">
        <v>9</v>
      </c>
      <c r="O15" s="49">
        <v>64657.764999999999</v>
      </c>
      <c r="P15" s="75">
        <v>67014.460999999996</v>
      </c>
      <c r="Q15" s="75">
        <v>62417.527000000002</v>
      </c>
      <c r="R15" s="75">
        <v>71596.116999999998</v>
      </c>
      <c r="S15" s="75">
        <v>76295.819000000003</v>
      </c>
      <c r="T15" s="75">
        <v>70793.573999999993</v>
      </c>
      <c r="U15" s="75">
        <v>69809.001999999993</v>
      </c>
      <c r="V15" s="75">
        <v>71866.597999999998</v>
      </c>
      <c r="W15" s="75">
        <v>67502.441000000006</v>
      </c>
      <c r="X15" s="8">
        <v>78898.907000000007</v>
      </c>
      <c r="Y15" s="54">
        <f t="shared" si="11"/>
        <v>0.16883042792482125</v>
      </c>
      <c r="AA15" s="138">
        <f t="shared" si="0"/>
        <v>2.340247605741876</v>
      </c>
      <c r="AB15" s="139">
        <f t="shared" si="1"/>
        <v>2.3010679114932424</v>
      </c>
      <c r="AC15" s="139">
        <f t="shared" si="2"/>
        <v>2.1104113808493374</v>
      </c>
      <c r="AD15" s="139">
        <f t="shared" si="3"/>
        <v>2.4637427176280715</v>
      </c>
      <c r="AE15" s="139">
        <f t="shared" si="4"/>
        <v>2.6288235111705283</v>
      </c>
      <c r="AF15" s="139">
        <f t="shared" si="5"/>
        <v>2.8439720397710149</v>
      </c>
      <c r="AG15" s="139">
        <f t="shared" si="6"/>
        <v>2.6652083214025279</v>
      </c>
      <c r="AH15" s="139">
        <f t="shared" si="7"/>
        <v>2.6833516787143799</v>
      </c>
      <c r="AI15" s="139">
        <f t="shared" si="8"/>
        <v>3.072650349586687</v>
      </c>
      <c r="AJ15" s="139">
        <f t="shared" si="9"/>
        <v>2.9724603572276247</v>
      </c>
      <c r="AK15" s="54">
        <f t="shared" si="12"/>
        <v>-3.2607026820522959E-2</v>
      </c>
      <c r="AM15" s="36"/>
      <c r="AN15" s="36"/>
    </row>
    <row r="16" spans="1:40" ht="20.100000000000001" customHeight="1" x14ac:dyDescent="0.25">
      <c r="A16" s="223" t="s">
        <v>10</v>
      </c>
      <c r="B16" s="97">
        <v>218414</v>
      </c>
      <c r="C16" s="75">
        <v>269385</v>
      </c>
      <c r="D16" s="75">
        <v>357795</v>
      </c>
      <c r="E16" s="75">
        <v>308576</v>
      </c>
      <c r="F16" s="75">
        <v>305395</v>
      </c>
      <c r="G16" s="75">
        <v>278553</v>
      </c>
      <c r="H16" s="75">
        <v>249519</v>
      </c>
      <c r="I16" s="75">
        <v>311771</v>
      </c>
      <c r="J16" s="75">
        <v>292724</v>
      </c>
      <c r="K16" s="8">
        <v>321128</v>
      </c>
      <c r="L16" s="54">
        <f t="shared" si="10"/>
        <v>9.7033382981921532E-2</v>
      </c>
      <c r="N16" s="2" t="s">
        <v>10</v>
      </c>
      <c r="O16" s="49">
        <v>62505.199000000001</v>
      </c>
      <c r="P16" s="75">
        <v>72259.178</v>
      </c>
      <c r="Q16" s="75">
        <v>85069.483999999997</v>
      </c>
      <c r="R16" s="75">
        <v>87588.735000000001</v>
      </c>
      <c r="S16" s="75">
        <v>89099.01</v>
      </c>
      <c r="T16" s="75">
        <v>82030.592000000004</v>
      </c>
      <c r="U16" s="75">
        <v>76031.938999999998</v>
      </c>
      <c r="V16" s="75">
        <v>87843.296000000002</v>
      </c>
      <c r="W16" s="75">
        <v>92024.978000000003</v>
      </c>
      <c r="X16" s="8">
        <v>97103.066000000006</v>
      </c>
      <c r="Y16" s="54">
        <f t="shared" si="11"/>
        <v>5.5181626883953214E-2</v>
      </c>
      <c r="AA16" s="138">
        <f t="shared" si="0"/>
        <v>2.8617762139789575</v>
      </c>
      <c r="AB16" s="139">
        <f t="shared" si="1"/>
        <v>2.6823757076303432</v>
      </c>
      <c r="AC16" s="139">
        <f t="shared" si="2"/>
        <v>2.3776040470101596</v>
      </c>
      <c r="AD16" s="139">
        <f t="shared" si="3"/>
        <v>2.8384817678626986</v>
      </c>
      <c r="AE16" s="139">
        <f t="shared" si="4"/>
        <v>2.9175006139589712</v>
      </c>
      <c r="AF16" s="139">
        <f t="shared" si="5"/>
        <v>2.9448827332679963</v>
      </c>
      <c r="AG16" s="139">
        <f t="shared" si="6"/>
        <v>3.0471402578561153</v>
      </c>
      <c r="AH16" s="139">
        <f t="shared" si="7"/>
        <v>2.8175582719367744</v>
      </c>
      <c r="AI16" s="139">
        <f t="shared" si="8"/>
        <v>3.1437455760374959</v>
      </c>
      <c r="AJ16" s="139">
        <f t="shared" si="9"/>
        <v>3.0238118756383745</v>
      </c>
      <c r="AK16" s="54">
        <f t="shared" si="12"/>
        <v>-3.8149938504340009E-2</v>
      </c>
      <c r="AM16" s="36"/>
      <c r="AN16" s="36"/>
    </row>
    <row r="17" spans="1:40" ht="20.100000000000001" customHeight="1" x14ac:dyDescent="0.25">
      <c r="A17" s="223" t="s">
        <v>11</v>
      </c>
      <c r="B17" s="97">
        <v>283992</v>
      </c>
      <c r="C17" s="75">
        <v>340923</v>
      </c>
      <c r="D17" s="75">
        <v>307861</v>
      </c>
      <c r="E17" s="75">
        <v>286413</v>
      </c>
      <c r="F17" s="75">
        <v>274219</v>
      </c>
      <c r="G17" s="75">
        <v>273526</v>
      </c>
      <c r="H17" s="75">
        <v>315363</v>
      </c>
      <c r="I17" s="75">
        <v>306232</v>
      </c>
      <c r="J17" s="75">
        <v>274210</v>
      </c>
      <c r="K17" s="8">
        <v>273261</v>
      </c>
      <c r="L17" s="54">
        <f t="shared" si="10"/>
        <v>-3.4608511724590644E-3</v>
      </c>
      <c r="N17" s="2" t="s">
        <v>11</v>
      </c>
      <c r="O17" s="49">
        <v>75798.923999999999</v>
      </c>
      <c r="P17" s="75">
        <v>78510.058999999994</v>
      </c>
      <c r="Q17" s="75">
        <v>82860.764999999999</v>
      </c>
      <c r="R17" s="75">
        <v>82287.182000000001</v>
      </c>
      <c r="S17" s="75">
        <v>81224.971000000005</v>
      </c>
      <c r="T17" s="75">
        <v>82936.982000000004</v>
      </c>
      <c r="U17" s="75">
        <v>94068.771999999997</v>
      </c>
      <c r="V17" s="75">
        <v>90812.540999999997</v>
      </c>
      <c r="W17" s="75">
        <v>85853.54</v>
      </c>
      <c r="X17" s="8">
        <v>81495.597999999998</v>
      </c>
      <c r="Y17" s="54">
        <f t="shared" si="11"/>
        <v>-5.0760189970034966E-2</v>
      </c>
      <c r="AA17" s="138">
        <f t="shared" si="0"/>
        <v>2.6690513817290631</v>
      </c>
      <c r="AB17" s="139">
        <f t="shared" si="1"/>
        <v>2.3028677736615011</v>
      </c>
      <c r="AC17" s="139">
        <f t="shared" si="2"/>
        <v>2.6914992480372635</v>
      </c>
      <c r="AD17" s="139">
        <f t="shared" si="3"/>
        <v>2.8730253864175159</v>
      </c>
      <c r="AE17" s="139">
        <f t="shared" si="4"/>
        <v>2.9620475240592374</v>
      </c>
      <c r="AF17" s="139">
        <f t="shared" si="5"/>
        <v>3.0321425385520939</v>
      </c>
      <c r="AG17" s="139">
        <f t="shared" si="6"/>
        <v>2.9828728164052221</v>
      </c>
      <c r="AH17" s="139">
        <f t="shared" si="7"/>
        <v>2.9654817589278712</v>
      </c>
      <c r="AI17" s="139">
        <f t="shared" si="8"/>
        <v>3.1309412494073885</v>
      </c>
      <c r="AJ17" s="139">
        <f t="shared" si="9"/>
        <v>2.9823354961007977</v>
      </c>
      <c r="AK17" s="54">
        <f t="shared" si="12"/>
        <v>-4.746360326458321E-2</v>
      </c>
      <c r="AM17" s="36"/>
      <c r="AN17" s="36"/>
    </row>
    <row r="18" spans="1:40" ht="20.100000000000001" customHeight="1" thickBot="1" x14ac:dyDescent="0.3">
      <c r="A18" s="223" t="s">
        <v>12</v>
      </c>
      <c r="B18" s="97">
        <v>226068</v>
      </c>
      <c r="C18" s="75">
        <v>257835</v>
      </c>
      <c r="D18" s="75">
        <v>297136</v>
      </c>
      <c r="E18" s="75">
        <v>191538</v>
      </c>
      <c r="F18" s="75">
        <v>207147</v>
      </c>
      <c r="G18" s="75">
        <v>199319</v>
      </c>
      <c r="H18" s="75">
        <v>191845</v>
      </c>
      <c r="I18" s="75">
        <v>240526</v>
      </c>
      <c r="J18" s="75">
        <v>195142</v>
      </c>
      <c r="K18" s="8">
        <v>210369</v>
      </c>
      <c r="L18" s="54">
        <f t="shared" si="10"/>
        <v>7.8030357380779125E-2</v>
      </c>
      <c r="N18" s="2" t="s">
        <v>12</v>
      </c>
      <c r="O18" s="49">
        <v>50975.750999999997</v>
      </c>
      <c r="P18" s="75">
        <v>55476.896999999997</v>
      </c>
      <c r="Q18" s="75">
        <v>59634.482000000004</v>
      </c>
      <c r="R18" s="75">
        <v>54113.735000000001</v>
      </c>
      <c r="S18" s="75">
        <v>57504.427000000003</v>
      </c>
      <c r="T18" s="75">
        <v>58105.800999999999</v>
      </c>
      <c r="U18" s="75">
        <v>58962.415000000001</v>
      </c>
      <c r="V18" s="75">
        <v>64051.425000000003</v>
      </c>
      <c r="W18" s="81">
        <v>62214.675000000003</v>
      </c>
      <c r="X18" s="8">
        <v>64226.317000000003</v>
      </c>
      <c r="Y18" s="54">
        <f t="shared" si="11"/>
        <v>3.2333882641032839E-2</v>
      </c>
      <c r="AA18" s="138">
        <f t="shared" si="0"/>
        <v>2.2548857423430118</v>
      </c>
      <c r="AB18" s="139">
        <f t="shared" si="1"/>
        <v>2.1516433765780443</v>
      </c>
      <c r="AC18" s="139">
        <f t="shared" si="2"/>
        <v>2.0069759975230199</v>
      </c>
      <c r="AD18" s="139">
        <f t="shared" si="3"/>
        <v>2.8252218880848714</v>
      </c>
      <c r="AE18" s="139">
        <f t="shared" si="4"/>
        <v>2.7760202658015807</v>
      </c>
      <c r="AF18" s="139">
        <f t="shared" si="5"/>
        <v>2.9152163617116278</v>
      </c>
      <c r="AG18" s="139">
        <f t="shared" si="6"/>
        <v>3.0734402773072009</v>
      </c>
      <c r="AH18" s="139">
        <f t="shared" si="7"/>
        <v>2.662973025785154</v>
      </c>
      <c r="AI18" s="139">
        <f t="shared" si="8"/>
        <v>3.1881745088192188</v>
      </c>
      <c r="AJ18" s="139">
        <f t="shared" si="9"/>
        <v>3.0530314352399834</v>
      </c>
      <c r="AK18" s="54">
        <f t="shared" si="12"/>
        <v>-4.2388857073349898E-2</v>
      </c>
      <c r="AM18" s="36"/>
      <c r="AN18" s="36"/>
    </row>
    <row r="19" spans="1:40" ht="20.100000000000001" customHeight="1" thickBot="1" x14ac:dyDescent="0.3">
      <c r="A19" s="224" t="s">
        <v>147</v>
      </c>
      <c r="B19" s="307">
        <f>SUM(B7:B18)</f>
        <v>2666454</v>
      </c>
      <c r="C19" s="205">
        <f t="shared" ref="C19:K19" si="13">SUM(C7:C18)</f>
        <v>3078610</v>
      </c>
      <c r="D19" s="205">
        <f t="shared" si="13"/>
        <v>3362679</v>
      </c>
      <c r="E19" s="205">
        <f t="shared" si="13"/>
        <v>3040614</v>
      </c>
      <c r="F19" s="205">
        <f t="shared" si="13"/>
        <v>2836168</v>
      </c>
      <c r="G19" s="205">
        <f t="shared" si="13"/>
        <v>2798188</v>
      </c>
      <c r="H19" s="205">
        <f t="shared" si="13"/>
        <v>2779504</v>
      </c>
      <c r="I19" s="205">
        <f t="shared" si="13"/>
        <v>2981570</v>
      </c>
      <c r="J19" s="205">
        <f t="shared" si="13"/>
        <v>2951974</v>
      </c>
      <c r="K19" s="205">
        <f t="shared" si="13"/>
        <v>2971391</v>
      </c>
      <c r="L19" s="46">
        <f t="shared" si="10"/>
        <v>6.5776324588224695E-3</v>
      </c>
      <c r="M19" s="184"/>
      <c r="N19" s="225"/>
      <c r="O19" s="204">
        <f>SUM(O7:O18)</f>
        <v>614380.20500000007</v>
      </c>
      <c r="P19" s="205">
        <f>SUM(P7:P18)</f>
        <v>656918.26</v>
      </c>
      <c r="Q19" s="205">
        <f t="shared" ref="Q19:X19" si="14">SUM(Q7:Q18)</f>
        <v>703504.83499999996</v>
      </c>
      <c r="R19" s="205">
        <f t="shared" si="14"/>
        <v>720793.56200000003</v>
      </c>
      <c r="S19" s="205">
        <f t="shared" si="14"/>
        <v>726284.80300000007</v>
      </c>
      <c r="T19" s="205">
        <f t="shared" si="14"/>
        <v>735533.90499999991</v>
      </c>
      <c r="U19" s="205">
        <f t="shared" si="14"/>
        <v>723973.625</v>
      </c>
      <c r="V19" s="205">
        <f t="shared" si="14"/>
        <v>778040.99999999988</v>
      </c>
      <c r="W19" s="205">
        <f t="shared" si="14"/>
        <v>800341.53700000013</v>
      </c>
      <c r="X19" s="205">
        <f t="shared" si="14"/>
        <v>821488.86499999999</v>
      </c>
      <c r="Y19" s="46">
        <f t="shared" si="11"/>
        <v>2.6422879511250282E-2</v>
      </c>
      <c r="AA19" s="208">
        <f t="shared" si="0"/>
        <v>2.3041095214843388</v>
      </c>
      <c r="AB19" s="210">
        <f t="shared" si="1"/>
        <v>2.1338144812106763</v>
      </c>
      <c r="AC19" s="210">
        <f t="shared" si="2"/>
        <v>2.0920963166570465</v>
      </c>
      <c r="AD19" s="210">
        <f t="shared" si="3"/>
        <v>2.3705526646920654</v>
      </c>
      <c r="AE19" s="210">
        <f t="shared" si="4"/>
        <v>2.5607961270277362</v>
      </c>
      <c r="AF19" s="210">
        <f t="shared" si="5"/>
        <v>2.6286078883906292</v>
      </c>
      <c r="AG19" s="210">
        <f t="shared" si="6"/>
        <v>2.6046863936875071</v>
      </c>
      <c r="AH19" s="210">
        <f t="shared" si="7"/>
        <v>2.6095010346897771</v>
      </c>
      <c r="AI19" s="210">
        <f t="shared" si="8"/>
        <v>2.7112079476309754</v>
      </c>
      <c r="AJ19" s="210">
        <f t="shared" si="9"/>
        <v>2.7646609449917565</v>
      </c>
      <c r="AK19" s="46">
        <f t="shared" si="12"/>
        <v>1.9715565310100169E-2</v>
      </c>
      <c r="AM19" s="36"/>
      <c r="AN19" s="36"/>
    </row>
    <row r="20" spans="1:40" ht="20.100000000000001" customHeight="1" x14ac:dyDescent="0.25">
      <c r="A20" s="223" t="s">
        <v>15</v>
      </c>
      <c r="B20" s="97">
        <f>SUM(B7:B9)</f>
        <v>571934</v>
      </c>
      <c r="C20" s="75">
        <f>SUM(C7:C9)</f>
        <v>600924</v>
      </c>
      <c r="D20" s="75">
        <f>SUM(D7:D9)</f>
        <v>775956</v>
      </c>
      <c r="E20" s="75">
        <f t="shared" ref="E20:K20" si="15">SUM(E7:E9)</f>
        <v>705579</v>
      </c>
      <c r="F20" s="75">
        <f t="shared" si="15"/>
        <v>632917</v>
      </c>
      <c r="G20" s="75">
        <f t="shared" si="15"/>
        <v>633326</v>
      </c>
      <c r="H20" s="75">
        <f t="shared" si="15"/>
        <v>600974</v>
      </c>
      <c r="I20" s="75">
        <f t="shared" ref="I20" si="16">SUM(I7:I9)</f>
        <v>621190</v>
      </c>
      <c r="J20" s="75">
        <f t="shared" ref="J20" si="17">SUM(J7:J9)</f>
        <v>700212</v>
      </c>
      <c r="K20" s="8">
        <f t="shared" si="15"/>
        <v>686970</v>
      </c>
      <c r="L20" s="54">
        <f>(K20-J20)/J20</f>
        <v>-1.8911415399907455E-2</v>
      </c>
      <c r="N20" s="2" t="s">
        <v>15</v>
      </c>
      <c r="O20" s="49">
        <f t="shared" ref="O20:U20" si="18">SUM(O7:O9)</f>
        <v>127825.96</v>
      </c>
      <c r="P20" s="75">
        <f t="shared" si="18"/>
        <v>131829.777</v>
      </c>
      <c r="Q20" s="75">
        <f t="shared" si="18"/>
        <v>147637.00799999997</v>
      </c>
      <c r="R20" s="75">
        <f t="shared" si="18"/>
        <v>147798.02600000001</v>
      </c>
      <c r="S20" s="75">
        <f t="shared" si="18"/>
        <v>150261.35800000001</v>
      </c>
      <c r="T20" s="75">
        <f t="shared" si="18"/>
        <v>154060.902</v>
      </c>
      <c r="U20" s="75">
        <f t="shared" si="18"/>
        <v>149616.234</v>
      </c>
      <c r="V20" s="75">
        <f t="shared" ref="V20" si="19">SUM(V7:V9)</f>
        <v>163461.90599999999</v>
      </c>
      <c r="W20" s="75">
        <f t="shared" ref="W20:X20" si="20">SUM(W7:W9)</f>
        <v>175986.76699999999</v>
      </c>
      <c r="X20" s="75">
        <f t="shared" si="20"/>
        <v>181792.44099999999</v>
      </c>
      <c r="Y20" s="54">
        <f t="shared" si="11"/>
        <v>3.2989264471231516E-2</v>
      </c>
      <c r="AA20" s="222">
        <f t="shared" si="0"/>
        <v>2.2349774624344767</v>
      </c>
      <c r="AB20" s="211">
        <f t="shared" si="1"/>
        <v>2.1937845218363718</v>
      </c>
      <c r="AC20" s="211">
        <f t="shared" si="2"/>
        <v>1.9026466449128554</v>
      </c>
      <c r="AD20" s="211">
        <f t="shared" si="3"/>
        <v>2.0947055680512037</v>
      </c>
      <c r="AE20" s="211">
        <f t="shared" si="4"/>
        <v>2.3741084217993831</v>
      </c>
      <c r="AF20" s="211">
        <f t="shared" si="5"/>
        <v>2.4325687244799674</v>
      </c>
      <c r="AG20" s="211">
        <f t="shared" si="6"/>
        <v>2.4895625101917886</v>
      </c>
      <c r="AH20" s="211">
        <f t="shared" si="7"/>
        <v>2.631431703665545</v>
      </c>
      <c r="AI20" s="211">
        <f t="shared" si="8"/>
        <v>2.5133354898230822</v>
      </c>
      <c r="AJ20" s="211">
        <f t="shared" si="9"/>
        <v>2.6462937391734718</v>
      </c>
      <c r="AK20" s="54">
        <f t="shared" si="12"/>
        <v>5.2901114828784249E-2</v>
      </c>
      <c r="AM20" s="36"/>
      <c r="AN20" s="36"/>
    </row>
    <row r="21" spans="1:40" ht="20.100000000000001" customHeight="1" x14ac:dyDescent="0.25">
      <c r="A21" s="223" t="s">
        <v>16</v>
      </c>
      <c r="B21" s="97">
        <f>SUM(B10:B12)</f>
        <v>653031</v>
      </c>
      <c r="C21" s="75">
        <f>SUM(C10:C12)</f>
        <v>796751</v>
      </c>
      <c r="D21" s="75">
        <f>SUM(D10:D12)</f>
        <v>787514</v>
      </c>
      <c r="E21" s="75">
        <f t="shared" ref="E21:H21" si="21">SUM(E10:E12)</f>
        <v>793641</v>
      </c>
      <c r="F21" s="75">
        <f t="shared" si="21"/>
        <v>677732</v>
      </c>
      <c r="G21" s="75">
        <f t="shared" si="21"/>
        <v>708902</v>
      </c>
      <c r="H21" s="75">
        <f t="shared" si="21"/>
        <v>698966</v>
      </c>
      <c r="I21" s="75">
        <f t="shared" ref="I21" si="22">SUM(I10:I12)</f>
        <v>764650</v>
      </c>
      <c r="J21" s="75">
        <f t="shared" ref="J21" si="23">SUM(J10:J12)</f>
        <v>796480</v>
      </c>
      <c r="K21" s="8">
        <f>IF(K12="","",SUM(K10:K12))</f>
        <v>743273</v>
      </c>
      <c r="L21" s="54">
        <f t="shared" ref="L21:L23" si="24">(K21-J21)/J21</f>
        <v>-6.6802681799919647E-2</v>
      </c>
      <c r="N21" s="2" t="s">
        <v>16</v>
      </c>
      <c r="O21" s="49">
        <f t="shared" ref="O21:U21" si="25">SUM(O10:O12)</f>
        <v>139067.76800000001</v>
      </c>
      <c r="P21" s="75">
        <f t="shared" si="25"/>
        <v>148853.359</v>
      </c>
      <c r="Q21" s="75">
        <f t="shared" si="25"/>
        <v>154274.674</v>
      </c>
      <c r="R21" s="75">
        <f t="shared" si="25"/>
        <v>163160.30300000001</v>
      </c>
      <c r="S21" s="75">
        <f t="shared" si="25"/>
        <v>160986.291</v>
      </c>
      <c r="T21" s="75">
        <f t="shared" si="25"/>
        <v>173530.019</v>
      </c>
      <c r="U21" s="75">
        <f t="shared" si="25"/>
        <v>163064.245</v>
      </c>
      <c r="V21" s="75">
        <f t="shared" ref="V21" si="26">SUM(V10:V12)</f>
        <v>184238.136</v>
      </c>
      <c r="W21" s="75">
        <f t="shared" ref="W21:X21" si="27">SUM(W10:W12)</f>
        <v>191848.58100000001</v>
      </c>
      <c r="X21" s="75">
        <f t="shared" si="27"/>
        <v>186597.93100000001</v>
      </c>
      <c r="Y21" s="54">
        <f t="shared" si="11"/>
        <v>-2.7368719500719133E-2</v>
      </c>
      <c r="AA21" s="138">
        <f t="shared" si="0"/>
        <v>2.1295737568354336</v>
      </c>
      <c r="AB21" s="139">
        <f t="shared" si="1"/>
        <v>1.8682544358275044</v>
      </c>
      <c r="AC21" s="139">
        <f t="shared" si="2"/>
        <v>1.9590086525445896</v>
      </c>
      <c r="AD21" s="139">
        <f t="shared" si="3"/>
        <v>2.0558451869296066</v>
      </c>
      <c r="AE21" s="139">
        <f t="shared" si="4"/>
        <v>2.3753680068227561</v>
      </c>
      <c r="AF21" s="139">
        <f t="shared" si="5"/>
        <v>2.4478703544354508</v>
      </c>
      <c r="AG21" s="139">
        <f t="shared" si="6"/>
        <v>2.332935292989931</v>
      </c>
      <c r="AH21" s="139">
        <f t="shared" si="7"/>
        <v>2.4094440070620546</v>
      </c>
      <c r="AI21" s="139">
        <f t="shared" si="8"/>
        <v>2.4087055669947772</v>
      </c>
      <c r="AJ21" s="139">
        <f t="shared" si="9"/>
        <v>2.5104898334797583</v>
      </c>
      <c r="AK21" s="54">
        <f t="shared" si="12"/>
        <v>4.2256832001252964E-2</v>
      </c>
      <c r="AM21" s="36"/>
      <c r="AN21" s="36"/>
    </row>
    <row r="22" spans="1:40" ht="20.100000000000001" customHeight="1" x14ac:dyDescent="0.25">
      <c r="A22" s="223" t="s">
        <v>17</v>
      </c>
      <c r="B22" s="97">
        <f>SUM(B13:B15)</f>
        <v>713015</v>
      </c>
      <c r="C22" s="75">
        <f>SUM(C13:C15)</f>
        <v>812792</v>
      </c>
      <c r="D22" s="75">
        <f>SUM(D13:D15)</f>
        <v>836417</v>
      </c>
      <c r="E22" s="75">
        <f t="shared" ref="E22:H22" si="28">SUM(E13:E15)</f>
        <v>754867</v>
      </c>
      <c r="F22" s="75">
        <f t="shared" si="28"/>
        <v>738758</v>
      </c>
      <c r="G22" s="75">
        <f t="shared" si="28"/>
        <v>704562</v>
      </c>
      <c r="H22" s="75">
        <f t="shared" si="28"/>
        <v>722837</v>
      </c>
      <c r="I22" s="75">
        <f t="shared" ref="I22" si="29">SUM(I13:I15)</f>
        <v>737201</v>
      </c>
      <c r="J22" s="75">
        <f t="shared" ref="J22" si="30">SUM(J13:J15)</f>
        <v>693206</v>
      </c>
      <c r="K22" s="8">
        <f>IF(K15="","",SUM(K13:K15))</f>
        <v>736390</v>
      </c>
      <c r="L22" s="54">
        <f t="shared" si="24"/>
        <v>6.2296056294954168E-2</v>
      </c>
      <c r="N22" s="2" t="s">
        <v>17</v>
      </c>
      <c r="O22" s="49">
        <f t="shared" ref="O22:U22" si="31">SUM(O13:O15)</f>
        <v>158206.603</v>
      </c>
      <c r="P22" s="75">
        <f t="shared" si="31"/>
        <v>169988.99</v>
      </c>
      <c r="Q22" s="75">
        <f t="shared" si="31"/>
        <v>174028.42200000002</v>
      </c>
      <c r="R22" s="75">
        <f t="shared" si="31"/>
        <v>185845.58100000001</v>
      </c>
      <c r="S22" s="75">
        <f t="shared" si="31"/>
        <v>187208.74599999998</v>
      </c>
      <c r="T22" s="75">
        <f t="shared" si="31"/>
        <v>184869.609</v>
      </c>
      <c r="U22" s="75">
        <f t="shared" si="31"/>
        <v>182230.02</v>
      </c>
      <c r="V22" s="75">
        <f t="shared" ref="V22" si="32">SUM(V13:V15)</f>
        <v>187633.696</v>
      </c>
      <c r="W22" s="75">
        <f t="shared" ref="W22:X22" si="33">SUM(W13:W15)</f>
        <v>192412.99599999998</v>
      </c>
      <c r="X22" s="75">
        <f t="shared" si="33"/>
        <v>210273.51200000002</v>
      </c>
      <c r="Y22" s="54">
        <f t="shared" si="11"/>
        <v>9.2823854787854529E-2</v>
      </c>
      <c r="AA22" s="138">
        <f t="shared" si="0"/>
        <v>2.2188397579293566</v>
      </c>
      <c r="AB22" s="139">
        <f t="shared" si="1"/>
        <v>2.0914205602417346</v>
      </c>
      <c r="AC22" s="139">
        <f t="shared" si="2"/>
        <v>2.0806418568728278</v>
      </c>
      <c r="AD22" s="139">
        <f t="shared" si="3"/>
        <v>2.4619645712423512</v>
      </c>
      <c r="AE22" s="139">
        <f t="shared" si="4"/>
        <v>2.5341010994127982</v>
      </c>
      <c r="AF22" s="139">
        <f t="shared" si="5"/>
        <v>2.62389412145418</v>
      </c>
      <c r="AG22" s="139">
        <f t="shared" si="6"/>
        <v>2.5210389064201193</v>
      </c>
      <c r="AH22" s="139">
        <f t="shared" si="7"/>
        <v>2.5452176000846443</v>
      </c>
      <c r="AI22" s="139">
        <f t="shared" si="8"/>
        <v>2.775697209776026</v>
      </c>
      <c r="AJ22" s="139">
        <f t="shared" si="9"/>
        <v>2.8554639796846781</v>
      </c>
      <c r="AK22" s="54">
        <f t="shared" si="12"/>
        <v>2.873756172961266E-2</v>
      </c>
      <c r="AM22" s="36"/>
      <c r="AN22" s="36"/>
    </row>
    <row r="23" spans="1:40" ht="20.100000000000001" customHeight="1" thickBot="1" x14ac:dyDescent="0.3">
      <c r="A23" s="227" t="s">
        <v>18</v>
      </c>
      <c r="B23" s="148">
        <f>SUM(B16:B18)</f>
        <v>728474</v>
      </c>
      <c r="C23" s="81">
        <f>SUM(C16:C18)</f>
        <v>868143</v>
      </c>
      <c r="D23" s="81">
        <f>SUM(D16:D18)</f>
        <v>962792</v>
      </c>
      <c r="E23" s="81">
        <f t="shared" ref="E23:H23" si="34">SUM(E16:E18)</f>
        <v>786527</v>
      </c>
      <c r="F23" s="81">
        <f t="shared" si="34"/>
        <v>786761</v>
      </c>
      <c r="G23" s="81">
        <f t="shared" si="34"/>
        <v>751398</v>
      </c>
      <c r="H23" s="81">
        <f t="shared" si="34"/>
        <v>756727</v>
      </c>
      <c r="I23" s="81">
        <f t="shared" ref="I23" si="35">SUM(I16:I18)</f>
        <v>858529</v>
      </c>
      <c r="J23" s="81">
        <f t="shared" ref="J23" si="36">SUM(J16:J18)</f>
        <v>762076</v>
      </c>
      <c r="K23" s="122">
        <f>IF(K18="","",SUM(K16:K18))</f>
        <v>804758</v>
      </c>
      <c r="L23" s="66">
        <f t="shared" si="24"/>
        <v>5.6007537305990479E-2</v>
      </c>
      <c r="N23" s="3" t="s">
        <v>18</v>
      </c>
      <c r="O23" s="134">
        <f t="shared" ref="O23:U23" si="37">SUM(O16:O18)</f>
        <v>189279.87399999998</v>
      </c>
      <c r="P23" s="81">
        <f t="shared" si="37"/>
        <v>206246.13399999999</v>
      </c>
      <c r="Q23" s="81">
        <f t="shared" si="37"/>
        <v>227564.73100000003</v>
      </c>
      <c r="R23" s="81">
        <f t="shared" si="37"/>
        <v>223989.652</v>
      </c>
      <c r="S23" s="81">
        <f t="shared" si="37"/>
        <v>227828.408</v>
      </c>
      <c r="T23" s="81">
        <f t="shared" si="37"/>
        <v>223073.37500000003</v>
      </c>
      <c r="U23" s="81">
        <f t="shared" si="37"/>
        <v>229063.12600000002</v>
      </c>
      <c r="V23" s="81">
        <f t="shared" ref="V23" si="38">SUM(V16:V18)</f>
        <v>242707.26199999999</v>
      </c>
      <c r="W23" s="81">
        <f t="shared" ref="W23:X23" si="39">SUM(W16:W18)</f>
        <v>240093.19299999997</v>
      </c>
      <c r="X23" s="81">
        <f t="shared" si="39"/>
        <v>242824.981</v>
      </c>
      <c r="Y23" s="66">
        <f t="shared" si="11"/>
        <v>1.1378031862819325E-2</v>
      </c>
      <c r="AA23" s="143">
        <f>(O23/B23)*10</f>
        <v>2.5983065147143201</v>
      </c>
      <c r="AB23" s="144">
        <f>(P23/C23)*10</f>
        <v>2.3757161435385643</v>
      </c>
      <c r="AC23" s="144">
        <f>IF(Q18="","",(Q23/D23)*10)</f>
        <v>2.3635918349965519</v>
      </c>
      <c r="AD23" s="144">
        <f>IF(R18="","",(R23/E23)*10)</f>
        <v>2.8478316955425558</v>
      </c>
      <c r="AE23" s="144">
        <f>IF(S18="","",(S23/F23)*10)</f>
        <v>2.895776582723343</v>
      </c>
      <c r="AF23" s="144">
        <f>IF(T18="","",(T23/G23)*10)</f>
        <v>2.9687778647268166</v>
      </c>
      <c r="AG23" s="144">
        <f>IF(U18="","",(U23/H23)*10)</f>
        <v>3.0270246205038283</v>
      </c>
      <c r="AH23" s="144">
        <f t="shared" ref="AH23:AJ23" si="40">IF(V18="","",(V23/I23)*10)</f>
        <v>2.8270129721884758</v>
      </c>
      <c r="AI23" s="144">
        <f t="shared" si="40"/>
        <v>3.150515079860801</v>
      </c>
      <c r="AJ23" s="144">
        <f t="shared" si="40"/>
        <v>3.0173664753876324</v>
      </c>
      <c r="AK23" s="66">
        <f t="shared" si="12"/>
        <v>-4.2262487592680108E-2</v>
      </c>
      <c r="AM23" s="36"/>
      <c r="AN23" s="36"/>
    </row>
    <row r="24" spans="1:40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AM24" s="36"/>
      <c r="AN24" s="36"/>
    </row>
    <row r="25" spans="1:40" ht="15.75" thickBot="1" x14ac:dyDescent="0.3">
      <c r="L25" s="215" t="s">
        <v>19</v>
      </c>
      <c r="Y25" s="215">
        <v>1000</v>
      </c>
      <c r="AK25" s="215" t="s">
        <v>44</v>
      </c>
      <c r="AM25" s="36"/>
      <c r="AN25" s="36"/>
    </row>
    <row r="26" spans="1:40" ht="20.100000000000001" customHeight="1" x14ac:dyDescent="0.25">
      <c r="A26" s="479" t="s">
        <v>20</v>
      </c>
      <c r="B26" s="481" t="s">
        <v>13</v>
      </c>
      <c r="C26" s="477"/>
      <c r="D26" s="477"/>
      <c r="E26" s="477"/>
      <c r="F26" s="477"/>
      <c r="G26" s="477"/>
      <c r="H26" s="477"/>
      <c r="I26" s="477"/>
      <c r="J26" s="477"/>
      <c r="K26" s="478"/>
      <c r="L26" s="474" t="s">
        <v>219</v>
      </c>
      <c r="N26" s="482" t="s">
        <v>21</v>
      </c>
      <c r="O26" s="476" t="s">
        <v>13</v>
      </c>
      <c r="P26" s="477"/>
      <c r="Q26" s="477"/>
      <c r="R26" s="477"/>
      <c r="S26" s="477"/>
      <c r="T26" s="477"/>
      <c r="U26" s="477"/>
      <c r="V26" s="477"/>
      <c r="W26" s="477"/>
      <c r="X26" s="478"/>
      <c r="Y26" s="474" t="str">
        <f>L26</f>
        <v>D       2019/2018</v>
      </c>
      <c r="AA26" s="476" t="s">
        <v>13</v>
      </c>
      <c r="AB26" s="477"/>
      <c r="AC26" s="477"/>
      <c r="AD26" s="477"/>
      <c r="AE26" s="477"/>
      <c r="AF26" s="477"/>
      <c r="AG26" s="477"/>
      <c r="AH26" s="477"/>
      <c r="AI26" s="477"/>
      <c r="AJ26" s="478"/>
      <c r="AK26" s="474" t="str">
        <f>Y26</f>
        <v>D       2019/2018</v>
      </c>
      <c r="AM26" s="36"/>
      <c r="AN26" s="36"/>
    </row>
    <row r="27" spans="1:40" ht="20.100000000000001" customHeight="1" thickBot="1" x14ac:dyDescent="0.3">
      <c r="A27" s="480"/>
      <c r="B27" s="43">
        <v>2010</v>
      </c>
      <c r="C27" s="216">
        <v>2011</v>
      </c>
      <c r="D27" s="216">
        <v>2012</v>
      </c>
      <c r="E27" s="216">
        <v>2013</v>
      </c>
      <c r="F27" s="216">
        <v>2014</v>
      </c>
      <c r="G27" s="216">
        <v>2015</v>
      </c>
      <c r="H27" s="216">
        <v>2016</v>
      </c>
      <c r="I27" s="41">
        <v>2017</v>
      </c>
      <c r="J27" s="216">
        <v>2018</v>
      </c>
      <c r="K27" s="42">
        <v>2019</v>
      </c>
      <c r="L27" s="475"/>
      <c r="N27" s="483"/>
      <c r="O27" s="63">
        <v>2010</v>
      </c>
      <c r="P27" s="216">
        <v>2011</v>
      </c>
      <c r="Q27" s="216">
        <v>2012</v>
      </c>
      <c r="R27" s="216">
        <v>2013</v>
      </c>
      <c r="S27" s="216">
        <v>2014</v>
      </c>
      <c r="T27" s="216">
        <v>2015</v>
      </c>
      <c r="U27" s="216">
        <v>2016</v>
      </c>
      <c r="V27" s="41">
        <v>2017</v>
      </c>
      <c r="W27" s="216">
        <v>2018</v>
      </c>
      <c r="X27" s="42">
        <v>2019</v>
      </c>
      <c r="Y27" s="475"/>
      <c r="AA27" s="63">
        <v>2010</v>
      </c>
      <c r="AB27" s="216">
        <v>2011</v>
      </c>
      <c r="AC27" s="216">
        <v>2012</v>
      </c>
      <c r="AD27" s="216">
        <v>2013</v>
      </c>
      <c r="AE27" s="216">
        <v>2014</v>
      </c>
      <c r="AF27" s="216">
        <v>2015</v>
      </c>
      <c r="AG27" s="216">
        <v>2016</v>
      </c>
      <c r="AH27" s="41">
        <v>2017</v>
      </c>
      <c r="AI27" s="216">
        <v>2018</v>
      </c>
      <c r="AJ27" s="42">
        <v>2019</v>
      </c>
      <c r="AK27" s="475"/>
      <c r="AM27" s="36"/>
      <c r="AN27" s="36"/>
    </row>
    <row r="28" spans="1:40" ht="3" customHeight="1" thickBot="1" x14ac:dyDescent="0.3">
      <c r="A28" s="29" t="s">
        <v>64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19"/>
      <c r="M28" s="30"/>
      <c r="N28" s="29"/>
      <c r="O28" s="373">
        <v>2010</v>
      </c>
      <c r="P28" s="217">
        <v>2011</v>
      </c>
      <c r="Q28" s="217">
        <v>2012</v>
      </c>
      <c r="R28" s="217"/>
      <c r="S28" s="217"/>
      <c r="T28" s="217"/>
      <c r="U28" s="217"/>
      <c r="V28" s="217"/>
      <c r="W28" s="217"/>
      <c r="X28" s="217"/>
      <c r="Y28" s="218"/>
      <c r="Z28" s="30"/>
      <c r="AA28" s="373"/>
      <c r="AB28" s="217"/>
      <c r="AC28" s="217"/>
      <c r="AD28" s="217"/>
      <c r="AE28" s="217"/>
      <c r="AF28" s="217"/>
      <c r="AG28" s="217"/>
      <c r="AH28" s="217"/>
      <c r="AI28" s="217"/>
      <c r="AJ28" s="217"/>
      <c r="AK28" s="219"/>
      <c r="AM28" s="36"/>
      <c r="AN28" s="36"/>
    </row>
    <row r="29" spans="1:40" ht="20.100000000000001" customHeight="1" x14ac:dyDescent="0.25">
      <c r="A29" s="220" t="s">
        <v>1</v>
      </c>
      <c r="B29" s="95">
        <v>85598</v>
      </c>
      <c r="C29" s="73">
        <v>80917</v>
      </c>
      <c r="D29" s="73">
        <v>125346</v>
      </c>
      <c r="E29" s="73">
        <v>120158</v>
      </c>
      <c r="F29" s="73">
        <v>101957</v>
      </c>
      <c r="G29" s="73">
        <v>91780</v>
      </c>
      <c r="H29" s="73">
        <v>94209</v>
      </c>
      <c r="I29" s="73">
        <v>96266</v>
      </c>
      <c r="J29" s="73">
        <v>124755</v>
      </c>
      <c r="K29" s="221">
        <v>119464</v>
      </c>
      <c r="L29" s="133">
        <f>(K29-J29)/J29</f>
        <v>-4.24111258065809E-2</v>
      </c>
      <c r="N29" s="2" t="s">
        <v>1</v>
      </c>
      <c r="O29" s="47">
        <v>23280.089</v>
      </c>
      <c r="P29" s="73">
        <v>22495.120999999999</v>
      </c>
      <c r="Q29" s="73">
        <v>24799.759999999998</v>
      </c>
      <c r="R29" s="73">
        <v>25615.48</v>
      </c>
      <c r="S29" s="73">
        <v>29400.613000000001</v>
      </c>
      <c r="T29" s="73">
        <v>25803.076000000001</v>
      </c>
      <c r="U29" s="73">
        <v>26846.136999999999</v>
      </c>
      <c r="V29" s="73">
        <v>26379.177</v>
      </c>
      <c r="W29" s="73">
        <v>31298.861000000001</v>
      </c>
      <c r="X29" s="221">
        <v>32208.291000000001</v>
      </c>
      <c r="Y29" s="133">
        <f>(X29-W29)/W29</f>
        <v>2.905632891880635E-2</v>
      </c>
      <c r="AA29" s="222">
        <f t="shared" ref="AA29:AA38" si="41">(O29/B29)*10</f>
        <v>2.7197001098156499</v>
      </c>
      <c r="AB29" s="211">
        <f t="shared" ref="AB29:AB38" si="42">(P29/C29)*10</f>
        <v>2.780024098767873</v>
      </c>
      <c r="AC29" s="211">
        <f t="shared" ref="AC29:AC38" si="43">(Q29/D29)*10</f>
        <v>1.9785043000973304</v>
      </c>
      <c r="AD29" s="211">
        <f t="shared" ref="AD29:AD38" si="44">(R29/E29)*10</f>
        <v>2.1318164416851144</v>
      </c>
      <c r="AE29" s="211">
        <f t="shared" ref="AE29:AE38" si="45">(S29/F29)*10</f>
        <v>2.883628686603176</v>
      </c>
      <c r="AF29" s="211">
        <f t="shared" ref="AF29:AF38" si="46">(T29/G29)*10</f>
        <v>2.8114050991501416</v>
      </c>
      <c r="AG29" s="211">
        <f t="shared" ref="AG29:AG38" si="47">(U29/H29)*10</f>
        <v>2.8496361281830822</v>
      </c>
      <c r="AH29" s="211">
        <f t="shared" ref="AH29:AH38" si="48">(V29/I29)*10</f>
        <v>2.7402381941703196</v>
      </c>
      <c r="AI29" s="211">
        <f t="shared" ref="AI29:AI38" si="49">(W29/J29)*10</f>
        <v>2.5088261793114501</v>
      </c>
      <c r="AJ29" s="211">
        <f t="shared" ref="AJ29:AJ38" si="50">(X29/K29)*10</f>
        <v>2.6960666811759193</v>
      </c>
      <c r="AK29" s="133">
        <f>(AJ29-AI29)/AI29</f>
        <v>7.4632712066109538E-2</v>
      </c>
      <c r="AM29" s="36"/>
      <c r="AN29" s="36"/>
    </row>
    <row r="30" spans="1:40" ht="20.100000000000001" customHeight="1" x14ac:dyDescent="0.25">
      <c r="A30" s="223" t="s">
        <v>2</v>
      </c>
      <c r="B30" s="97">
        <v>88845</v>
      </c>
      <c r="C30" s="75">
        <v>127722</v>
      </c>
      <c r="D30" s="75">
        <v>128469</v>
      </c>
      <c r="E30" s="75">
        <v>149513</v>
      </c>
      <c r="F30" s="75">
        <v>109777</v>
      </c>
      <c r="G30" s="75">
        <v>98756</v>
      </c>
      <c r="H30" s="75">
        <v>114532</v>
      </c>
      <c r="I30" s="75">
        <v>102520</v>
      </c>
      <c r="J30" s="75">
        <v>148192</v>
      </c>
      <c r="K30" s="8">
        <v>119064</v>
      </c>
      <c r="L30" s="54">
        <f t="shared" ref="L30:L45" si="51">(K30-J30)/J30</f>
        <v>-0.19655581947743467</v>
      </c>
      <c r="N30" s="2" t="s">
        <v>2</v>
      </c>
      <c r="O30" s="49">
        <v>24769.379000000001</v>
      </c>
      <c r="P30" s="75">
        <v>26090.181</v>
      </c>
      <c r="Q30" s="75">
        <v>26845.964</v>
      </c>
      <c r="R30" s="75">
        <v>29407.368999999999</v>
      </c>
      <c r="S30" s="75">
        <v>29868.044999999998</v>
      </c>
      <c r="T30" s="75">
        <v>27835.925999999999</v>
      </c>
      <c r="U30" s="75">
        <v>29206.41</v>
      </c>
      <c r="V30" s="75">
        <v>26234.002</v>
      </c>
      <c r="W30" s="75">
        <v>31644.39</v>
      </c>
      <c r="X30" s="8">
        <v>32840.296000000002</v>
      </c>
      <c r="Y30" s="54">
        <f t="shared" ref="Y30:Y45" si="52">(X30-W30)/W30</f>
        <v>3.77920383360211E-2</v>
      </c>
      <c r="AA30" s="138">
        <f t="shared" si="41"/>
        <v>2.787931678766391</v>
      </c>
      <c r="AB30" s="139">
        <f t="shared" si="42"/>
        <v>2.0427319490769014</v>
      </c>
      <c r="AC30" s="139">
        <f t="shared" si="43"/>
        <v>2.0896842039713861</v>
      </c>
      <c r="AD30" s="139">
        <f t="shared" si="44"/>
        <v>1.9668770608575841</v>
      </c>
      <c r="AE30" s="139">
        <f t="shared" si="45"/>
        <v>2.7207926068302104</v>
      </c>
      <c r="AF30" s="139">
        <f t="shared" si="46"/>
        <v>2.8186566892138201</v>
      </c>
      <c r="AG30" s="139">
        <f t="shared" si="47"/>
        <v>2.5500654838822339</v>
      </c>
      <c r="AH30" s="139">
        <f t="shared" si="48"/>
        <v>2.5589155286773311</v>
      </c>
      <c r="AI30" s="139">
        <f t="shared" si="49"/>
        <v>2.1353642571798748</v>
      </c>
      <c r="AJ30" s="139">
        <f t="shared" si="50"/>
        <v>2.7582053349459117</v>
      </c>
      <c r="AK30" s="54">
        <f t="shared" ref="AK30:AK45" si="53">(AJ30-AI30)/AI30</f>
        <v>0.29167907801763454</v>
      </c>
      <c r="AM30" s="36"/>
      <c r="AN30" s="36"/>
    </row>
    <row r="31" spans="1:40" ht="20.100000000000001" customHeight="1" x14ac:dyDescent="0.25">
      <c r="A31" s="223" t="s">
        <v>3</v>
      </c>
      <c r="B31" s="97">
        <v>163018</v>
      </c>
      <c r="C31" s="75">
        <v>124161</v>
      </c>
      <c r="D31" s="75">
        <v>181017</v>
      </c>
      <c r="E31" s="75">
        <v>128322</v>
      </c>
      <c r="F31" s="75">
        <v>109180</v>
      </c>
      <c r="G31" s="75">
        <v>128704</v>
      </c>
      <c r="H31" s="75">
        <v>167047</v>
      </c>
      <c r="I31" s="75">
        <v>131036</v>
      </c>
      <c r="J31" s="75">
        <v>136350</v>
      </c>
      <c r="K31" s="8">
        <v>133622</v>
      </c>
      <c r="L31" s="54">
        <f t="shared" si="51"/>
        <v>-2.0007334066740007E-2</v>
      </c>
      <c r="N31" s="2" t="s">
        <v>3</v>
      </c>
      <c r="O31" s="49">
        <v>34176.324999999997</v>
      </c>
      <c r="P31" s="75">
        <v>30181.554</v>
      </c>
      <c r="Q31" s="75">
        <v>34669.633000000002</v>
      </c>
      <c r="R31" s="75">
        <v>29423.861000000001</v>
      </c>
      <c r="S31" s="75">
        <v>29544.088</v>
      </c>
      <c r="T31" s="75">
        <v>34831.201999999997</v>
      </c>
      <c r="U31" s="75">
        <v>34959.243999999999</v>
      </c>
      <c r="V31" s="75">
        <v>36752.834999999999</v>
      </c>
      <c r="W31" s="75">
        <v>36699.917000000001</v>
      </c>
      <c r="X31" s="8">
        <v>36127.502</v>
      </c>
      <c r="Y31" s="54">
        <f t="shared" si="52"/>
        <v>-1.5597174238840945E-2</v>
      </c>
      <c r="AA31" s="138">
        <f t="shared" si="41"/>
        <v>2.0964755425781201</v>
      </c>
      <c r="AB31" s="139">
        <f t="shared" si="42"/>
        <v>2.4308401188779087</v>
      </c>
      <c r="AC31" s="139">
        <f t="shared" si="43"/>
        <v>1.915269449830679</v>
      </c>
      <c r="AD31" s="139">
        <f t="shared" si="44"/>
        <v>2.2929708857405591</v>
      </c>
      <c r="AE31" s="139">
        <f t="shared" si="45"/>
        <v>2.705998168162667</v>
      </c>
      <c r="AF31" s="139">
        <f t="shared" si="46"/>
        <v>2.7063029898060664</v>
      </c>
      <c r="AG31" s="139">
        <f t="shared" si="47"/>
        <v>2.0927789185079648</v>
      </c>
      <c r="AH31" s="139">
        <f t="shared" si="48"/>
        <v>2.8047891419151987</v>
      </c>
      <c r="AI31" s="139">
        <f t="shared" si="49"/>
        <v>2.6915964063072972</v>
      </c>
      <c r="AJ31" s="139">
        <f t="shared" si="50"/>
        <v>2.7037091197557288</v>
      </c>
      <c r="AK31" s="54">
        <f t="shared" si="53"/>
        <v>4.5001967680026204E-3</v>
      </c>
      <c r="AM31" s="36"/>
      <c r="AN31" s="36"/>
    </row>
    <row r="32" spans="1:40" ht="20.100000000000001" customHeight="1" x14ac:dyDescent="0.25">
      <c r="A32" s="223" t="s">
        <v>4</v>
      </c>
      <c r="B32" s="97">
        <v>129058</v>
      </c>
      <c r="C32" s="75">
        <v>143929</v>
      </c>
      <c r="D32" s="75">
        <v>130551</v>
      </c>
      <c r="E32" s="75">
        <v>168057</v>
      </c>
      <c r="F32" s="75">
        <v>116201</v>
      </c>
      <c r="G32" s="75">
        <v>126286</v>
      </c>
      <c r="H32" s="75">
        <v>162800</v>
      </c>
      <c r="I32" s="75">
        <v>135157</v>
      </c>
      <c r="J32" s="75">
        <v>164204</v>
      </c>
      <c r="K32" s="8">
        <v>132487</v>
      </c>
      <c r="L32" s="54">
        <f t="shared" si="51"/>
        <v>-0.193156074151665</v>
      </c>
      <c r="N32" s="2" t="s">
        <v>4</v>
      </c>
      <c r="O32" s="49">
        <v>29573.271000000001</v>
      </c>
      <c r="P32" s="75">
        <v>27556.182000000001</v>
      </c>
      <c r="Q32" s="75">
        <v>27462.67</v>
      </c>
      <c r="R32" s="75">
        <v>33693.252999999997</v>
      </c>
      <c r="S32" s="75">
        <v>31434.276000000002</v>
      </c>
      <c r="T32" s="75">
        <v>35272.599000000002</v>
      </c>
      <c r="U32" s="75">
        <v>32738.879000000001</v>
      </c>
      <c r="V32" s="75">
        <v>32002.925999999999</v>
      </c>
      <c r="W32" s="75">
        <v>37177.171999999999</v>
      </c>
      <c r="X32" s="8">
        <v>34183.506999999998</v>
      </c>
      <c r="Y32" s="54">
        <f t="shared" si="52"/>
        <v>-8.0524279791911041E-2</v>
      </c>
      <c r="AA32" s="138">
        <f t="shared" si="41"/>
        <v>2.2914713539648841</v>
      </c>
      <c r="AB32" s="139">
        <f t="shared" si="42"/>
        <v>1.9145677382598363</v>
      </c>
      <c r="AC32" s="139">
        <f t="shared" si="43"/>
        <v>2.1035970616847055</v>
      </c>
      <c r="AD32" s="139">
        <f t="shared" si="44"/>
        <v>2.0048705498729595</v>
      </c>
      <c r="AE32" s="139">
        <f t="shared" si="45"/>
        <v>2.7051639830982523</v>
      </c>
      <c r="AF32" s="139">
        <f t="shared" si="46"/>
        <v>2.7930727871656402</v>
      </c>
      <c r="AG32" s="139">
        <f t="shared" si="47"/>
        <v>2.0109876535626539</v>
      </c>
      <c r="AH32" s="139">
        <f t="shared" si="48"/>
        <v>2.3678334085544956</v>
      </c>
      <c r="AI32" s="139">
        <f t="shared" si="49"/>
        <v>2.2640844315607414</v>
      </c>
      <c r="AJ32" s="139">
        <f t="shared" si="50"/>
        <v>2.5801404666118182</v>
      </c>
      <c r="AK32" s="54">
        <f t="shared" si="53"/>
        <v>0.13959551624724717</v>
      </c>
      <c r="AM32" s="36"/>
      <c r="AN32" s="36"/>
    </row>
    <row r="33" spans="1:40" ht="20.100000000000001" customHeight="1" x14ac:dyDescent="0.25">
      <c r="A33" s="223" t="s">
        <v>5</v>
      </c>
      <c r="B33" s="97">
        <v>118132</v>
      </c>
      <c r="C33" s="75">
        <v>147178</v>
      </c>
      <c r="D33" s="75">
        <v>167545</v>
      </c>
      <c r="E33" s="75">
        <v>131906</v>
      </c>
      <c r="F33" s="75">
        <v>115808</v>
      </c>
      <c r="G33" s="75">
        <v>114799</v>
      </c>
      <c r="H33" s="75">
        <v>138304</v>
      </c>
      <c r="I33" s="75">
        <v>134536</v>
      </c>
      <c r="J33" s="75">
        <v>144042</v>
      </c>
      <c r="K33" s="8">
        <v>145315</v>
      </c>
      <c r="L33" s="54">
        <f t="shared" si="51"/>
        <v>8.8377001152441653E-3</v>
      </c>
      <c r="N33" s="2" t="s">
        <v>5</v>
      </c>
      <c r="O33" s="49">
        <v>29004.791000000001</v>
      </c>
      <c r="P33" s="75">
        <v>32399.741999999998</v>
      </c>
      <c r="Q33" s="75">
        <v>31705.72</v>
      </c>
      <c r="R33" s="75">
        <v>31122.39</v>
      </c>
      <c r="S33" s="75">
        <v>31058.1</v>
      </c>
      <c r="T33" s="75">
        <v>31539.868999999999</v>
      </c>
      <c r="U33" s="75">
        <v>33068.364000000001</v>
      </c>
      <c r="V33" s="75">
        <v>35573.934000000001</v>
      </c>
      <c r="W33" s="75">
        <v>34606.108999999997</v>
      </c>
      <c r="X33" s="8">
        <v>36882.529000000002</v>
      </c>
      <c r="Y33" s="54">
        <f t="shared" si="52"/>
        <v>6.5780871232879887E-2</v>
      </c>
      <c r="AA33" s="138">
        <f t="shared" si="41"/>
        <v>2.4552865438661837</v>
      </c>
      <c r="AB33" s="139">
        <f t="shared" si="42"/>
        <v>2.2013984427020343</v>
      </c>
      <c r="AC33" s="139">
        <f t="shared" si="43"/>
        <v>1.8923704079501031</v>
      </c>
      <c r="AD33" s="139">
        <f t="shared" si="44"/>
        <v>2.3594370233347988</v>
      </c>
      <c r="AE33" s="139">
        <f t="shared" si="45"/>
        <v>2.681861356728378</v>
      </c>
      <c r="AF33" s="139">
        <f t="shared" si="46"/>
        <v>2.7473992804815373</v>
      </c>
      <c r="AG33" s="139">
        <f t="shared" si="47"/>
        <v>2.3909911499305876</v>
      </c>
      <c r="AH33" s="139">
        <f t="shared" si="48"/>
        <v>2.6441944163643933</v>
      </c>
      <c r="AI33" s="139">
        <f t="shared" si="49"/>
        <v>2.4025012843476206</v>
      </c>
      <c r="AJ33" s="139">
        <f t="shared" si="50"/>
        <v>2.5381088669442247</v>
      </c>
      <c r="AK33" s="54">
        <f t="shared" si="53"/>
        <v>5.6444333029119366E-2</v>
      </c>
      <c r="AM33" s="36"/>
      <c r="AN33" s="36"/>
    </row>
    <row r="34" spans="1:40" ht="20.100000000000001" customHeight="1" x14ac:dyDescent="0.25">
      <c r="A34" s="223" t="s">
        <v>6</v>
      </c>
      <c r="B34" s="97">
        <v>135211</v>
      </c>
      <c r="C34" s="75">
        <v>175317</v>
      </c>
      <c r="D34" s="75">
        <v>118154</v>
      </c>
      <c r="E34" s="75">
        <v>152399</v>
      </c>
      <c r="F34" s="75">
        <v>114738</v>
      </c>
      <c r="G34" s="75">
        <v>115428</v>
      </c>
      <c r="H34" s="75">
        <v>126613</v>
      </c>
      <c r="I34" s="75">
        <v>156897</v>
      </c>
      <c r="J34" s="75">
        <v>146612</v>
      </c>
      <c r="K34" s="8">
        <v>117275</v>
      </c>
      <c r="L34" s="54">
        <f t="shared" si="51"/>
        <v>-0.20009958257168581</v>
      </c>
      <c r="N34" s="2" t="s">
        <v>6</v>
      </c>
      <c r="O34" s="49">
        <v>28421.634999999998</v>
      </c>
      <c r="P34" s="75">
        <v>31101.468000000001</v>
      </c>
      <c r="Q34" s="75">
        <v>27821.58</v>
      </c>
      <c r="R34" s="75">
        <v>30041.77</v>
      </c>
      <c r="S34" s="75">
        <v>29496.788</v>
      </c>
      <c r="T34" s="75">
        <v>31068.588</v>
      </c>
      <c r="U34" s="75">
        <v>31963.874</v>
      </c>
      <c r="V34" s="75">
        <v>36419.877999999997</v>
      </c>
      <c r="W34" s="75">
        <v>35474.750999999997</v>
      </c>
      <c r="X34" s="8">
        <v>30593.668000000001</v>
      </c>
      <c r="Y34" s="54">
        <f t="shared" si="52"/>
        <v>-0.1375931574544384</v>
      </c>
      <c r="AA34" s="138">
        <f t="shared" si="41"/>
        <v>2.1020209154580618</v>
      </c>
      <c r="AB34" s="139">
        <f t="shared" si="42"/>
        <v>1.7740132445798182</v>
      </c>
      <c r="AC34" s="139">
        <f t="shared" si="43"/>
        <v>2.3546879496250659</v>
      </c>
      <c r="AD34" s="139">
        <f t="shared" si="44"/>
        <v>1.9712576854178834</v>
      </c>
      <c r="AE34" s="139">
        <f t="shared" si="45"/>
        <v>2.5707950286740227</v>
      </c>
      <c r="AF34" s="139">
        <f t="shared" si="46"/>
        <v>2.6915989188065286</v>
      </c>
      <c r="AG34" s="139">
        <f t="shared" si="47"/>
        <v>2.5245333417579552</v>
      </c>
      <c r="AH34" s="139">
        <f t="shared" si="48"/>
        <v>2.321260317278214</v>
      </c>
      <c r="AI34" s="139">
        <f t="shared" si="49"/>
        <v>2.4196348866395652</v>
      </c>
      <c r="AJ34" s="139">
        <f t="shared" si="50"/>
        <v>2.6087118311660626</v>
      </c>
      <c r="AK34" s="54">
        <f t="shared" si="53"/>
        <v>7.8142758467617868E-2</v>
      </c>
      <c r="AM34" s="36"/>
      <c r="AN34" s="36"/>
    </row>
    <row r="35" spans="1:40" ht="20.100000000000001" customHeight="1" x14ac:dyDescent="0.25">
      <c r="A35" s="223" t="s">
        <v>7</v>
      </c>
      <c r="B35" s="97">
        <v>127394</v>
      </c>
      <c r="C35" s="75">
        <v>153173</v>
      </c>
      <c r="D35" s="75">
        <v>157185</v>
      </c>
      <c r="E35" s="75">
        <v>153335</v>
      </c>
      <c r="F35" s="75">
        <v>127866</v>
      </c>
      <c r="G35" s="75">
        <v>125620</v>
      </c>
      <c r="H35" s="75">
        <v>136980</v>
      </c>
      <c r="I35" s="75">
        <v>143925</v>
      </c>
      <c r="J35" s="75">
        <v>137723</v>
      </c>
      <c r="K35" s="8">
        <v>141343</v>
      </c>
      <c r="L35" s="54">
        <f t="shared" si="51"/>
        <v>2.6284643814032515E-2</v>
      </c>
      <c r="N35" s="2" t="s">
        <v>7</v>
      </c>
      <c r="O35" s="49">
        <v>32779.411999999997</v>
      </c>
      <c r="P35" s="75">
        <v>32399.375</v>
      </c>
      <c r="Q35" s="75">
        <v>32672.659</v>
      </c>
      <c r="R35" s="75">
        <v>33859.817000000003</v>
      </c>
      <c r="S35" s="75">
        <v>36267.966999999997</v>
      </c>
      <c r="T35" s="75">
        <v>36630.705000000002</v>
      </c>
      <c r="U35" s="75">
        <v>36275.366999999998</v>
      </c>
      <c r="V35" s="75">
        <v>35138.281999999999</v>
      </c>
      <c r="W35" s="75">
        <v>35499.514000000003</v>
      </c>
      <c r="X35" s="8">
        <v>41938.678</v>
      </c>
      <c r="Y35" s="54">
        <f t="shared" si="52"/>
        <v>0.18138738462729367</v>
      </c>
      <c r="AA35" s="138">
        <f t="shared" si="41"/>
        <v>2.5730734571486877</v>
      </c>
      <c r="AB35" s="139">
        <f t="shared" si="42"/>
        <v>2.1152144960273676</v>
      </c>
      <c r="AC35" s="139">
        <f t="shared" si="43"/>
        <v>2.0786117632089578</v>
      </c>
      <c r="AD35" s="139">
        <f t="shared" si="44"/>
        <v>2.2082249323376919</v>
      </c>
      <c r="AE35" s="139">
        <f t="shared" si="45"/>
        <v>2.8364042826083553</v>
      </c>
      <c r="AF35" s="139">
        <f t="shared" si="46"/>
        <v>2.9159930743512179</v>
      </c>
      <c r="AG35" s="139">
        <f t="shared" si="47"/>
        <v>2.6482236092860272</v>
      </c>
      <c r="AH35" s="139">
        <f t="shared" si="48"/>
        <v>2.4414300503734583</v>
      </c>
      <c r="AI35" s="139">
        <f t="shared" si="49"/>
        <v>2.5776024338708856</v>
      </c>
      <c r="AJ35" s="139">
        <f t="shared" si="50"/>
        <v>2.967156350155296</v>
      </c>
      <c r="AK35" s="54">
        <f t="shared" si="53"/>
        <v>0.15113033381932456</v>
      </c>
      <c r="AM35" s="36"/>
      <c r="AN35" s="36"/>
    </row>
    <row r="36" spans="1:40" ht="20.100000000000001" customHeight="1" x14ac:dyDescent="0.25">
      <c r="A36" s="223" t="s">
        <v>8</v>
      </c>
      <c r="B36" s="97">
        <v>84145</v>
      </c>
      <c r="C36" s="75">
        <v>93567</v>
      </c>
      <c r="D36" s="75">
        <v>109659</v>
      </c>
      <c r="E36" s="75">
        <v>85683</v>
      </c>
      <c r="F36" s="75">
        <v>75120</v>
      </c>
      <c r="G36" s="75">
        <v>77720</v>
      </c>
      <c r="H36" s="75">
        <v>113988</v>
      </c>
      <c r="I36" s="75">
        <v>109779</v>
      </c>
      <c r="J36" s="75">
        <v>115223</v>
      </c>
      <c r="K36" s="8">
        <v>100201</v>
      </c>
      <c r="L36" s="54">
        <f t="shared" si="51"/>
        <v>-0.13037327616882047</v>
      </c>
      <c r="N36" s="2" t="s">
        <v>8</v>
      </c>
      <c r="O36" s="49">
        <v>21851.236000000001</v>
      </c>
      <c r="P36" s="75">
        <v>23756.940999999999</v>
      </c>
      <c r="Q36" s="75">
        <v>26722.863000000001</v>
      </c>
      <c r="R36" s="75">
        <v>25745.832999999999</v>
      </c>
      <c r="S36" s="75">
        <v>21196.857</v>
      </c>
      <c r="T36" s="75">
        <v>23742.382000000001</v>
      </c>
      <c r="U36" s="75">
        <v>27458.442999999999</v>
      </c>
      <c r="V36" s="75">
        <v>27213.074000000001</v>
      </c>
      <c r="W36" s="75">
        <v>30488.754000000001</v>
      </c>
      <c r="X36" s="8">
        <v>28139.097000000002</v>
      </c>
      <c r="Y36" s="54">
        <f t="shared" si="52"/>
        <v>-7.7066350432031402E-2</v>
      </c>
      <c r="AA36" s="138">
        <f t="shared" si="41"/>
        <v>2.5968549527601166</v>
      </c>
      <c r="AB36" s="139">
        <f t="shared" si="42"/>
        <v>2.5390298930178372</v>
      </c>
      <c r="AC36" s="139">
        <f t="shared" si="43"/>
        <v>2.4369055891445299</v>
      </c>
      <c r="AD36" s="139">
        <f t="shared" si="44"/>
        <v>3.0047772603667005</v>
      </c>
      <c r="AE36" s="139">
        <f t="shared" si="45"/>
        <v>2.8217328274760383</v>
      </c>
      <c r="AF36" s="139">
        <f t="shared" si="46"/>
        <v>3.0548612969634585</v>
      </c>
      <c r="AG36" s="139">
        <f t="shared" si="47"/>
        <v>2.408888918131733</v>
      </c>
      <c r="AH36" s="139">
        <f t="shared" si="48"/>
        <v>2.4788961458931125</v>
      </c>
      <c r="AI36" s="139">
        <f t="shared" si="49"/>
        <v>2.6460649349522232</v>
      </c>
      <c r="AJ36" s="139">
        <f t="shared" si="50"/>
        <v>2.808265087174779</v>
      </c>
      <c r="AK36" s="54">
        <f t="shared" si="53"/>
        <v>6.1298628797816876E-2</v>
      </c>
      <c r="AM36" s="36"/>
      <c r="AN36" s="36"/>
    </row>
    <row r="37" spans="1:40" ht="20.100000000000001" customHeight="1" x14ac:dyDescent="0.25">
      <c r="A37" s="223" t="s">
        <v>9</v>
      </c>
      <c r="B37" s="97">
        <v>138568</v>
      </c>
      <c r="C37" s="75">
        <v>155850</v>
      </c>
      <c r="D37" s="75">
        <v>166910</v>
      </c>
      <c r="E37" s="75">
        <v>141022</v>
      </c>
      <c r="F37" s="75">
        <v>123949</v>
      </c>
      <c r="G37" s="75">
        <v>108935</v>
      </c>
      <c r="H37" s="75">
        <v>146960</v>
      </c>
      <c r="I37" s="75">
        <v>147602</v>
      </c>
      <c r="J37" s="75">
        <v>117229</v>
      </c>
      <c r="K37" s="8">
        <v>135053</v>
      </c>
      <c r="L37" s="54">
        <f t="shared" si="51"/>
        <v>0.15204428938232006</v>
      </c>
      <c r="N37" s="2" t="s">
        <v>9</v>
      </c>
      <c r="O37" s="49">
        <v>36873.239000000001</v>
      </c>
      <c r="P37" s="75">
        <v>38153.544999999998</v>
      </c>
      <c r="Q37" s="75">
        <v>35747.970999999998</v>
      </c>
      <c r="R37" s="75">
        <v>35405.063999999998</v>
      </c>
      <c r="S37" s="75">
        <v>39468.506000000001</v>
      </c>
      <c r="T37" s="75">
        <v>36656.012999999999</v>
      </c>
      <c r="U37" s="75">
        <v>39730.442000000003</v>
      </c>
      <c r="V37" s="75">
        <v>38905.267999999996</v>
      </c>
      <c r="W37" s="75">
        <v>37110.972999999998</v>
      </c>
      <c r="X37" s="8">
        <v>44275.112999999998</v>
      </c>
      <c r="Y37" s="54">
        <f t="shared" si="52"/>
        <v>0.19304640705594003</v>
      </c>
      <c r="AA37" s="138">
        <f t="shared" si="41"/>
        <v>2.6610212314531494</v>
      </c>
      <c r="AB37" s="139">
        <f t="shared" si="42"/>
        <v>2.4480940006416425</v>
      </c>
      <c r="AC37" s="139">
        <f t="shared" si="43"/>
        <v>2.1417513030974775</v>
      </c>
      <c r="AD37" s="139">
        <f t="shared" si="44"/>
        <v>2.5106057210931625</v>
      </c>
      <c r="AE37" s="139">
        <f t="shared" si="45"/>
        <v>3.1842536849833403</v>
      </c>
      <c r="AF37" s="139">
        <f t="shared" si="46"/>
        <v>3.3649435902143483</v>
      </c>
      <c r="AG37" s="139">
        <f t="shared" si="47"/>
        <v>2.7034867991290152</v>
      </c>
      <c r="AH37" s="139">
        <f t="shared" si="48"/>
        <v>2.6358225498299479</v>
      </c>
      <c r="AI37" s="139">
        <f t="shared" si="49"/>
        <v>3.165681955830042</v>
      </c>
      <c r="AJ37" s="139">
        <f t="shared" si="50"/>
        <v>3.2783509437035829</v>
      </c>
      <c r="AK37" s="54">
        <f t="shared" si="53"/>
        <v>3.5590747726898277E-2</v>
      </c>
      <c r="AM37" s="36"/>
      <c r="AN37" s="36"/>
    </row>
    <row r="38" spans="1:40" ht="20.100000000000001" customHeight="1" x14ac:dyDescent="0.25">
      <c r="A38" s="223" t="s">
        <v>10</v>
      </c>
      <c r="B38" s="97">
        <v>122100</v>
      </c>
      <c r="C38" s="75">
        <v>129990</v>
      </c>
      <c r="D38" s="75">
        <v>213923</v>
      </c>
      <c r="E38" s="75">
        <v>143279</v>
      </c>
      <c r="F38" s="75">
        <v>142423</v>
      </c>
      <c r="G38" s="75">
        <v>143940</v>
      </c>
      <c r="H38" s="75">
        <v>138456</v>
      </c>
      <c r="I38" s="75">
        <v>171460</v>
      </c>
      <c r="J38" s="75">
        <v>167780</v>
      </c>
      <c r="K38" s="8">
        <v>160936</v>
      </c>
      <c r="L38" s="54">
        <f t="shared" si="51"/>
        <v>-4.079151269519609E-2</v>
      </c>
      <c r="N38" s="2" t="s">
        <v>10</v>
      </c>
      <c r="O38" s="49">
        <v>39730.232000000004</v>
      </c>
      <c r="P38" s="75">
        <v>40735.678999999996</v>
      </c>
      <c r="Q38" s="75">
        <v>48266.112000000001</v>
      </c>
      <c r="R38" s="75">
        <v>48573.177000000003</v>
      </c>
      <c r="S38" s="75">
        <v>47199.01</v>
      </c>
      <c r="T38" s="75">
        <v>49361.275999999998</v>
      </c>
      <c r="U38" s="75">
        <v>45412.627999999997</v>
      </c>
      <c r="V38" s="75">
        <v>51801.627999999997</v>
      </c>
      <c r="W38" s="75">
        <v>54582.834000000003</v>
      </c>
      <c r="X38" s="8">
        <v>54752.694000000003</v>
      </c>
      <c r="Y38" s="54">
        <f t="shared" si="52"/>
        <v>3.1119673998605602E-3</v>
      </c>
      <c r="AA38" s="138">
        <f t="shared" si="41"/>
        <v>3.2539092547092552</v>
      </c>
      <c r="AB38" s="139">
        <f t="shared" si="42"/>
        <v>3.1337548272944069</v>
      </c>
      <c r="AC38" s="139">
        <f t="shared" si="43"/>
        <v>2.2562376182084209</v>
      </c>
      <c r="AD38" s="139">
        <f t="shared" si="44"/>
        <v>3.3901113910621938</v>
      </c>
      <c r="AE38" s="139">
        <f t="shared" si="45"/>
        <v>3.3140019519319215</v>
      </c>
      <c r="AF38" s="139">
        <f t="shared" si="46"/>
        <v>3.4292952619146866</v>
      </c>
      <c r="AG38" s="139">
        <f t="shared" si="47"/>
        <v>3.2799321083954469</v>
      </c>
      <c r="AH38" s="139">
        <f t="shared" si="48"/>
        <v>3.0212077452467048</v>
      </c>
      <c r="AI38" s="139">
        <f t="shared" si="49"/>
        <v>3.2532384074383125</v>
      </c>
      <c r="AJ38" s="139">
        <f t="shared" si="50"/>
        <v>3.4021408510215245</v>
      </c>
      <c r="AK38" s="54">
        <f t="shared" si="53"/>
        <v>4.5770529218749086E-2</v>
      </c>
      <c r="AM38" s="36"/>
      <c r="AN38" s="36"/>
    </row>
    <row r="39" spans="1:40" ht="20.100000000000001" customHeight="1" x14ac:dyDescent="0.25">
      <c r="A39" s="223" t="s">
        <v>11</v>
      </c>
      <c r="B39" s="97">
        <v>155283</v>
      </c>
      <c r="C39" s="75">
        <v>190852</v>
      </c>
      <c r="D39" s="75">
        <v>164476</v>
      </c>
      <c r="E39" s="75">
        <v>155784</v>
      </c>
      <c r="F39" s="75">
        <v>141172</v>
      </c>
      <c r="G39" s="75">
        <v>154005</v>
      </c>
      <c r="H39" s="75">
        <v>193124</v>
      </c>
      <c r="I39" s="75">
        <v>201827</v>
      </c>
      <c r="J39" s="75">
        <v>161830</v>
      </c>
      <c r="K39" s="8">
        <v>150436</v>
      </c>
      <c r="L39" s="54">
        <f t="shared" si="51"/>
        <v>-7.0407217450410925E-2</v>
      </c>
      <c r="N39" s="2" t="s">
        <v>11</v>
      </c>
      <c r="O39" s="49">
        <v>50334.872000000003</v>
      </c>
      <c r="P39" s="75">
        <v>48988.184999999998</v>
      </c>
      <c r="Q39" s="75">
        <v>51362.042000000001</v>
      </c>
      <c r="R39" s="75">
        <v>51289.856</v>
      </c>
      <c r="S39" s="75">
        <v>48284.936000000002</v>
      </c>
      <c r="T39" s="75">
        <v>53105.857000000004</v>
      </c>
      <c r="U39" s="75">
        <v>59549.021000000001</v>
      </c>
      <c r="V39" s="75">
        <v>59908.97</v>
      </c>
      <c r="W39" s="75">
        <v>53697.078000000001</v>
      </c>
      <c r="X39" s="8">
        <v>48154.266000000003</v>
      </c>
      <c r="Y39" s="54">
        <f t="shared" si="52"/>
        <v>-0.10322371731288615</v>
      </c>
      <c r="AA39" s="138">
        <f t="shared" ref="AA39:AB45" si="54">(O39/B39)*10</f>
        <v>3.2414927583830817</v>
      </c>
      <c r="AB39" s="139">
        <f t="shared" si="54"/>
        <v>2.5668153857439266</v>
      </c>
      <c r="AC39" s="139">
        <f t="shared" ref="AC39:AG41" si="55">IF(Q39="","",(Q39/D39)*10)</f>
        <v>3.1227681850239546</v>
      </c>
      <c r="AD39" s="139">
        <f t="shared" si="55"/>
        <v>3.2923699481333131</v>
      </c>
      <c r="AE39" s="139">
        <f t="shared" si="55"/>
        <v>3.4202912758904032</v>
      </c>
      <c r="AF39" s="139">
        <f t="shared" si="55"/>
        <v>3.4483203142755108</v>
      </c>
      <c r="AG39" s="139">
        <f t="shared" si="55"/>
        <v>3.0834604192125266</v>
      </c>
      <c r="AH39" s="139">
        <f t="shared" ref="AH39:AJ41" si="56">IF(V39="","",(V39/I39)*10)</f>
        <v>2.9683327800542045</v>
      </c>
      <c r="AI39" s="139">
        <f t="shared" si="56"/>
        <v>3.3181164184638199</v>
      </c>
      <c r="AJ39" s="139">
        <f t="shared" si="56"/>
        <v>3.2009802175011304</v>
      </c>
      <c r="AK39" s="54">
        <f t="shared" si="53"/>
        <v>-3.5302016623310575E-2</v>
      </c>
      <c r="AM39" s="36"/>
      <c r="AN39" s="36"/>
    </row>
    <row r="40" spans="1:40" ht="20.100000000000001" customHeight="1" thickBot="1" x14ac:dyDescent="0.3">
      <c r="A40" s="223" t="s">
        <v>12</v>
      </c>
      <c r="B40" s="97">
        <v>149651</v>
      </c>
      <c r="C40" s="75">
        <v>159210</v>
      </c>
      <c r="D40" s="75">
        <v>203435</v>
      </c>
      <c r="E40" s="75">
        <v>108595</v>
      </c>
      <c r="F40" s="75">
        <v>106302</v>
      </c>
      <c r="G40" s="75">
        <v>116549</v>
      </c>
      <c r="H40" s="75">
        <v>113773</v>
      </c>
      <c r="I40" s="75">
        <v>147624</v>
      </c>
      <c r="J40" s="81">
        <v>117569</v>
      </c>
      <c r="K40" s="8">
        <v>120327</v>
      </c>
      <c r="L40" s="54">
        <f t="shared" si="51"/>
        <v>2.3458564757716745E-2</v>
      </c>
      <c r="N40" s="3" t="s">
        <v>12</v>
      </c>
      <c r="O40" s="49">
        <v>35381.006999999998</v>
      </c>
      <c r="P40" s="75">
        <v>37153.85</v>
      </c>
      <c r="Q40" s="75">
        <v>37986.120000000003</v>
      </c>
      <c r="R40" s="75">
        <v>33420.184000000001</v>
      </c>
      <c r="S40" s="75">
        <v>33733.983</v>
      </c>
      <c r="T40" s="75">
        <v>36039.898000000001</v>
      </c>
      <c r="U40" s="75">
        <v>34055.991999999998</v>
      </c>
      <c r="V40" s="75">
        <v>36034.478000000003</v>
      </c>
      <c r="W40" s="75">
        <v>35921.741999999998</v>
      </c>
      <c r="X40" s="8">
        <v>36481.953000000001</v>
      </c>
      <c r="Y40" s="54">
        <f t="shared" si="52"/>
        <v>1.5595318289408208E-2</v>
      </c>
      <c r="AA40" s="138">
        <f t="shared" si="54"/>
        <v>2.3642345858029681</v>
      </c>
      <c r="AB40" s="139">
        <f t="shared" si="54"/>
        <v>2.3336379624395449</v>
      </c>
      <c r="AC40" s="139">
        <f t="shared" si="55"/>
        <v>1.8672362179565958</v>
      </c>
      <c r="AD40" s="139">
        <f t="shared" si="55"/>
        <v>3.0775066992034628</v>
      </c>
      <c r="AE40" s="139">
        <f t="shared" si="55"/>
        <v>3.1734100016932887</v>
      </c>
      <c r="AF40" s="139">
        <f t="shared" si="55"/>
        <v>3.0922528721825153</v>
      </c>
      <c r="AG40" s="139">
        <f t="shared" si="55"/>
        <v>2.9933281182705911</v>
      </c>
      <c r="AH40" s="139">
        <f t="shared" si="56"/>
        <v>2.4409633934861539</v>
      </c>
      <c r="AI40" s="139">
        <f t="shared" si="56"/>
        <v>3.0553753115191928</v>
      </c>
      <c r="AJ40" s="139">
        <f t="shared" si="56"/>
        <v>3.0319008202647786</v>
      </c>
      <c r="AK40" s="54">
        <f t="shared" si="53"/>
        <v>-7.6830139871563842E-3</v>
      </c>
      <c r="AM40" s="36"/>
      <c r="AN40" s="36"/>
    </row>
    <row r="41" spans="1:40" ht="20.100000000000001" customHeight="1" thickBot="1" x14ac:dyDescent="0.3">
      <c r="A41" s="224" t="s">
        <v>147</v>
      </c>
      <c r="B41" s="307">
        <f>SUM(B29:B40)</f>
        <v>1497003</v>
      </c>
      <c r="C41" s="205">
        <f>SUM(C29:C40)</f>
        <v>1681866</v>
      </c>
      <c r="D41" s="205">
        <f t="shared" ref="D41:K41" si="57">SUM(D29:D40)</f>
        <v>1866670</v>
      </c>
      <c r="E41" s="205">
        <f t="shared" si="57"/>
        <v>1638053</v>
      </c>
      <c r="F41" s="205">
        <f t="shared" si="57"/>
        <v>1384493</v>
      </c>
      <c r="G41" s="205">
        <f t="shared" si="57"/>
        <v>1402522</v>
      </c>
      <c r="H41" s="205">
        <f t="shared" si="57"/>
        <v>1646786</v>
      </c>
      <c r="I41" s="205">
        <f t="shared" si="57"/>
        <v>1678629</v>
      </c>
      <c r="J41" s="205">
        <f t="shared" si="57"/>
        <v>1681509</v>
      </c>
      <c r="K41" s="205">
        <f t="shared" si="57"/>
        <v>1575523</v>
      </c>
      <c r="L41" s="46">
        <f t="shared" si="51"/>
        <v>-6.303029005494469E-2</v>
      </c>
      <c r="N41" s="2"/>
      <c r="O41" s="204">
        <f>SUM(O29:O40)</f>
        <v>386175.48800000001</v>
      </c>
      <c r="P41" s="205">
        <f>SUM(P29:P40)</f>
        <v>391011.82299999997</v>
      </c>
      <c r="Q41" s="205">
        <f t="shared" ref="Q41:X41" si="58">SUM(Q29:Q40)</f>
        <v>406063.09400000004</v>
      </c>
      <c r="R41" s="205">
        <f t="shared" si="58"/>
        <v>407598.054</v>
      </c>
      <c r="S41" s="205">
        <f t="shared" si="58"/>
        <v>406953.16899999999</v>
      </c>
      <c r="T41" s="205">
        <f t="shared" si="58"/>
        <v>421887.391</v>
      </c>
      <c r="U41" s="205">
        <f t="shared" si="58"/>
        <v>431264.80099999998</v>
      </c>
      <c r="V41" s="205">
        <f t="shared" si="58"/>
        <v>442364.45199999993</v>
      </c>
      <c r="W41" s="205">
        <f t="shared" si="58"/>
        <v>454202.09499999997</v>
      </c>
      <c r="X41" s="445">
        <f t="shared" si="58"/>
        <v>456577.59400000004</v>
      </c>
      <c r="Y41" s="133">
        <f t="shared" si="52"/>
        <v>5.2300485315904784E-3</v>
      </c>
      <c r="AA41" s="208">
        <f t="shared" si="54"/>
        <v>2.5796574088361881</v>
      </c>
      <c r="AB41" s="210">
        <f t="shared" si="54"/>
        <v>2.3248690621012615</v>
      </c>
      <c r="AC41" s="210">
        <f t="shared" si="55"/>
        <v>2.1753341190462159</v>
      </c>
      <c r="AD41" s="210">
        <f t="shared" si="55"/>
        <v>2.4883080950372181</v>
      </c>
      <c r="AE41" s="210">
        <f t="shared" si="55"/>
        <v>2.9393660278527949</v>
      </c>
      <c r="AF41" s="210">
        <f t="shared" si="55"/>
        <v>3.0080625544554742</v>
      </c>
      <c r="AG41" s="210">
        <f t="shared" si="55"/>
        <v>2.6188272246667141</v>
      </c>
      <c r="AH41" s="210">
        <f t="shared" si="56"/>
        <v>2.6352723085327368</v>
      </c>
      <c r="AI41" s="210">
        <f t="shared" si="56"/>
        <v>2.7011576803930275</v>
      </c>
      <c r="AJ41" s="210">
        <f t="shared" si="56"/>
        <v>2.8979430576386385</v>
      </c>
      <c r="AK41" s="133">
        <f t="shared" si="53"/>
        <v>7.285223616304326E-2</v>
      </c>
      <c r="AM41" s="36"/>
      <c r="AN41" s="36"/>
    </row>
    <row r="42" spans="1:40" ht="20.100000000000001" customHeight="1" x14ac:dyDescent="0.25">
      <c r="A42" s="223" t="s">
        <v>15</v>
      </c>
      <c r="B42" s="97">
        <f>SUM(B29:B31)</f>
        <v>337461</v>
      </c>
      <c r="C42" s="75">
        <f>SUM(C29:C31)</f>
        <v>332800</v>
      </c>
      <c r="D42" s="75">
        <f>SUM(D29:D31)</f>
        <v>434832</v>
      </c>
      <c r="E42" s="75">
        <f t="shared" ref="E42:K42" si="59">SUM(E29:E31)</f>
        <v>397993</v>
      </c>
      <c r="F42" s="75">
        <f t="shared" si="59"/>
        <v>320914</v>
      </c>
      <c r="G42" s="75">
        <f t="shared" si="59"/>
        <v>319240</v>
      </c>
      <c r="H42" s="75">
        <f t="shared" si="59"/>
        <v>375788</v>
      </c>
      <c r="I42" s="75">
        <f t="shared" ref="I42" si="60">SUM(I29:I31)</f>
        <v>329822</v>
      </c>
      <c r="J42" s="75">
        <f t="shared" ref="J42" si="61">SUM(J29:J31)</f>
        <v>409297</v>
      </c>
      <c r="K42" s="8">
        <f t="shared" si="59"/>
        <v>372150</v>
      </c>
      <c r="L42" s="54">
        <f t="shared" si="51"/>
        <v>-9.0758055886068056E-2</v>
      </c>
      <c r="N42" s="4" t="s">
        <v>15</v>
      </c>
      <c r="O42" s="49">
        <f>SUM(O29:O31)</f>
        <v>82225.793000000005</v>
      </c>
      <c r="P42" s="75">
        <f>SUM(P29:P31)</f>
        <v>78766.856</v>
      </c>
      <c r="Q42" s="75">
        <f>SUM(Q29:Q31)</f>
        <v>86315.357000000004</v>
      </c>
      <c r="R42" s="75">
        <f t="shared" ref="R42:U42" si="62">SUM(R29:R31)</f>
        <v>84446.71</v>
      </c>
      <c r="S42" s="75">
        <f t="shared" si="62"/>
        <v>88812.745999999999</v>
      </c>
      <c r="T42" s="75">
        <f t="shared" si="62"/>
        <v>88470.203999999998</v>
      </c>
      <c r="U42" s="75">
        <f t="shared" si="62"/>
        <v>91011.790999999997</v>
      </c>
      <c r="V42" s="75">
        <f t="shared" ref="V42" si="63">SUM(V29:V31)</f>
        <v>89366.013999999996</v>
      </c>
      <c r="W42" s="75">
        <f t="shared" ref="W42:X42" si="64">SUM(W29:W31)</f>
        <v>99643.168000000005</v>
      </c>
      <c r="X42" s="75">
        <f t="shared" si="64"/>
        <v>101176.08900000001</v>
      </c>
      <c r="Y42" s="133">
        <f t="shared" si="52"/>
        <v>1.5384105411020272E-2</v>
      </c>
      <c r="AA42" s="222">
        <f t="shared" si="54"/>
        <v>2.4366013554158852</v>
      </c>
      <c r="AB42" s="211">
        <f t="shared" si="54"/>
        <v>2.3667925480769232</v>
      </c>
      <c r="AC42" s="211">
        <f t="shared" ref="AC42:AG44" si="65">(Q42/D42)*10</f>
        <v>1.9850277118519339</v>
      </c>
      <c r="AD42" s="211">
        <f t="shared" si="65"/>
        <v>2.1218139515016601</v>
      </c>
      <c r="AE42" s="211">
        <f t="shared" si="65"/>
        <v>2.7674936587372319</v>
      </c>
      <c r="AF42" s="211">
        <f t="shared" si="65"/>
        <v>2.7712756546798643</v>
      </c>
      <c r="AG42" s="211">
        <f t="shared" si="65"/>
        <v>2.4218918911726823</v>
      </c>
      <c r="AH42" s="211">
        <f t="shared" ref="AH42:AJ44" si="66">(V42/I42)*10</f>
        <v>2.709522530334544</v>
      </c>
      <c r="AI42" s="211">
        <f t="shared" si="66"/>
        <v>2.4344954397418013</v>
      </c>
      <c r="AJ42" s="211">
        <f t="shared" si="66"/>
        <v>2.7186910923014915</v>
      </c>
      <c r="AK42" s="133">
        <f t="shared" si="53"/>
        <v>0.11673698291660452</v>
      </c>
      <c r="AM42" s="36"/>
      <c r="AN42" s="36"/>
    </row>
    <row r="43" spans="1:40" ht="20.100000000000001" customHeight="1" x14ac:dyDescent="0.25">
      <c r="A43" s="223" t="s">
        <v>16</v>
      </c>
      <c r="B43" s="97">
        <f>SUM(B32:B34)</f>
        <v>382401</v>
      </c>
      <c r="C43" s="75">
        <f>SUM(C32:C34)</f>
        <v>466424</v>
      </c>
      <c r="D43" s="75">
        <f>SUM(D32:D34)</f>
        <v>416250</v>
      </c>
      <c r="E43" s="75">
        <f t="shared" ref="E43:H43" si="67">SUM(E32:E34)</f>
        <v>452362</v>
      </c>
      <c r="F43" s="75">
        <f t="shared" si="67"/>
        <v>346747</v>
      </c>
      <c r="G43" s="75">
        <f t="shared" si="67"/>
        <v>356513</v>
      </c>
      <c r="H43" s="75">
        <f t="shared" si="67"/>
        <v>427717</v>
      </c>
      <c r="I43" s="75">
        <f t="shared" ref="I43" si="68">SUM(I32:I34)</f>
        <v>426590</v>
      </c>
      <c r="J43" s="75">
        <f t="shared" ref="J43" si="69">SUM(J32:J34)</f>
        <v>454858</v>
      </c>
      <c r="K43" s="8">
        <f>IF(K34="","",SUM(K32:K34))</f>
        <v>395077</v>
      </c>
      <c r="L43" s="54">
        <f t="shared" si="51"/>
        <v>-0.13142783022393803</v>
      </c>
      <c r="N43" s="2" t="s">
        <v>16</v>
      </c>
      <c r="O43" s="49">
        <f>SUM(O32:O34)</f>
        <v>86999.697</v>
      </c>
      <c r="P43" s="75">
        <f>SUM(P32:P34)</f>
        <v>91057.391999999993</v>
      </c>
      <c r="Q43" s="75">
        <f>SUM(Q32:Q34)</f>
        <v>86989.97</v>
      </c>
      <c r="R43" s="75">
        <f t="shared" ref="R43:U43" si="70">SUM(R32:R34)</f>
        <v>94857.413</v>
      </c>
      <c r="S43" s="75">
        <f t="shared" si="70"/>
        <v>91989.164000000004</v>
      </c>
      <c r="T43" s="75">
        <f t="shared" si="70"/>
        <v>97881.055999999997</v>
      </c>
      <c r="U43" s="75">
        <f t="shared" si="70"/>
        <v>97771.116999999998</v>
      </c>
      <c r="V43" s="75">
        <f t="shared" ref="V43" si="71">SUM(V32:V34)</f>
        <v>103996.738</v>
      </c>
      <c r="W43" s="75">
        <f t="shared" ref="W43:X43" si="72">SUM(W32:W34)</f>
        <v>107258.03199999998</v>
      </c>
      <c r="X43" s="75">
        <f t="shared" si="72"/>
        <v>101659.704</v>
      </c>
      <c r="Y43" s="54">
        <f t="shared" si="52"/>
        <v>-5.219495356767296E-2</v>
      </c>
      <c r="AA43" s="138">
        <f t="shared" si="54"/>
        <v>2.2750907293652474</v>
      </c>
      <c r="AB43" s="139">
        <f t="shared" si="54"/>
        <v>1.9522449959693324</v>
      </c>
      <c r="AC43" s="139">
        <f t="shared" si="65"/>
        <v>2.0898491291291292</v>
      </c>
      <c r="AD43" s="139">
        <f t="shared" si="65"/>
        <v>2.0969359274209594</v>
      </c>
      <c r="AE43" s="139">
        <f t="shared" si="65"/>
        <v>2.6529188140056008</v>
      </c>
      <c r="AF43" s="139">
        <f t="shared" si="65"/>
        <v>2.7455115521734132</v>
      </c>
      <c r="AG43" s="139">
        <f t="shared" si="65"/>
        <v>2.2858833527776543</v>
      </c>
      <c r="AH43" s="139">
        <f t="shared" si="66"/>
        <v>2.4378616001312734</v>
      </c>
      <c r="AI43" s="139">
        <f t="shared" si="66"/>
        <v>2.3580553051721633</v>
      </c>
      <c r="AJ43" s="139">
        <f t="shared" si="66"/>
        <v>2.5731617887146054</v>
      </c>
      <c r="AK43" s="54">
        <f t="shared" si="53"/>
        <v>9.1221984094532096E-2</v>
      </c>
      <c r="AM43" s="36"/>
      <c r="AN43" s="36"/>
    </row>
    <row r="44" spans="1:40" ht="20.100000000000001" customHeight="1" x14ac:dyDescent="0.25">
      <c r="A44" s="223" t="s">
        <v>17</v>
      </c>
      <c r="B44" s="97">
        <f>SUM(B35:B37)</f>
        <v>350107</v>
      </c>
      <c r="C44" s="75">
        <f>SUM(C35:C37)</f>
        <v>402590</v>
      </c>
      <c r="D44" s="75">
        <f>SUM(D35:D37)</f>
        <v>433754</v>
      </c>
      <c r="E44" s="75">
        <f t="shared" ref="E44:H44" si="73">SUM(E35:E37)</f>
        <v>380040</v>
      </c>
      <c r="F44" s="75">
        <f t="shared" si="73"/>
        <v>326935</v>
      </c>
      <c r="G44" s="75">
        <f t="shared" si="73"/>
        <v>312275</v>
      </c>
      <c r="H44" s="75">
        <f t="shared" si="73"/>
        <v>397928</v>
      </c>
      <c r="I44" s="75">
        <f t="shared" ref="I44" si="74">SUM(I35:I37)</f>
        <v>401306</v>
      </c>
      <c r="J44" s="75">
        <f t="shared" ref="J44" si="75">SUM(J35:J37)</f>
        <v>370175</v>
      </c>
      <c r="K44" s="8">
        <f>IF(K37="","",SUM(K35:K37))</f>
        <v>376597</v>
      </c>
      <c r="L44" s="54">
        <f t="shared" si="51"/>
        <v>1.7348551360842845E-2</v>
      </c>
      <c r="N44" s="2" t="s">
        <v>17</v>
      </c>
      <c r="O44" s="49">
        <f>SUM(O35:O37)</f>
        <v>91503.887000000002</v>
      </c>
      <c r="P44" s="75">
        <f>SUM(P35:P37)</f>
        <v>94309.861000000004</v>
      </c>
      <c r="Q44" s="75">
        <f>SUM(Q35:Q37)</f>
        <v>95143.492999999988</v>
      </c>
      <c r="R44" s="75">
        <f t="shared" ref="R44:U44" si="76">SUM(R35:R37)</f>
        <v>95010.714000000007</v>
      </c>
      <c r="S44" s="75">
        <f t="shared" si="76"/>
        <v>96933.329999999987</v>
      </c>
      <c r="T44" s="75">
        <f t="shared" si="76"/>
        <v>97029.1</v>
      </c>
      <c r="U44" s="75">
        <f t="shared" si="76"/>
        <v>103464.25200000001</v>
      </c>
      <c r="V44" s="75">
        <f t="shared" ref="V44" si="77">SUM(V35:V37)</f>
        <v>101256.624</v>
      </c>
      <c r="W44" s="75">
        <f t="shared" ref="W44:X44" si="78">SUM(W35:W37)</f>
        <v>103099.24100000001</v>
      </c>
      <c r="X44" s="75">
        <f t="shared" si="78"/>
        <v>114352.88799999999</v>
      </c>
      <c r="Y44" s="54">
        <f t="shared" si="52"/>
        <v>0.1091535387733842</v>
      </c>
      <c r="AA44" s="138">
        <f t="shared" si="54"/>
        <v>2.6135977572570672</v>
      </c>
      <c r="AB44" s="139">
        <f t="shared" si="54"/>
        <v>2.3425783303112349</v>
      </c>
      <c r="AC44" s="139">
        <f t="shared" si="65"/>
        <v>2.1934896969249849</v>
      </c>
      <c r="AD44" s="139">
        <f t="shared" si="65"/>
        <v>2.5000187874960531</v>
      </c>
      <c r="AE44" s="139">
        <f t="shared" si="65"/>
        <v>2.9649113738204838</v>
      </c>
      <c r="AF44" s="139">
        <f t="shared" si="65"/>
        <v>3.1071683612200784</v>
      </c>
      <c r="AG44" s="139">
        <f t="shared" si="65"/>
        <v>2.6000746868780285</v>
      </c>
      <c r="AH44" s="139">
        <f t="shared" si="66"/>
        <v>2.5231774257050725</v>
      </c>
      <c r="AI44" s="139">
        <f t="shared" si="66"/>
        <v>2.7851486729249681</v>
      </c>
      <c r="AJ44" s="139">
        <f t="shared" si="66"/>
        <v>3.0364789947875312</v>
      </c>
      <c r="AK44" s="54">
        <f t="shared" si="53"/>
        <v>9.0239463446170551E-2</v>
      </c>
      <c r="AM44" s="36"/>
      <c r="AN44" s="36"/>
    </row>
    <row r="45" spans="1:40" ht="20.100000000000001" customHeight="1" thickBot="1" x14ac:dyDescent="0.3">
      <c r="A45" s="227" t="s">
        <v>18</v>
      </c>
      <c r="B45" s="148">
        <f>SUM(B38:B40)</f>
        <v>427034</v>
      </c>
      <c r="C45" s="81">
        <f>SUM(C38:C40)</f>
        <v>480052</v>
      </c>
      <c r="D45" s="81">
        <f>IF(D40="","",SUM(D38:D40))</f>
        <v>581834</v>
      </c>
      <c r="E45" s="81">
        <f t="shared" ref="E45:K45" si="79">IF(E40="","",SUM(E38:E40))</f>
        <v>407658</v>
      </c>
      <c r="F45" s="81">
        <f t="shared" si="79"/>
        <v>389897</v>
      </c>
      <c r="G45" s="81">
        <f t="shared" si="79"/>
        <v>414494</v>
      </c>
      <c r="H45" s="81">
        <f t="shared" si="79"/>
        <v>445353</v>
      </c>
      <c r="I45" s="81">
        <f t="shared" ref="I45" si="80">IF(I40="","",SUM(I38:I40))</f>
        <v>520911</v>
      </c>
      <c r="J45" s="81">
        <f t="shared" ref="J45" si="81">IF(J40="","",SUM(J38:J40))</f>
        <v>447179</v>
      </c>
      <c r="K45" s="122">
        <f t="shared" si="79"/>
        <v>431699</v>
      </c>
      <c r="L45" s="66">
        <f t="shared" si="51"/>
        <v>-3.4617010190550093E-2</v>
      </c>
      <c r="N45" s="3" t="s">
        <v>18</v>
      </c>
      <c r="O45" s="134">
        <f>SUM(O38:O40)</f>
        <v>125446.111</v>
      </c>
      <c r="P45" s="81">
        <f>SUM(P38:P40)</f>
        <v>126877.71400000001</v>
      </c>
      <c r="Q45" s="81">
        <f>IF(Q40="","",SUM(Q38:Q40))</f>
        <v>137614.274</v>
      </c>
      <c r="R45" s="81">
        <f t="shared" ref="R45:U45" si="82">IF(R40="","",SUM(R38:R40))</f>
        <v>133283.217</v>
      </c>
      <c r="S45" s="81">
        <f t="shared" si="82"/>
        <v>129217.929</v>
      </c>
      <c r="T45" s="81">
        <f t="shared" si="82"/>
        <v>138507.03100000002</v>
      </c>
      <c r="U45" s="81">
        <f t="shared" si="82"/>
        <v>139017.641</v>
      </c>
      <c r="V45" s="81">
        <f t="shared" ref="V45" si="83">IF(V40="","",SUM(V38:V40))</f>
        <v>147745.076</v>
      </c>
      <c r="W45" s="81">
        <f t="shared" ref="W45:X45" si="84">IF(W40="","",SUM(W38:W40))</f>
        <v>144201.65400000001</v>
      </c>
      <c r="X45" s="81">
        <f t="shared" si="84"/>
        <v>139388.913</v>
      </c>
      <c r="Y45" s="66">
        <f t="shared" si="52"/>
        <v>-3.3375074879515659E-2</v>
      </c>
      <c r="AA45" s="143">
        <f t="shared" si="54"/>
        <v>2.9376141244022724</v>
      </c>
      <c r="AB45" s="144">
        <f t="shared" si="54"/>
        <v>2.6429993834001317</v>
      </c>
      <c r="AC45" s="144">
        <f>IF(Q40="","",(Q45/D45)*10)</f>
        <v>2.3651810310157191</v>
      </c>
      <c r="AD45" s="144">
        <f>IF(R40="","",(R45/E45)*10)</f>
        <v>3.2694861133597279</v>
      </c>
      <c r="AE45" s="144">
        <f>IF(S40="","",(S45/F45)*10)</f>
        <v>3.3141555077366585</v>
      </c>
      <c r="AF45" s="144">
        <f>IF(T40="","",(T45/G45)*10)</f>
        <v>3.3415931473073197</v>
      </c>
      <c r="AG45" s="144">
        <f>IF(U40="","",(U45/H45)*10)</f>
        <v>3.121515763899648</v>
      </c>
      <c r="AH45" s="144">
        <f t="shared" ref="AH45:AJ45" si="85">IF(V40="","",(V45/I45)*10)</f>
        <v>2.8362825127516982</v>
      </c>
      <c r="AI45" s="144">
        <f t="shared" si="85"/>
        <v>3.2246964638321569</v>
      </c>
      <c r="AJ45" s="144">
        <f t="shared" si="85"/>
        <v>3.2288449359391613</v>
      </c>
      <c r="AK45" s="66">
        <f t="shared" si="53"/>
        <v>1.2864690222888352E-3</v>
      </c>
      <c r="AM45" s="36"/>
      <c r="AN45" s="36"/>
    </row>
    <row r="46" spans="1:40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AM46" s="36"/>
      <c r="AN46" s="36"/>
    </row>
    <row r="47" spans="1:40" ht="15.75" thickBot="1" x14ac:dyDescent="0.3">
      <c r="L47" s="215" t="s">
        <v>19</v>
      </c>
      <c r="Y47" s="215">
        <v>1000</v>
      </c>
      <c r="AK47" s="215" t="s">
        <v>44</v>
      </c>
      <c r="AM47" s="36"/>
      <c r="AN47" s="36"/>
    </row>
    <row r="48" spans="1:40" ht="20.100000000000001" customHeight="1" x14ac:dyDescent="0.25">
      <c r="A48" s="479" t="s">
        <v>31</v>
      </c>
      <c r="B48" s="481" t="s">
        <v>13</v>
      </c>
      <c r="C48" s="477"/>
      <c r="D48" s="477"/>
      <c r="E48" s="477"/>
      <c r="F48" s="477"/>
      <c r="G48" s="477"/>
      <c r="H48" s="477"/>
      <c r="I48" s="477"/>
      <c r="J48" s="477"/>
      <c r="K48" s="478"/>
      <c r="L48" s="474" t="str">
        <f>L26</f>
        <v>D       2019/2018</v>
      </c>
      <c r="N48" s="482" t="s">
        <v>21</v>
      </c>
      <c r="O48" s="476" t="s">
        <v>13</v>
      </c>
      <c r="P48" s="477"/>
      <c r="Q48" s="477"/>
      <c r="R48" s="477"/>
      <c r="S48" s="477"/>
      <c r="T48" s="477"/>
      <c r="U48" s="477"/>
      <c r="V48" s="477"/>
      <c r="W48" s="477"/>
      <c r="X48" s="478"/>
      <c r="Y48" s="474" t="str">
        <f>L48</f>
        <v>D       2019/2018</v>
      </c>
      <c r="AA48" s="476" t="s">
        <v>13</v>
      </c>
      <c r="AB48" s="477"/>
      <c r="AC48" s="477"/>
      <c r="AD48" s="477"/>
      <c r="AE48" s="477"/>
      <c r="AF48" s="477"/>
      <c r="AG48" s="477"/>
      <c r="AH48" s="477"/>
      <c r="AI48" s="477"/>
      <c r="AJ48" s="478"/>
      <c r="AK48" s="474" t="str">
        <f>Y48</f>
        <v>D       2019/2018</v>
      </c>
      <c r="AM48" s="36"/>
      <c r="AN48" s="36"/>
    </row>
    <row r="49" spans="1:40" ht="20.100000000000001" customHeight="1" thickBot="1" x14ac:dyDescent="0.3">
      <c r="A49" s="480"/>
      <c r="B49" s="43">
        <v>2010</v>
      </c>
      <c r="C49" s="216">
        <v>2011</v>
      </c>
      <c r="D49" s="216">
        <v>2012</v>
      </c>
      <c r="E49" s="216">
        <v>2013</v>
      </c>
      <c r="F49" s="216">
        <v>2014</v>
      </c>
      <c r="G49" s="216">
        <v>2015</v>
      </c>
      <c r="H49" s="216">
        <v>2016</v>
      </c>
      <c r="I49" s="41">
        <v>2017</v>
      </c>
      <c r="J49" s="216">
        <v>2018</v>
      </c>
      <c r="K49" s="42">
        <v>2019</v>
      </c>
      <c r="L49" s="475"/>
      <c r="N49" s="483"/>
      <c r="O49" s="63">
        <v>2010</v>
      </c>
      <c r="P49" s="216">
        <v>2011</v>
      </c>
      <c r="Q49" s="216">
        <v>2012</v>
      </c>
      <c r="R49" s="216">
        <v>2013</v>
      </c>
      <c r="S49" s="216">
        <v>2014</v>
      </c>
      <c r="T49" s="216">
        <v>2015</v>
      </c>
      <c r="U49" s="216">
        <v>2016</v>
      </c>
      <c r="V49" s="41">
        <v>2017</v>
      </c>
      <c r="W49" s="216">
        <v>2018</v>
      </c>
      <c r="X49" s="42">
        <v>2019</v>
      </c>
      <c r="Y49" s="475"/>
      <c r="AA49" s="63">
        <v>2010</v>
      </c>
      <c r="AB49" s="216">
        <v>2011</v>
      </c>
      <c r="AC49" s="216">
        <v>2012</v>
      </c>
      <c r="AD49" s="216">
        <v>2013</v>
      </c>
      <c r="AE49" s="216">
        <v>2014</v>
      </c>
      <c r="AF49" s="216">
        <v>2015</v>
      </c>
      <c r="AG49" s="216">
        <v>2016</v>
      </c>
      <c r="AH49" s="41">
        <v>2017</v>
      </c>
      <c r="AI49" s="216">
        <v>2018</v>
      </c>
      <c r="AJ49" s="42">
        <v>2019</v>
      </c>
      <c r="AK49" s="475"/>
      <c r="AM49" s="36"/>
      <c r="AN49" s="36"/>
    </row>
    <row r="50" spans="1:40" ht="3" customHeight="1" thickBot="1" x14ac:dyDescent="0.3">
      <c r="A50" s="29" t="s">
        <v>65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19"/>
      <c r="M50" s="30"/>
      <c r="N50" s="29"/>
      <c r="O50" s="373">
        <v>2010</v>
      </c>
      <c r="P50" s="217">
        <v>2011</v>
      </c>
      <c r="Q50" s="217">
        <v>2012</v>
      </c>
      <c r="R50" s="217"/>
      <c r="S50" s="217"/>
      <c r="T50" s="217"/>
      <c r="U50" s="217"/>
      <c r="V50" s="217"/>
      <c r="W50" s="217"/>
      <c r="X50" s="217"/>
      <c r="Y50" s="218"/>
      <c r="Z50" s="30"/>
      <c r="AA50" s="373"/>
      <c r="AB50" s="217"/>
      <c r="AC50" s="217"/>
      <c r="AD50" s="217"/>
      <c r="AE50" s="217"/>
      <c r="AF50" s="217"/>
      <c r="AG50" s="217"/>
      <c r="AH50" s="217"/>
      <c r="AI50" s="217"/>
      <c r="AJ50" s="217"/>
      <c r="AK50" s="219"/>
      <c r="AM50" s="36"/>
      <c r="AN50" s="36"/>
    </row>
    <row r="51" spans="1:40" ht="20.100000000000001" customHeight="1" x14ac:dyDescent="0.25">
      <c r="A51" s="220" t="s">
        <v>1</v>
      </c>
      <c r="B51" s="95">
        <v>77020.13</v>
      </c>
      <c r="C51" s="73">
        <v>75617.27</v>
      </c>
      <c r="D51" s="73">
        <v>113844.1</v>
      </c>
      <c r="E51" s="73">
        <v>93610.95</v>
      </c>
      <c r="F51" s="73">
        <v>94388.04</v>
      </c>
      <c r="G51" s="73">
        <v>91436.94</v>
      </c>
      <c r="H51" s="73">
        <v>70145.98</v>
      </c>
      <c r="I51" s="73">
        <v>96670.399999999994</v>
      </c>
      <c r="J51" s="73">
        <v>86690.71</v>
      </c>
      <c r="K51" s="221">
        <v>102763.4</v>
      </c>
      <c r="L51" s="133">
        <f>(K51-J51)/J51</f>
        <v>0.18540268040254818</v>
      </c>
      <c r="N51" s="2" t="s">
        <v>1</v>
      </c>
      <c r="O51" s="47">
        <v>14168.835999999999</v>
      </c>
      <c r="P51" s="73">
        <v>16344.844999999999</v>
      </c>
      <c r="Q51" s="73">
        <v>18481.169000000002</v>
      </c>
      <c r="R51" s="73">
        <v>20000.633000000002</v>
      </c>
      <c r="S51" s="73">
        <v>18045.734</v>
      </c>
      <c r="T51" s="73">
        <v>19063.575000000001</v>
      </c>
      <c r="U51" s="73">
        <v>17884.870999999999</v>
      </c>
      <c r="V51" s="73">
        <v>22256.164000000001</v>
      </c>
      <c r="W51" s="73">
        <v>22751.996999999999</v>
      </c>
      <c r="X51" s="221">
        <v>25859.793000000001</v>
      </c>
      <c r="Y51" s="133">
        <f>(X51-W51)/W51</f>
        <v>0.1365944272935691</v>
      </c>
      <c r="AA51" s="222">
        <f t="shared" ref="AA51:AA60" si="86">(O51/B51)*10</f>
        <v>1.8396276402026326</v>
      </c>
      <c r="AB51" s="211">
        <f t="shared" ref="AB51:AB67" si="87">(P51/C51)*10</f>
        <v>2.1615227579625658</v>
      </c>
      <c r="AC51" s="211">
        <f t="shared" ref="AC51:AC67" si="88">(Q51/D51)*10</f>
        <v>1.6233752122420047</v>
      </c>
      <c r="AD51" s="211">
        <f t="shared" ref="AD51:AD67" si="89">(R51/E51)*10</f>
        <v>2.1365698136809854</v>
      </c>
      <c r="AE51" s="211">
        <f t="shared" ref="AE51:AE67" si="90">(S51/F51)*10</f>
        <v>1.9118665881821471</v>
      </c>
      <c r="AF51" s="211">
        <f t="shared" ref="AF51:AF67" si="91">(T51/G51)*10</f>
        <v>2.0848876832492427</v>
      </c>
      <c r="AG51" s="211">
        <f t="shared" ref="AG51:AG67" si="92">(U51/H51)*10</f>
        <v>2.5496644283820684</v>
      </c>
      <c r="AH51" s="211">
        <f t="shared" ref="AH51:AH67" si="93">(V51/I51)*10</f>
        <v>2.3022728777371357</v>
      </c>
      <c r="AI51" s="211">
        <f t="shared" ref="AI51:AI67" si="94">(W51/J51)*10</f>
        <v>2.6245023255663726</v>
      </c>
      <c r="AJ51" s="211">
        <f t="shared" ref="AJ51:AJ67" si="95">(X51/K51)*10</f>
        <v>2.5164399971195972</v>
      </c>
      <c r="AK51" s="133">
        <f>(AJ51-AI51)/AI51</f>
        <v>-4.1174407579713378E-2</v>
      </c>
      <c r="AM51" s="36"/>
      <c r="AN51" s="36"/>
    </row>
    <row r="52" spans="1:40" ht="20.100000000000001" customHeight="1" x14ac:dyDescent="0.25">
      <c r="A52" s="223" t="s">
        <v>2</v>
      </c>
      <c r="B52" s="97">
        <v>72819.34</v>
      </c>
      <c r="C52" s="75">
        <v>87274.84</v>
      </c>
      <c r="D52" s="75">
        <v>101727.2</v>
      </c>
      <c r="E52" s="75">
        <v>110658.79</v>
      </c>
      <c r="F52" s="75">
        <v>109991.5</v>
      </c>
      <c r="G52" s="75">
        <v>92866.79</v>
      </c>
      <c r="H52" s="75">
        <v>72567.64</v>
      </c>
      <c r="I52" s="75">
        <v>85040.37</v>
      </c>
      <c r="J52" s="75">
        <v>97721.83</v>
      </c>
      <c r="K52" s="8">
        <v>111712.24</v>
      </c>
      <c r="L52" s="54">
        <f t="shared" ref="L52:L67" si="96">(K52-J52)/J52</f>
        <v>0.14316565704919773</v>
      </c>
      <c r="N52" s="2" t="s">
        <v>2</v>
      </c>
      <c r="O52" s="49">
        <v>14439.179</v>
      </c>
      <c r="P52" s="75">
        <v>17444.694</v>
      </c>
      <c r="Q52" s="75">
        <v>20090.993999999999</v>
      </c>
      <c r="R52" s="75">
        <v>22514.598999999998</v>
      </c>
      <c r="S52" s="75">
        <v>22065.344000000001</v>
      </c>
      <c r="T52" s="75">
        <v>19101.219000000001</v>
      </c>
      <c r="U52" s="75">
        <v>19254.93</v>
      </c>
      <c r="V52" s="75">
        <v>22517.317999999999</v>
      </c>
      <c r="W52" s="75">
        <v>25713.953000000001</v>
      </c>
      <c r="X52" s="8">
        <v>28328.846000000001</v>
      </c>
      <c r="Y52" s="54">
        <f t="shared" ref="Y52:Y67" si="97">(X52-W52)/W52</f>
        <v>0.10169159910963514</v>
      </c>
      <c r="AA52" s="138">
        <f t="shared" si="86"/>
        <v>1.9828769390109826</v>
      </c>
      <c r="AB52" s="139">
        <f t="shared" si="87"/>
        <v>1.9988227993313994</v>
      </c>
      <c r="AC52" s="139">
        <f t="shared" si="88"/>
        <v>1.9749874173279123</v>
      </c>
      <c r="AD52" s="139">
        <f t="shared" si="89"/>
        <v>2.0345965286625671</v>
      </c>
      <c r="AE52" s="139">
        <f t="shared" si="90"/>
        <v>2.0060953800975532</v>
      </c>
      <c r="AF52" s="139">
        <f t="shared" si="91"/>
        <v>2.0568406639230239</v>
      </c>
      <c r="AG52" s="139">
        <f t="shared" si="92"/>
        <v>2.6533769046368327</v>
      </c>
      <c r="AH52" s="139">
        <f t="shared" si="93"/>
        <v>2.6478386676821848</v>
      </c>
      <c r="AI52" s="139">
        <f t="shared" si="94"/>
        <v>2.631341738074287</v>
      </c>
      <c r="AJ52" s="139">
        <f t="shared" si="95"/>
        <v>2.5358766416285272</v>
      </c>
      <c r="AK52" s="54">
        <f t="shared" ref="AK52:AK67" si="98">(AJ52-AI52)/AI52</f>
        <v>-3.6280006912224411E-2</v>
      </c>
      <c r="AM52" s="36"/>
      <c r="AN52" s="36"/>
    </row>
    <row r="53" spans="1:40" ht="20.100000000000001" customHeight="1" x14ac:dyDescent="0.25">
      <c r="A53" s="223" t="s">
        <v>3</v>
      </c>
      <c r="B53" s="97">
        <v>84633.96</v>
      </c>
      <c r="C53" s="75">
        <v>105231.42</v>
      </c>
      <c r="D53" s="75">
        <v>125552.12</v>
      </c>
      <c r="E53" s="75">
        <v>103316.66</v>
      </c>
      <c r="F53" s="75">
        <v>107623.28</v>
      </c>
      <c r="G53" s="75">
        <v>129782.02</v>
      </c>
      <c r="H53" s="75">
        <v>82471.94</v>
      </c>
      <c r="I53" s="75">
        <v>109657.75</v>
      </c>
      <c r="J53" s="75">
        <v>106502.67</v>
      </c>
      <c r="K53" s="8">
        <v>100345.04</v>
      </c>
      <c r="L53" s="54">
        <f t="shared" si="96"/>
        <v>-5.7816672577316652E-2</v>
      </c>
      <c r="N53" s="2" t="s">
        <v>3</v>
      </c>
      <c r="O53" s="49">
        <v>16992.151999999998</v>
      </c>
      <c r="P53" s="75">
        <v>19273.382000000001</v>
      </c>
      <c r="Q53" s="75">
        <v>22749.488000000001</v>
      </c>
      <c r="R53" s="75">
        <v>20836.083999999999</v>
      </c>
      <c r="S53" s="75">
        <v>21337.534</v>
      </c>
      <c r="T53" s="75">
        <v>27425.903999999999</v>
      </c>
      <c r="U53" s="75">
        <v>21464.642</v>
      </c>
      <c r="V53" s="75">
        <v>29322.41</v>
      </c>
      <c r="W53" s="75">
        <v>27877.649000000001</v>
      </c>
      <c r="X53" s="8">
        <v>26427.713</v>
      </c>
      <c r="Y53" s="54">
        <f t="shared" si="97"/>
        <v>-5.2010698606614982E-2</v>
      </c>
      <c r="AA53" s="138">
        <f t="shared" si="86"/>
        <v>2.0077226683000533</v>
      </c>
      <c r="AB53" s="139">
        <f t="shared" si="87"/>
        <v>1.8315235126543006</v>
      </c>
      <c r="AC53" s="139">
        <f t="shared" si="88"/>
        <v>1.8119557041330725</v>
      </c>
      <c r="AD53" s="139">
        <f t="shared" si="89"/>
        <v>2.0167206334389824</v>
      </c>
      <c r="AE53" s="139">
        <f t="shared" si="90"/>
        <v>1.9826132412987227</v>
      </c>
      <c r="AF53" s="139">
        <f t="shared" si="91"/>
        <v>2.1132283193003158</v>
      </c>
      <c r="AG53" s="139">
        <f t="shared" si="92"/>
        <v>2.6026600077553654</v>
      </c>
      <c r="AH53" s="139">
        <f t="shared" si="93"/>
        <v>2.6739934021991152</v>
      </c>
      <c r="AI53" s="139">
        <f t="shared" si="94"/>
        <v>2.617554001228326</v>
      </c>
      <c r="AJ53" s="139">
        <f t="shared" si="95"/>
        <v>2.6336840366001151</v>
      </c>
      <c r="AK53" s="54">
        <f t="shared" si="98"/>
        <v>6.1622550534658586E-3</v>
      </c>
      <c r="AM53" s="36"/>
      <c r="AN53" s="36"/>
    </row>
    <row r="54" spans="1:40" ht="20.100000000000001" customHeight="1" x14ac:dyDescent="0.25">
      <c r="A54" s="223" t="s">
        <v>4</v>
      </c>
      <c r="B54" s="97">
        <v>86277.78</v>
      </c>
      <c r="C54" s="75">
        <v>90571.82</v>
      </c>
      <c r="D54" s="75">
        <v>114496.54</v>
      </c>
      <c r="E54" s="75">
        <v>127144.32000000001</v>
      </c>
      <c r="F54" s="75">
        <v>101418.98</v>
      </c>
      <c r="G54" s="75">
        <v>138312.82</v>
      </c>
      <c r="H54" s="75">
        <v>88569.84</v>
      </c>
      <c r="I54" s="75">
        <v>90108.86</v>
      </c>
      <c r="J54" s="75">
        <v>116074.35</v>
      </c>
      <c r="K54" s="8">
        <v>110207.59</v>
      </c>
      <c r="L54" s="54">
        <f t="shared" si="96"/>
        <v>-5.0543121714659689E-2</v>
      </c>
      <c r="N54" s="2" t="s">
        <v>4</v>
      </c>
      <c r="O54" s="49">
        <v>16451.804</v>
      </c>
      <c r="P54" s="75">
        <v>17348.706999999999</v>
      </c>
      <c r="Q54" s="75">
        <v>21481.076000000001</v>
      </c>
      <c r="R54" s="75">
        <v>23047.187999999998</v>
      </c>
      <c r="S54" s="75">
        <v>22346.683000000001</v>
      </c>
      <c r="T54" s="75">
        <v>26898.606</v>
      </c>
      <c r="U54" s="75">
        <v>21576.276999999998</v>
      </c>
      <c r="V54" s="75">
        <v>21389.477999999999</v>
      </c>
      <c r="W54" s="75">
        <v>27604.588</v>
      </c>
      <c r="X54" s="8">
        <v>27319.48</v>
      </c>
      <c r="Y54" s="54">
        <f t="shared" si="97"/>
        <v>-1.0328283110039541E-2</v>
      </c>
      <c r="AA54" s="138">
        <f t="shared" si="86"/>
        <v>1.9068413674992566</v>
      </c>
      <c r="AB54" s="139">
        <f t="shared" si="87"/>
        <v>1.9154641035147573</v>
      </c>
      <c r="AC54" s="139">
        <f t="shared" si="88"/>
        <v>1.8761332001822939</v>
      </c>
      <c r="AD54" s="139">
        <f t="shared" si="89"/>
        <v>1.8126793237794656</v>
      </c>
      <c r="AE54" s="139">
        <f t="shared" si="90"/>
        <v>2.2034024597762669</v>
      </c>
      <c r="AF54" s="139">
        <f t="shared" si="91"/>
        <v>1.9447659298682507</v>
      </c>
      <c r="AG54" s="139">
        <f t="shared" si="92"/>
        <v>2.436074966376816</v>
      </c>
      <c r="AH54" s="139">
        <f t="shared" si="93"/>
        <v>2.3737374992869733</v>
      </c>
      <c r="AI54" s="139">
        <f t="shared" si="94"/>
        <v>2.3781815706915439</v>
      </c>
      <c r="AJ54" s="139">
        <f t="shared" si="95"/>
        <v>2.4789109352631704</v>
      </c>
      <c r="AK54" s="54">
        <f t="shared" si="98"/>
        <v>4.2355624067146283E-2</v>
      </c>
      <c r="AM54" s="36"/>
      <c r="AN54" s="36"/>
    </row>
    <row r="55" spans="1:40" ht="20.100000000000001" customHeight="1" x14ac:dyDescent="0.25">
      <c r="A55" s="223" t="s">
        <v>5</v>
      </c>
      <c r="B55" s="97">
        <v>103881.57</v>
      </c>
      <c r="C55" s="75">
        <v>116715.04</v>
      </c>
      <c r="D55" s="75">
        <v>131645.19</v>
      </c>
      <c r="E55" s="75">
        <v>124200.61</v>
      </c>
      <c r="F55" s="75">
        <v>115003.55</v>
      </c>
      <c r="G55" s="75">
        <v>101873.19</v>
      </c>
      <c r="H55" s="75">
        <v>98498.07</v>
      </c>
      <c r="I55" s="75">
        <v>125707.19</v>
      </c>
      <c r="J55" s="75">
        <v>118085.03</v>
      </c>
      <c r="K55" s="8">
        <v>138082.54999999999</v>
      </c>
      <c r="L55" s="54">
        <f t="shared" si="96"/>
        <v>0.16934847711009593</v>
      </c>
      <c r="N55" s="2" t="s">
        <v>5</v>
      </c>
      <c r="O55" s="49">
        <v>18200.404999999999</v>
      </c>
      <c r="P55" s="75">
        <v>20443.026999999998</v>
      </c>
      <c r="Q55" s="75">
        <v>22726.203000000001</v>
      </c>
      <c r="R55" s="75">
        <v>24859.09</v>
      </c>
      <c r="S55" s="75">
        <v>23995.31</v>
      </c>
      <c r="T55" s="75">
        <v>23727.781999999999</v>
      </c>
      <c r="U55" s="75">
        <v>22966.651999999998</v>
      </c>
      <c r="V55" s="75">
        <v>30743.067999999999</v>
      </c>
      <c r="W55" s="75">
        <v>29718.337</v>
      </c>
      <c r="X55" s="8">
        <v>32008.008000000002</v>
      </c>
      <c r="Y55" s="54">
        <f t="shared" si="97"/>
        <v>7.7045731058235256E-2</v>
      </c>
      <c r="AA55" s="138">
        <f t="shared" si="86"/>
        <v>1.7520340711061642</v>
      </c>
      <c r="AB55" s="139">
        <f t="shared" si="87"/>
        <v>1.7515332214254478</v>
      </c>
      <c r="AC55" s="139">
        <f t="shared" si="88"/>
        <v>1.7263223213852328</v>
      </c>
      <c r="AD55" s="139">
        <f t="shared" si="89"/>
        <v>2.0015272066699188</v>
      </c>
      <c r="AE55" s="139">
        <f t="shared" si="90"/>
        <v>2.0864842867894078</v>
      </c>
      <c r="AF55" s="139">
        <f t="shared" si="91"/>
        <v>2.3291488172697843</v>
      </c>
      <c r="AG55" s="139">
        <f t="shared" si="92"/>
        <v>2.3316854837866363</v>
      </c>
      <c r="AH55" s="139">
        <f t="shared" si="93"/>
        <v>2.445609356155364</v>
      </c>
      <c r="AI55" s="139">
        <f t="shared" si="94"/>
        <v>2.5166896261109475</v>
      </c>
      <c r="AJ55" s="139">
        <f t="shared" si="95"/>
        <v>2.3180342483536123</v>
      </c>
      <c r="AK55" s="54">
        <f t="shared" si="98"/>
        <v>-7.8935191569219576E-2</v>
      </c>
      <c r="AM55" s="36"/>
      <c r="AN55" s="36"/>
    </row>
    <row r="56" spans="1:40" ht="20.100000000000001" customHeight="1" x14ac:dyDescent="0.25">
      <c r="A56" s="223" t="s">
        <v>6</v>
      </c>
      <c r="B56" s="97">
        <v>80469.45</v>
      </c>
      <c r="C56" s="75">
        <v>123040.03</v>
      </c>
      <c r="D56" s="75">
        <v>125120.52</v>
      </c>
      <c r="E56" s="75">
        <v>89935.11</v>
      </c>
      <c r="F56" s="75">
        <v>114563.68</v>
      </c>
      <c r="G56" s="75">
        <v>112203.61</v>
      </c>
      <c r="H56" s="75">
        <v>84181.98</v>
      </c>
      <c r="I56" s="75">
        <v>122243.8</v>
      </c>
      <c r="J56" s="75">
        <v>107462.64</v>
      </c>
      <c r="K56" s="8">
        <v>99905.85</v>
      </c>
      <c r="L56" s="54">
        <f t="shared" si="96"/>
        <v>-7.032015963873578E-2</v>
      </c>
      <c r="N56" s="2" t="s">
        <v>6</v>
      </c>
      <c r="O56" s="49">
        <v>17415.862000000001</v>
      </c>
      <c r="P56" s="75">
        <v>20004.233</v>
      </c>
      <c r="Q56" s="75">
        <v>23077.424999999999</v>
      </c>
      <c r="R56" s="75">
        <v>20396.612000000001</v>
      </c>
      <c r="S56" s="75">
        <v>22655.133999999998</v>
      </c>
      <c r="T56" s="75">
        <v>25022.575000000001</v>
      </c>
      <c r="U56" s="75">
        <v>20750.199000000001</v>
      </c>
      <c r="V56" s="75">
        <v>28108.851999999999</v>
      </c>
      <c r="W56" s="75">
        <v>27267.624</v>
      </c>
      <c r="X56" s="8">
        <v>25610.739000000001</v>
      </c>
      <c r="Y56" s="54">
        <f t="shared" si="97"/>
        <v>-6.0763820126021925E-2</v>
      </c>
      <c r="AA56" s="138">
        <f t="shared" si="86"/>
        <v>2.1642824699311354</v>
      </c>
      <c r="AB56" s="139">
        <f t="shared" si="87"/>
        <v>1.625831284338926</v>
      </c>
      <c r="AC56" s="139">
        <f t="shared" si="88"/>
        <v>1.8444156881700937</v>
      </c>
      <c r="AD56" s="139">
        <f t="shared" si="89"/>
        <v>2.2679253964330508</v>
      </c>
      <c r="AE56" s="139">
        <f t="shared" si="90"/>
        <v>1.9775145141985662</v>
      </c>
      <c r="AF56" s="139">
        <f t="shared" si="91"/>
        <v>2.230104272046149</v>
      </c>
      <c r="AG56" s="139">
        <f t="shared" si="92"/>
        <v>2.464921708897795</v>
      </c>
      <c r="AH56" s="139">
        <f t="shared" si="93"/>
        <v>2.2994092133915993</v>
      </c>
      <c r="AI56" s="139">
        <f t="shared" si="94"/>
        <v>2.5374049995421668</v>
      </c>
      <c r="AJ56" s="139">
        <f t="shared" si="95"/>
        <v>2.56348742340914</v>
      </c>
      <c r="AK56" s="54">
        <f t="shared" si="98"/>
        <v>1.0279172568698881E-2</v>
      </c>
      <c r="AM56" s="36"/>
      <c r="AN56" s="36"/>
    </row>
    <row r="57" spans="1:40" ht="20.100000000000001" customHeight="1" x14ac:dyDescent="0.25">
      <c r="A57" s="223" t="s">
        <v>7</v>
      </c>
      <c r="B57" s="97">
        <v>121245.22</v>
      </c>
      <c r="C57" s="75">
        <v>148123.04</v>
      </c>
      <c r="D57" s="75">
        <v>145034.51999999999</v>
      </c>
      <c r="E57" s="75">
        <v>118029.58</v>
      </c>
      <c r="F57" s="75">
        <v>152352.95000000001</v>
      </c>
      <c r="G57" s="75">
        <v>143202.35</v>
      </c>
      <c r="H57" s="75">
        <v>113759.99</v>
      </c>
      <c r="I57" s="75">
        <v>109766.19</v>
      </c>
      <c r="J57" s="75">
        <v>119696.71</v>
      </c>
      <c r="K57" s="8">
        <v>134173.79999999999</v>
      </c>
      <c r="L57" s="54">
        <f t="shared" si="96"/>
        <v>0.12094810291778263</v>
      </c>
      <c r="N57" s="2" t="s">
        <v>7</v>
      </c>
      <c r="O57" s="49">
        <v>21585.097000000002</v>
      </c>
      <c r="P57" s="75">
        <v>27388.944</v>
      </c>
      <c r="Q57" s="75">
        <v>30041.98</v>
      </c>
      <c r="R57" s="75">
        <v>31158.238000000001</v>
      </c>
      <c r="S57" s="75">
        <v>32854.050999999999</v>
      </c>
      <c r="T57" s="75">
        <v>32382.404999999999</v>
      </c>
      <c r="U57" s="75">
        <v>26168.737000000001</v>
      </c>
      <c r="V57" s="75">
        <v>29583.367999999999</v>
      </c>
      <c r="W57" s="75">
        <v>33476.61</v>
      </c>
      <c r="X57" s="8">
        <v>36697.288999999997</v>
      </c>
      <c r="Y57" s="54">
        <f t="shared" si="97"/>
        <v>9.620684412191069E-2</v>
      </c>
      <c r="AA57" s="138">
        <f t="shared" si="86"/>
        <v>1.7802843691487387</v>
      </c>
      <c r="AB57" s="139">
        <f t="shared" si="87"/>
        <v>1.8490670998920897</v>
      </c>
      <c r="AC57" s="139">
        <f t="shared" si="88"/>
        <v>2.0713675613226425</v>
      </c>
      <c r="AD57" s="139">
        <f t="shared" si="89"/>
        <v>2.6398668876056326</v>
      </c>
      <c r="AE57" s="139">
        <f t="shared" si="90"/>
        <v>2.1564433770399587</v>
      </c>
      <c r="AF57" s="139">
        <f t="shared" si="91"/>
        <v>2.2613040218962883</v>
      </c>
      <c r="AG57" s="139">
        <f t="shared" si="92"/>
        <v>2.3003462816760094</v>
      </c>
      <c r="AH57" s="139">
        <f t="shared" si="93"/>
        <v>2.6951257030967368</v>
      </c>
      <c r="AI57" s="139">
        <f t="shared" si="94"/>
        <v>2.7967861439132284</v>
      </c>
      <c r="AJ57" s="139">
        <f t="shared" si="95"/>
        <v>2.7350562479411034</v>
      </c>
      <c r="AK57" s="54">
        <f t="shared" si="98"/>
        <v>-2.2071725471920916E-2</v>
      </c>
      <c r="AM57" s="36"/>
      <c r="AN57" s="36"/>
    </row>
    <row r="58" spans="1:40" ht="20.100000000000001" customHeight="1" x14ac:dyDescent="0.25">
      <c r="A58" s="223" t="s">
        <v>8</v>
      </c>
      <c r="B58" s="97">
        <v>103944.8</v>
      </c>
      <c r="C58" s="75">
        <v>126697.19</v>
      </c>
      <c r="D58" s="75">
        <v>128779.39</v>
      </c>
      <c r="E58" s="75">
        <v>107220.34</v>
      </c>
      <c r="F58" s="75">
        <v>93191.83</v>
      </c>
      <c r="G58" s="75">
        <v>109094.74</v>
      </c>
      <c r="H58" s="75">
        <v>96182.720000000001</v>
      </c>
      <c r="I58" s="75">
        <v>105906.67</v>
      </c>
      <c r="J58" s="75">
        <v>100874.44</v>
      </c>
      <c r="K58" s="8">
        <v>95239.37</v>
      </c>
      <c r="L58" s="54">
        <f t="shared" si="96"/>
        <v>-5.5862218417272076E-2</v>
      </c>
      <c r="N58" s="2" t="s">
        <v>8</v>
      </c>
      <c r="O58" s="49">
        <v>17333.093000000001</v>
      </c>
      <c r="P58" s="75">
        <v>19429.269</v>
      </c>
      <c r="Q58" s="75">
        <v>22173.393</v>
      </c>
      <c r="R58" s="75">
        <v>23485.576000000001</v>
      </c>
      <c r="S58" s="75">
        <v>20594.052</v>
      </c>
      <c r="T58" s="75">
        <v>21320.543000000001</v>
      </c>
      <c r="U58" s="75">
        <v>22518.471000000001</v>
      </c>
      <c r="V58" s="75">
        <v>23832.374</v>
      </c>
      <c r="W58" s="75">
        <v>25445.677</v>
      </c>
      <c r="X58" s="8">
        <v>24599.541000000001</v>
      </c>
      <c r="Y58" s="54">
        <f t="shared" si="97"/>
        <v>-3.3252642482257344E-2</v>
      </c>
      <c r="AA58" s="138">
        <f t="shared" si="86"/>
        <v>1.6675286305808468</v>
      </c>
      <c r="AB58" s="139">
        <f t="shared" si="87"/>
        <v>1.5335201199016333</v>
      </c>
      <c r="AC58" s="139">
        <f t="shared" si="88"/>
        <v>1.721812240297147</v>
      </c>
      <c r="AD58" s="139">
        <f t="shared" si="89"/>
        <v>2.1904030522566895</v>
      </c>
      <c r="AE58" s="139">
        <f t="shared" si="90"/>
        <v>2.2098559498187771</v>
      </c>
      <c r="AF58" s="139">
        <f t="shared" si="91"/>
        <v>1.9543144793232012</v>
      </c>
      <c r="AG58" s="139">
        <f t="shared" si="92"/>
        <v>2.3412179443459284</v>
      </c>
      <c r="AH58" s="139">
        <f t="shared" si="93"/>
        <v>2.2503185115725004</v>
      </c>
      <c r="AI58" s="139">
        <f t="shared" si="94"/>
        <v>2.5225098647387783</v>
      </c>
      <c r="AJ58" s="139">
        <f t="shared" si="95"/>
        <v>2.5829172326528411</v>
      </c>
      <c r="AK58" s="54">
        <f t="shared" si="98"/>
        <v>2.3947326731393548E-2</v>
      </c>
      <c r="AM58" s="36"/>
      <c r="AN58" s="36"/>
    </row>
    <row r="59" spans="1:40" ht="20.100000000000001" customHeight="1" x14ac:dyDescent="0.25">
      <c r="A59" s="223" t="s">
        <v>9</v>
      </c>
      <c r="B59" s="97">
        <v>137718.64000000001</v>
      </c>
      <c r="C59" s="75">
        <v>135381.41</v>
      </c>
      <c r="D59" s="75">
        <v>128850.11</v>
      </c>
      <c r="E59" s="75">
        <v>149577.98000000001</v>
      </c>
      <c r="F59" s="75">
        <v>166278.62</v>
      </c>
      <c r="G59" s="75">
        <v>139990.41</v>
      </c>
      <c r="H59" s="75">
        <v>114966.94</v>
      </c>
      <c r="I59" s="75">
        <v>120221.6</v>
      </c>
      <c r="J59" s="75">
        <v>102458.58</v>
      </c>
      <c r="K59" s="8">
        <v>130380.82</v>
      </c>
      <c r="L59" s="54">
        <f t="shared" si="96"/>
        <v>0.27252222312665281</v>
      </c>
      <c r="N59" s="2" t="s">
        <v>9</v>
      </c>
      <c r="O59" s="49">
        <v>27784.526000000002</v>
      </c>
      <c r="P59" s="75">
        <v>28860.916000000001</v>
      </c>
      <c r="Q59" s="75">
        <v>26669.556</v>
      </c>
      <c r="R59" s="75">
        <v>36191.053</v>
      </c>
      <c r="S59" s="75">
        <v>36827.313000000002</v>
      </c>
      <c r="T59" s="75">
        <v>34137.561000000002</v>
      </c>
      <c r="U59" s="75">
        <v>30078.560000000001</v>
      </c>
      <c r="V59" s="75">
        <v>32961.33</v>
      </c>
      <c r="W59" s="75">
        <v>30391.468000000001</v>
      </c>
      <c r="X59" s="8">
        <v>34623.794000000002</v>
      </c>
      <c r="Y59" s="54">
        <f t="shared" si="97"/>
        <v>0.1392603345123046</v>
      </c>
      <c r="AA59" s="138">
        <f t="shared" si="86"/>
        <v>2.017484779111963</v>
      </c>
      <c r="AB59" s="139">
        <f t="shared" si="87"/>
        <v>2.131822677869879</v>
      </c>
      <c r="AC59" s="139">
        <f t="shared" si="88"/>
        <v>2.0698124355501131</v>
      </c>
      <c r="AD59" s="139">
        <f t="shared" si="89"/>
        <v>2.4195441735474699</v>
      </c>
      <c r="AE59" s="139">
        <f t="shared" si="90"/>
        <v>2.2147954439362079</v>
      </c>
      <c r="AF59" s="139">
        <f t="shared" si="91"/>
        <v>2.438564255937246</v>
      </c>
      <c r="AG59" s="139">
        <f t="shared" si="92"/>
        <v>2.6162790798815729</v>
      </c>
      <c r="AH59" s="139">
        <f t="shared" si="93"/>
        <v>2.7417144672837495</v>
      </c>
      <c r="AI59" s="139">
        <f t="shared" si="94"/>
        <v>2.9662199105238427</v>
      </c>
      <c r="AJ59" s="139">
        <f t="shared" si="95"/>
        <v>2.655589526128153</v>
      </c>
      <c r="AK59" s="54">
        <f t="shared" si="98"/>
        <v>-0.10472264153227651</v>
      </c>
      <c r="AM59" s="36"/>
      <c r="AN59" s="36"/>
    </row>
    <row r="60" spans="1:40" ht="20.100000000000001" customHeight="1" x14ac:dyDescent="0.25">
      <c r="A60" s="223" t="s">
        <v>10</v>
      </c>
      <c r="B60" s="97">
        <v>96313.3</v>
      </c>
      <c r="C60" s="75">
        <v>139394.99</v>
      </c>
      <c r="D60" s="75">
        <v>143871.70000000001</v>
      </c>
      <c r="E60" s="75">
        <v>165296.82999999999</v>
      </c>
      <c r="F60" s="75">
        <v>162972.79999999999</v>
      </c>
      <c r="G60" s="75">
        <v>134613.07</v>
      </c>
      <c r="H60" s="75">
        <v>111063.56</v>
      </c>
      <c r="I60" s="75">
        <v>140311.10999999999</v>
      </c>
      <c r="J60" s="75">
        <v>124944.51</v>
      </c>
      <c r="K60" s="8">
        <v>160192.73000000001</v>
      </c>
      <c r="L60" s="54">
        <f t="shared" si="96"/>
        <v>0.28211099471277301</v>
      </c>
      <c r="N60" s="2" t="s">
        <v>10</v>
      </c>
      <c r="O60" s="49">
        <v>22774.967000000001</v>
      </c>
      <c r="P60" s="75">
        <v>31523.499</v>
      </c>
      <c r="Q60" s="75">
        <v>36803.372000000003</v>
      </c>
      <c r="R60" s="75">
        <v>39015.557999999997</v>
      </c>
      <c r="S60" s="75">
        <v>41900</v>
      </c>
      <c r="T60" s="75">
        <v>32669.315999999999</v>
      </c>
      <c r="U60" s="75">
        <v>30619.311000000002</v>
      </c>
      <c r="V60" s="75">
        <v>36041.667999999998</v>
      </c>
      <c r="W60" s="75">
        <v>37442.144</v>
      </c>
      <c r="X60" s="8">
        <v>42350.372000000003</v>
      </c>
      <c r="Y60" s="54">
        <f t="shared" si="97"/>
        <v>0.13108832656591468</v>
      </c>
      <c r="AA60" s="138">
        <f t="shared" si="86"/>
        <v>2.3646751798557415</v>
      </c>
      <c r="AB60" s="139">
        <f t="shared" si="87"/>
        <v>2.2614513620611474</v>
      </c>
      <c r="AC60" s="139">
        <f t="shared" si="88"/>
        <v>2.5580688905462297</v>
      </c>
      <c r="AD60" s="139">
        <f t="shared" si="89"/>
        <v>2.3603331049966294</v>
      </c>
      <c r="AE60" s="139">
        <f t="shared" si="90"/>
        <v>2.5709811698639284</v>
      </c>
      <c r="AF60" s="139">
        <f t="shared" si="91"/>
        <v>2.4269052031871792</v>
      </c>
      <c r="AG60" s="139">
        <f t="shared" si="92"/>
        <v>2.756917840559046</v>
      </c>
      <c r="AH60" s="139">
        <f t="shared" si="93"/>
        <v>2.568696662723287</v>
      </c>
      <c r="AI60" s="139">
        <f t="shared" si="94"/>
        <v>2.9967018158701015</v>
      </c>
      <c r="AJ60" s="139">
        <f t="shared" si="95"/>
        <v>2.643713731578206</v>
      </c>
      <c r="AK60" s="54">
        <f t="shared" si="98"/>
        <v>-0.11779219487989144</v>
      </c>
      <c r="AM60" s="36"/>
      <c r="AN60" s="36"/>
    </row>
    <row r="61" spans="1:40" ht="20.100000000000001" customHeight="1" x14ac:dyDescent="0.25">
      <c r="A61" s="223" t="s">
        <v>11</v>
      </c>
      <c r="B61" s="97">
        <v>128709.03</v>
      </c>
      <c r="C61" s="75">
        <v>150071.28</v>
      </c>
      <c r="D61" s="75">
        <v>143385.01999999999</v>
      </c>
      <c r="E61" s="75">
        <v>130629.13</v>
      </c>
      <c r="F61" s="75">
        <v>133047.14000000001</v>
      </c>
      <c r="G61" s="75">
        <v>119520.94</v>
      </c>
      <c r="H61" s="75">
        <v>122238.16</v>
      </c>
      <c r="I61" s="75">
        <v>104404.11</v>
      </c>
      <c r="J61" s="75">
        <v>112380.65</v>
      </c>
      <c r="K61" s="8">
        <v>122824.72</v>
      </c>
      <c r="L61" s="54">
        <f t="shared" si="96"/>
        <v>9.2934771243982014E-2</v>
      </c>
      <c r="N61" s="2" t="s">
        <v>11</v>
      </c>
      <c r="O61" s="49">
        <v>25464.052</v>
      </c>
      <c r="P61" s="75">
        <v>29521.874</v>
      </c>
      <c r="Q61" s="75">
        <v>31498.723000000002</v>
      </c>
      <c r="R61" s="75">
        <v>30997.326000000001</v>
      </c>
      <c r="S61" s="75">
        <v>32940.035000000003</v>
      </c>
      <c r="T61" s="75">
        <v>29831.125</v>
      </c>
      <c r="U61" s="75">
        <v>34519.750999999997</v>
      </c>
      <c r="V61" s="75">
        <v>30903.571</v>
      </c>
      <c r="W61" s="75">
        <v>32156.462</v>
      </c>
      <c r="X61" s="8">
        <v>33341.332000000002</v>
      </c>
      <c r="Y61" s="54">
        <f t="shared" si="97"/>
        <v>3.6847026268001827E-2</v>
      </c>
      <c r="AA61" s="138">
        <f t="shared" ref="AA61:AA67" si="99">(O61/B61)*10</f>
        <v>1.9784200067392319</v>
      </c>
      <c r="AB61" s="139">
        <f t="shared" si="87"/>
        <v>1.9671901245861301</v>
      </c>
      <c r="AC61" s="139">
        <f t="shared" si="88"/>
        <v>2.1967931517532309</v>
      </c>
      <c r="AD61" s="139">
        <f t="shared" si="89"/>
        <v>2.3729260081575982</v>
      </c>
      <c r="AE61" s="139">
        <f t="shared" si="90"/>
        <v>2.4758168420606412</v>
      </c>
      <c r="AF61" s="139">
        <f t="shared" si="91"/>
        <v>2.4958910965727013</v>
      </c>
      <c r="AG61" s="139">
        <f t="shared" si="92"/>
        <v>2.8239750172941083</v>
      </c>
      <c r="AH61" s="139">
        <f t="shared" si="93"/>
        <v>2.9599956361871191</v>
      </c>
      <c r="AI61" s="139">
        <f t="shared" si="94"/>
        <v>2.8613877922934243</v>
      </c>
      <c r="AJ61" s="139">
        <f t="shared" si="95"/>
        <v>2.7145457363957353</v>
      </c>
      <c r="AK61" s="54">
        <f t="shared" si="98"/>
        <v>-5.1318474305782236E-2</v>
      </c>
      <c r="AM61" s="36"/>
      <c r="AN61" s="36"/>
    </row>
    <row r="62" spans="1:40" ht="20.100000000000001" customHeight="1" thickBot="1" x14ac:dyDescent="0.3">
      <c r="A62" s="223" t="s">
        <v>12</v>
      </c>
      <c r="B62" s="97">
        <v>76416.759999999995</v>
      </c>
      <c r="C62" s="75">
        <v>98624.65</v>
      </c>
      <c r="D62" s="75">
        <v>93700.92</v>
      </c>
      <c r="E62" s="75">
        <v>82943.08</v>
      </c>
      <c r="F62" s="75">
        <v>100845.22</v>
      </c>
      <c r="G62" s="75">
        <v>82769.73</v>
      </c>
      <c r="H62" s="75">
        <v>78072.59</v>
      </c>
      <c r="I62" s="75">
        <v>92901.83</v>
      </c>
      <c r="J62" s="81">
        <v>77572.28</v>
      </c>
      <c r="K62" s="8">
        <v>90041.919999999998</v>
      </c>
      <c r="L62" s="54">
        <f t="shared" si="96"/>
        <v>0.16074865918598757</v>
      </c>
      <c r="N62" s="3" t="s">
        <v>12</v>
      </c>
      <c r="O62" s="49">
        <v>15594.744000000001</v>
      </c>
      <c r="P62" s="75">
        <v>18323.046999999999</v>
      </c>
      <c r="Q62" s="75">
        <v>21648.362000000001</v>
      </c>
      <c r="R62" s="75">
        <v>20693.550999999999</v>
      </c>
      <c r="S62" s="75">
        <v>23770.444</v>
      </c>
      <c r="T62" s="75">
        <v>22065.902999999998</v>
      </c>
      <c r="U62" s="75">
        <v>24906.422999999999</v>
      </c>
      <c r="V62" s="75">
        <v>28016.947</v>
      </c>
      <c r="W62" s="75">
        <v>26292.933000000001</v>
      </c>
      <c r="X62" s="8">
        <v>27744.364000000001</v>
      </c>
      <c r="Y62" s="54">
        <f t="shared" si="97"/>
        <v>5.520232375749029E-2</v>
      </c>
      <c r="AA62" s="138">
        <f t="shared" si="99"/>
        <v>2.0407491759661105</v>
      </c>
      <c r="AB62" s="139">
        <f t="shared" si="87"/>
        <v>1.857856732571421</v>
      </c>
      <c r="AC62" s="139">
        <f t="shared" si="88"/>
        <v>2.3103681372605522</v>
      </c>
      <c r="AD62" s="139">
        <f t="shared" si="89"/>
        <v>2.4949098827774421</v>
      </c>
      <c r="AE62" s="139">
        <f t="shared" si="90"/>
        <v>2.3571215373420773</v>
      </c>
      <c r="AF62" s="139">
        <f t="shared" si="91"/>
        <v>2.6659387435479132</v>
      </c>
      <c r="AG62" s="139">
        <f t="shared" si="92"/>
        <v>3.1901622579704347</v>
      </c>
      <c r="AH62" s="139">
        <f t="shared" si="93"/>
        <v>3.0157583548138933</v>
      </c>
      <c r="AI62" s="139">
        <f t="shared" si="94"/>
        <v>3.3894753383554024</v>
      </c>
      <c r="AJ62" s="139">
        <f t="shared" si="95"/>
        <v>3.0812719231220305</v>
      </c>
      <c r="AK62" s="54">
        <f t="shared" si="98"/>
        <v>-9.0929534652674129E-2</v>
      </c>
      <c r="AM62" s="36"/>
      <c r="AN62" s="36"/>
    </row>
    <row r="63" spans="1:40" ht="20.100000000000001" customHeight="1" thickBot="1" x14ac:dyDescent="0.3">
      <c r="A63" s="224" t="s">
        <v>147</v>
      </c>
      <c r="B63" s="307">
        <f>SUM(B51:B62)</f>
        <v>1169449.98</v>
      </c>
      <c r="C63" s="205">
        <f t="shared" ref="C63:I63" si="100">SUM(C51:C62)</f>
        <v>1396742.9799999997</v>
      </c>
      <c r="D63" s="205">
        <f t="shared" si="100"/>
        <v>1496007.3299999998</v>
      </c>
      <c r="E63" s="205">
        <f t="shared" si="100"/>
        <v>1402563.38</v>
      </c>
      <c r="F63" s="205">
        <f t="shared" si="100"/>
        <v>1451677.59</v>
      </c>
      <c r="G63" s="205">
        <f t="shared" si="100"/>
        <v>1395666.6099999999</v>
      </c>
      <c r="H63" s="205">
        <f t="shared" si="100"/>
        <v>1132719.4100000001</v>
      </c>
      <c r="I63" s="205">
        <f t="shared" si="100"/>
        <v>1302939.8800000001</v>
      </c>
      <c r="J63" s="205">
        <f t="shared" ref="J63:K63" si="101">SUM(J51:J62)</f>
        <v>1270464.3999999999</v>
      </c>
      <c r="K63" s="205">
        <f t="shared" si="101"/>
        <v>1395870.0299999998</v>
      </c>
      <c r="L63" s="46">
        <f t="shared" si="96"/>
        <v>9.8708495885441491E-2</v>
      </c>
      <c r="N63" s="2"/>
      <c r="O63" s="204">
        <f>SUM(O51:O62)</f>
        <v>228204.71700000003</v>
      </c>
      <c r="P63" s="205">
        <f>SUM(P51:P62)</f>
        <v>265906.43700000003</v>
      </c>
      <c r="Q63" s="205">
        <f t="shared" ref="Q63:W63" si="102">SUM(Q51:Q62)</f>
        <v>297441.74100000004</v>
      </c>
      <c r="R63" s="205">
        <f t="shared" si="102"/>
        <v>313195.50800000003</v>
      </c>
      <c r="S63" s="205">
        <f t="shared" si="102"/>
        <v>319331.63400000008</v>
      </c>
      <c r="T63" s="205">
        <f t="shared" si="102"/>
        <v>313646.51400000002</v>
      </c>
      <c r="U63" s="205">
        <f t="shared" si="102"/>
        <v>292708.82399999996</v>
      </c>
      <c r="V63" s="205">
        <f t="shared" si="102"/>
        <v>335676.54800000001</v>
      </c>
      <c r="W63" s="205">
        <f t="shared" si="102"/>
        <v>346139.44200000004</v>
      </c>
      <c r="X63" s="445">
        <f t="shared" ref="X63" si="103">SUM(X51:X62)</f>
        <v>364911.27099999995</v>
      </c>
      <c r="Y63" s="133">
        <f t="shared" si="97"/>
        <v>5.4231984923578599E-2</v>
      </c>
      <c r="AA63" s="208">
        <f t="shared" si="99"/>
        <v>1.9513850177670706</v>
      </c>
      <c r="AB63" s="210">
        <f t="shared" si="87"/>
        <v>1.9037606833005174</v>
      </c>
      <c r="AC63" s="210">
        <f t="shared" si="88"/>
        <v>1.9882371899875655</v>
      </c>
      <c r="AD63" s="210">
        <f t="shared" si="89"/>
        <v>2.2330221397909309</v>
      </c>
      <c r="AE63" s="210">
        <f t="shared" si="90"/>
        <v>2.1997421204249634</v>
      </c>
      <c r="AF63" s="210">
        <f t="shared" si="91"/>
        <v>2.2472882259467402</v>
      </c>
      <c r="AG63" s="210">
        <f t="shared" si="92"/>
        <v>2.5841247304131558</v>
      </c>
      <c r="AH63" s="210">
        <f t="shared" si="93"/>
        <v>2.5763011260350703</v>
      </c>
      <c r="AI63" s="210">
        <f t="shared" si="94"/>
        <v>2.7245111472623718</v>
      </c>
      <c r="AJ63" s="210">
        <f t="shared" si="95"/>
        <v>2.6142209744269671</v>
      </c>
      <c r="AK63" s="133">
        <f t="shared" si="98"/>
        <v>-4.0480719980252537E-2</v>
      </c>
      <c r="AM63" s="36"/>
      <c r="AN63" s="36"/>
    </row>
    <row r="64" spans="1:40" ht="20.100000000000001" customHeight="1" x14ac:dyDescent="0.25">
      <c r="A64" s="223" t="s">
        <v>15</v>
      </c>
      <c r="B64" s="97">
        <f>SUM(B51:B53)</f>
        <v>234473.43</v>
      </c>
      <c r="C64" s="75">
        <f>SUM(C51:C53)</f>
        <v>268123.52999999997</v>
      </c>
      <c r="D64" s="75">
        <f>SUM(D51:D53)</f>
        <v>341123.42</v>
      </c>
      <c r="E64" s="75">
        <f t="shared" ref="E64:H64" si="104">SUM(E51:E53)</f>
        <v>307586.40000000002</v>
      </c>
      <c r="F64" s="75">
        <f t="shared" si="104"/>
        <v>312002.81999999995</v>
      </c>
      <c r="G64" s="75">
        <f t="shared" si="104"/>
        <v>314085.75</v>
      </c>
      <c r="H64" s="75">
        <f t="shared" si="104"/>
        <v>225185.56</v>
      </c>
      <c r="I64" s="75">
        <f t="shared" ref="I64" si="105">SUM(I51:I53)</f>
        <v>291368.52</v>
      </c>
      <c r="J64" s="75">
        <f t="shared" ref="J64:K64" si="106">SUM(J51:J53)</f>
        <v>290915.21000000002</v>
      </c>
      <c r="K64" s="8">
        <f t="shared" si="106"/>
        <v>314820.68</v>
      </c>
      <c r="L64" s="54">
        <f t="shared" si="96"/>
        <v>8.2173324660473987E-2</v>
      </c>
      <c r="N64" s="4" t="s">
        <v>15</v>
      </c>
      <c r="O64" s="49">
        <f>SUM(O51:O53)</f>
        <v>45600.167000000001</v>
      </c>
      <c r="P64" s="75">
        <f>SUM(P51:P53)</f>
        <v>53062.921000000002</v>
      </c>
      <c r="Q64" s="75">
        <f>SUM(Q51:Q53)</f>
        <v>61321.650999999998</v>
      </c>
      <c r="R64" s="75">
        <f>SUM(R51:R53)</f>
        <v>63351.316000000006</v>
      </c>
      <c r="S64" s="75">
        <f t="shared" ref="S64:U64" si="107">SUM(S51:S53)</f>
        <v>61448.612000000001</v>
      </c>
      <c r="T64" s="75">
        <f t="shared" si="107"/>
        <v>65590.698000000004</v>
      </c>
      <c r="U64" s="75">
        <f t="shared" si="107"/>
        <v>58604.442999999999</v>
      </c>
      <c r="V64" s="75">
        <f t="shared" ref="V64" si="108">SUM(V51:V53)</f>
        <v>74095.892000000007</v>
      </c>
      <c r="W64" s="75">
        <f t="shared" ref="W64:X64" si="109">SUM(W51:W53)</f>
        <v>76343.599000000002</v>
      </c>
      <c r="X64" s="75">
        <f t="shared" si="109"/>
        <v>80616.351999999999</v>
      </c>
      <c r="Y64" s="133">
        <f t="shared" si="97"/>
        <v>5.596740337064797E-2</v>
      </c>
      <c r="AA64" s="222">
        <f t="shared" si="99"/>
        <v>1.9447903756088696</v>
      </c>
      <c r="AB64" s="211">
        <f t="shared" si="87"/>
        <v>1.9790475308153674</v>
      </c>
      <c r="AC64" s="211">
        <f t="shared" si="88"/>
        <v>1.7976382565582862</v>
      </c>
      <c r="AD64" s="211">
        <f t="shared" si="89"/>
        <v>2.0596266935079055</v>
      </c>
      <c r="AE64" s="211">
        <f t="shared" si="90"/>
        <v>1.9694889937212752</v>
      </c>
      <c r="AF64" s="211">
        <f t="shared" si="91"/>
        <v>2.0883054388809428</v>
      </c>
      <c r="AG64" s="211">
        <f t="shared" si="92"/>
        <v>2.6024956040698171</v>
      </c>
      <c r="AH64" s="211">
        <f t="shared" si="93"/>
        <v>2.5430301118322598</v>
      </c>
      <c r="AI64" s="211">
        <f t="shared" si="94"/>
        <v>2.6242560160398627</v>
      </c>
      <c r="AJ64" s="211">
        <f t="shared" si="95"/>
        <v>2.5607070031104691</v>
      </c>
      <c r="AK64" s="133">
        <f t="shared" si="98"/>
        <v>-2.4216011144100325E-2</v>
      </c>
    </row>
    <row r="65" spans="1:37" ht="20.100000000000001" customHeight="1" x14ac:dyDescent="0.25">
      <c r="A65" s="223" t="s">
        <v>16</v>
      </c>
      <c r="B65" s="97">
        <f>SUM(B54:B56)</f>
        <v>270628.8</v>
      </c>
      <c r="C65" s="75">
        <f>SUM(C54:C56)</f>
        <v>330326.89</v>
      </c>
      <c r="D65" s="75">
        <f>SUM(D54:D56)</f>
        <v>371262.25</v>
      </c>
      <c r="E65" s="75">
        <f t="shared" ref="E65:H65" si="110">SUM(E54:E56)</f>
        <v>341280.04</v>
      </c>
      <c r="F65" s="75">
        <f t="shared" si="110"/>
        <v>330986.20999999996</v>
      </c>
      <c r="G65" s="75">
        <f t="shared" si="110"/>
        <v>352389.62</v>
      </c>
      <c r="H65" s="75">
        <f t="shared" si="110"/>
        <v>271249.89</v>
      </c>
      <c r="I65" s="75">
        <f t="shared" ref="I65" si="111">SUM(I54:I56)</f>
        <v>338059.85</v>
      </c>
      <c r="J65" s="75">
        <f t="shared" ref="J65:K65" si="112">SUM(J54:J56)</f>
        <v>341622.02</v>
      </c>
      <c r="K65" s="8">
        <f t="shared" si="112"/>
        <v>348195.99</v>
      </c>
      <c r="L65" s="54">
        <f t="shared" si="96"/>
        <v>1.9243402401285407E-2</v>
      </c>
      <c r="N65" s="2" t="s">
        <v>16</v>
      </c>
      <c r="O65" s="49">
        <f>SUM(O54:O56)</f>
        <v>52068.071000000004</v>
      </c>
      <c r="P65" s="75">
        <f>SUM(P54:P56)</f>
        <v>57795.966999999997</v>
      </c>
      <c r="Q65" s="75">
        <f>SUM(Q54:Q56)</f>
        <v>67284.703999999998</v>
      </c>
      <c r="R65" s="75">
        <f>SUM(R54:R56)</f>
        <v>68302.89</v>
      </c>
      <c r="S65" s="75">
        <f t="shared" ref="S65:U65" si="113">SUM(S54:S56)</f>
        <v>68997.127000000008</v>
      </c>
      <c r="T65" s="75">
        <f t="shared" si="113"/>
        <v>75648.963000000003</v>
      </c>
      <c r="U65" s="75">
        <f t="shared" si="113"/>
        <v>65293.127999999997</v>
      </c>
      <c r="V65" s="75">
        <f t="shared" ref="V65" si="114">SUM(V54:V56)</f>
        <v>80241.398000000001</v>
      </c>
      <c r="W65" s="75">
        <f t="shared" ref="W65:X65" si="115">SUM(W54:W56)</f>
        <v>84590.548999999999</v>
      </c>
      <c r="X65" s="75">
        <f t="shared" si="115"/>
        <v>84938.226999999999</v>
      </c>
      <c r="Y65" s="54">
        <f t="shared" si="97"/>
        <v>4.1101281893796424E-3</v>
      </c>
      <c r="AA65" s="138">
        <f t="shared" si="99"/>
        <v>1.9239663701719847</v>
      </c>
      <c r="AB65" s="139">
        <f t="shared" si="87"/>
        <v>1.7496597688429176</v>
      </c>
      <c r="AC65" s="139">
        <f t="shared" si="88"/>
        <v>1.8123227987763366</v>
      </c>
      <c r="AD65" s="139">
        <f t="shared" si="89"/>
        <v>2.0013737105750455</v>
      </c>
      <c r="AE65" s="139">
        <f t="shared" si="90"/>
        <v>2.0845921949437112</v>
      </c>
      <c r="AF65" s="139">
        <f t="shared" si="91"/>
        <v>2.1467420918924911</v>
      </c>
      <c r="AG65" s="139">
        <f t="shared" si="92"/>
        <v>2.4071209024269096</v>
      </c>
      <c r="AH65" s="139">
        <f t="shared" si="93"/>
        <v>2.3735855648045758</v>
      </c>
      <c r="AI65" s="139">
        <f t="shared" si="94"/>
        <v>2.4761445119960355</v>
      </c>
      <c r="AJ65" s="139">
        <f t="shared" si="95"/>
        <v>2.439379815947909</v>
      </c>
      <c r="AK65" s="54">
        <f t="shared" si="98"/>
        <v>-1.4847556703582796E-2</v>
      </c>
    </row>
    <row r="66" spans="1:37" ht="20.100000000000001" customHeight="1" x14ac:dyDescent="0.25">
      <c r="A66" s="223" t="s">
        <v>17</v>
      </c>
      <c r="B66" s="97">
        <f>SUM(B57:B59)</f>
        <v>362908.66000000003</v>
      </c>
      <c r="C66" s="75">
        <f>SUM(C57:C59)</f>
        <v>410201.64</v>
      </c>
      <c r="D66" s="75">
        <f>SUM(D57:D59)</f>
        <v>402664.01999999996</v>
      </c>
      <c r="E66" s="75">
        <f t="shared" ref="E66:H66" si="116">SUM(E57:E59)</f>
        <v>374827.9</v>
      </c>
      <c r="F66" s="75">
        <f t="shared" si="116"/>
        <v>411823.4</v>
      </c>
      <c r="G66" s="75">
        <f t="shared" si="116"/>
        <v>392287.5</v>
      </c>
      <c r="H66" s="75">
        <f t="shared" si="116"/>
        <v>324909.65000000002</v>
      </c>
      <c r="I66" s="75">
        <f t="shared" ref="I66" si="117">SUM(I57:I59)</f>
        <v>335894.45999999996</v>
      </c>
      <c r="J66" s="75">
        <f t="shared" ref="J66:K66" si="118">SUM(J57:J59)</f>
        <v>323029.73000000004</v>
      </c>
      <c r="K66" s="8">
        <f t="shared" si="118"/>
        <v>359793.99</v>
      </c>
      <c r="L66" s="54">
        <f t="shared" si="96"/>
        <v>0.11381076286693471</v>
      </c>
      <c r="N66" s="2" t="s">
        <v>17</v>
      </c>
      <c r="O66" s="49">
        <f>SUM(O57:O59)</f>
        <v>66702.716</v>
      </c>
      <c r="P66" s="75">
        <f>SUM(P57:P59)</f>
        <v>75679.129000000001</v>
      </c>
      <c r="Q66" s="75">
        <f>SUM(Q57:Q59)</f>
        <v>78884.929000000004</v>
      </c>
      <c r="R66" s="75">
        <f>SUM(R57:R59)</f>
        <v>90834.866999999998</v>
      </c>
      <c r="S66" s="75">
        <f t="shared" ref="S66:U66" si="119">SUM(S57:S59)</f>
        <v>90275.415999999997</v>
      </c>
      <c r="T66" s="75">
        <f t="shared" si="119"/>
        <v>87840.509000000005</v>
      </c>
      <c r="U66" s="75">
        <f t="shared" si="119"/>
        <v>78765.767999999996</v>
      </c>
      <c r="V66" s="75">
        <f t="shared" ref="V66" si="120">SUM(V57:V59)</f>
        <v>86377.072</v>
      </c>
      <c r="W66" s="75">
        <f t="shared" ref="W66:X66" si="121">SUM(W57:W59)</f>
        <v>89313.755000000005</v>
      </c>
      <c r="X66" s="75">
        <f t="shared" si="121"/>
        <v>95920.624000000011</v>
      </c>
      <c r="Y66" s="54">
        <f t="shared" si="97"/>
        <v>7.3973700915385382E-2</v>
      </c>
      <c r="AA66" s="138">
        <f t="shared" si="99"/>
        <v>1.8380028737809673</v>
      </c>
      <c r="AB66" s="139">
        <f t="shared" si="87"/>
        <v>1.8449250714843557</v>
      </c>
      <c r="AC66" s="139">
        <f t="shared" si="88"/>
        <v>1.9590756829974532</v>
      </c>
      <c r="AD66" s="139">
        <f t="shared" si="89"/>
        <v>2.4233752876987009</v>
      </c>
      <c r="AE66" s="139">
        <f t="shared" si="90"/>
        <v>2.1920904931579894</v>
      </c>
      <c r="AF66" s="139">
        <f t="shared" si="91"/>
        <v>2.2391870503138644</v>
      </c>
      <c r="AG66" s="139">
        <f t="shared" si="92"/>
        <v>2.4242360299240109</v>
      </c>
      <c r="AH66" s="139">
        <f t="shared" si="93"/>
        <v>2.5715539339350824</v>
      </c>
      <c r="AI66" s="139">
        <f t="shared" si="94"/>
        <v>2.764877245199691</v>
      </c>
      <c r="AJ66" s="139">
        <f t="shared" si="95"/>
        <v>2.6659873890611685</v>
      </c>
      <c r="AK66" s="54">
        <f t="shared" si="98"/>
        <v>-3.5766454481916891E-2</v>
      </c>
    </row>
    <row r="67" spans="1:37" ht="20.100000000000001" customHeight="1" thickBot="1" x14ac:dyDescent="0.3">
      <c r="A67" s="227" t="s">
        <v>18</v>
      </c>
      <c r="B67" s="148">
        <f>SUM(B60:B62)</f>
        <v>301439.09000000003</v>
      </c>
      <c r="C67" s="81">
        <f>SUM(C60:C62)</f>
        <v>388090.92000000004</v>
      </c>
      <c r="D67" s="81">
        <f>IF(D62="","",SUM(D60:D62))</f>
        <v>380957.63999999996</v>
      </c>
      <c r="E67" s="81">
        <f t="shared" ref="E67:H67" si="122">IF(E62="","",SUM(E60:E62))</f>
        <v>378869.04</v>
      </c>
      <c r="F67" s="81">
        <f t="shared" si="122"/>
        <v>396865.16000000003</v>
      </c>
      <c r="G67" s="81">
        <f t="shared" si="122"/>
        <v>336903.74</v>
      </c>
      <c r="H67" s="81">
        <f t="shared" si="122"/>
        <v>311374.31</v>
      </c>
      <c r="I67" s="81">
        <f t="shared" ref="I67" si="123">IF(I62="","",SUM(I60:I62))</f>
        <v>337617.05</v>
      </c>
      <c r="J67" s="81">
        <f t="shared" ref="J67:K67" si="124">IF(J62="","",SUM(J60:J62))</f>
        <v>314897.43999999994</v>
      </c>
      <c r="K67" s="122">
        <f t="shared" si="124"/>
        <v>373059.37</v>
      </c>
      <c r="L67" s="66">
        <f t="shared" si="96"/>
        <v>0.18470118397913957</v>
      </c>
      <c r="N67" s="3" t="s">
        <v>18</v>
      </c>
      <c r="O67" s="134">
        <f>SUM(O60:O62)</f>
        <v>63833.762999999999</v>
      </c>
      <c r="P67" s="81">
        <f>SUM(P60:P62)</f>
        <v>79368.42</v>
      </c>
      <c r="Q67" s="81">
        <f>IF(Q62="","",SUM(Q60:Q62))</f>
        <v>89950.456999999995</v>
      </c>
      <c r="R67" s="81">
        <f>IF(R62="","",SUM(R60:R62))</f>
        <v>90706.434999999998</v>
      </c>
      <c r="S67" s="81">
        <f t="shared" ref="S67:U67" si="125">IF(S62="","",SUM(S60:S62))</f>
        <v>98610.479000000007</v>
      </c>
      <c r="T67" s="81">
        <f t="shared" si="125"/>
        <v>84566.343999999997</v>
      </c>
      <c r="U67" s="81">
        <f t="shared" si="125"/>
        <v>90045.485000000001</v>
      </c>
      <c r="V67" s="81">
        <f t="shared" ref="V67" si="126">IF(V62="","",SUM(V60:V62))</f>
        <v>94962.186000000002</v>
      </c>
      <c r="W67" s="81">
        <f t="shared" ref="W67:X67" si="127">IF(W62="","",SUM(W60:W62))</f>
        <v>95891.539000000004</v>
      </c>
      <c r="X67" s="81">
        <f t="shared" si="127"/>
        <v>103436.068</v>
      </c>
      <c r="Y67" s="66">
        <f t="shared" si="97"/>
        <v>7.8677734017805201E-2</v>
      </c>
      <c r="AA67" s="143">
        <f t="shared" si="99"/>
        <v>2.117633880861304</v>
      </c>
      <c r="AB67" s="144">
        <f t="shared" si="87"/>
        <v>2.0450986073057313</v>
      </c>
      <c r="AC67" s="144">
        <f t="shared" si="88"/>
        <v>2.3611669003409412</v>
      </c>
      <c r="AD67" s="144">
        <f t="shared" si="89"/>
        <v>2.3941369028200352</v>
      </c>
      <c r="AE67" s="144">
        <f t="shared" si="90"/>
        <v>2.4847350923925897</v>
      </c>
      <c r="AF67" s="144">
        <f t="shared" si="91"/>
        <v>2.5101040433685897</v>
      </c>
      <c r="AG67" s="144">
        <f t="shared" si="92"/>
        <v>2.8918726467832241</v>
      </c>
      <c r="AH67" s="144">
        <f t="shared" si="93"/>
        <v>2.8127189074129992</v>
      </c>
      <c r="AI67" s="144">
        <f t="shared" si="94"/>
        <v>3.045167309076886</v>
      </c>
      <c r="AJ67" s="144">
        <f t="shared" si="95"/>
        <v>2.7726436143394553</v>
      </c>
      <c r="AK67" s="66">
        <f t="shared" si="98"/>
        <v>-8.9493833040012433E-2</v>
      </c>
    </row>
    <row r="68" spans="1:37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</sheetData>
  <mergeCells count="24">
    <mergeCell ref="A48:A49"/>
    <mergeCell ref="B48:K48"/>
    <mergeCell ref="L48:L49"/>
    <mergeCell ref="AA48:AJ48"/>
    <mergeCell ref="AK48:AK49"/>
    <mergeCell ref="O48:X48"/>
    <mergeCell ref="Y48:Y49"/>
    <mergeCell ref="N48:N49"/>
    <mergeCell ref="AK26:AK27"/>
    <mergeCell ref="AA4:AJ4"/>
    <mergeCell ref="AK4:AK5"/>
    <mergeCell ref="A26:A27"/>
    <mergeCell ref="B26:K26"/>
    <mergeCell ref="L26:L27"/>
    <mergeCell ref="N26:N27"/>
    <mergeCell ref="O4:X4"/>
    <mergeCell ref="Y4:Y5"/>
    <mergeCell ref="A4:A5"/>
    <mergeCell ref="B4:K4"/>
    <mergeCell ref="L4:L5"/>
    <mergeCell ref="N4:N5"/>
    <mergeCell ref="AA26:AJ26"/>
    <mergeCell ref="O26:X26"/>
    <mergeCell ref="Y26:Y27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4294967292" r:id="rId1"/>
  <ignoredErrors>
    <ignoredError sqref="J20:K23 W20:X23 W41:X45 J42:K45 J64:K67 W64:X67 B64:H67 B42:H45 B20:H23 O63:U67 O41:U45 O19:U23 X19 X63 I20:I23 V20:V23 V42:V45 I64:I67 V64:V67" formulaRange="1"/>
    <ignoredError sqref="AH29:AK4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B98791D2-787F-4C53-A15C-8216402324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L7:L19</xm:sqref>
        </x14:conditionalFormatting>
        <x14:conditionalFormatting xmlns:xm="http://schemas.microsoft.com/office/excel/2006/main">
          <x14:cfRule type="iconSet" priority="25" id="{B1B9EED6-4467-4325-872E-2510C8D40E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L20:L23</xm:sqref>
        </x14:conditionalFormatting>
        <x14:conditionalFormatting xmlns:xm="http://schemas.microsoft.com/office/excel/2006/main">
          <x14:cfRule type="iconSet" priority="23" id="{E4E7F2E7-1454-4CCB-A874-85EC28AF34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21" id="{B6972306-328E-4D09-BB8A-82808C2F37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Y7:Y23</xm:sqref>
        </x14:conditionalFormatting>
        <x14:conditionalFormatting xmlns:xm="http://schemas.microsoft.com/office/excel/2006/main">
          <x14:cfRule type="iconSet" priority="18" id="{3C2DA7C2-3ADD-4478-901B-A54AE6FBEB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L29:L45</xm:sqref>
        </x14:conditionalFormatting>
        <x14:conditionalFormatting xmlns:xm="http://schemas.microsoft.com/office/excel/2006/main">
          <x14:cfRule type="iconSet" priority="15" id="{9642346C-177C-4EE3-AA0E-74C052CCCA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3" id="{73E71D80-DED9-4973-B9F6-8726D91BA8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Y29:Y45</xm:sqref>
        </x14:conditionalFormatting>
        <x14:conditionalFormatting xmlns:xm="http://schemas.microsoft.com/office/excel/2006/main">
          <x14:cfRule type="iconSet" priority="3" id="{2214FDE8-EA69-4496-97FB-24EA035959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L51:L67</xm:sqref>
        </x14:conditionalFormatting>
        <x14:conditionalFormatting xmlns:xm="http://schemas.microsoft.com/office/excel/2006/main">
          <x14:cfRule type="iconSet" priority="2" id="{499604CC-6109-4AF6-8A7C-A26FFAC76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Y51:Y67</xm:sqref>
        </x14:conditionalFormatting>
        <x14:conditionalFormatting xmlns:xm="http://schemas.microsoft.com/office/excel/2006/main">
          <x14:cfRule type="iconSet" priority="1" id="{553FB18E-1A7D-46FC-A03A-196A15CA2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9"/>
  <sheetViews>
    <sheetView showGridLines="0" topLeftCell="J1" zoomScale="96" zoomScaleNormal="96" workbookViewId="0">
      <selection activeCell="V57" sqref="V57"/>
    </sheetView>
  </sheetViews>
  <sheetFormatPr defaultRowHeight="15" x14ac:dyDescent="0.25"/>
  <cols>
    <col min="1" max="1" width="18.7109375" customWidth="1"/>
    <col min="2" max="8" width="9.5703125" bestFit="1" customWidth="1"/>
    <col min="9" max="9" width="9.5703125" customWidth="1"/>
    <col min="10" max="11" width="9.5703125" bestFit="1" customWidth="1"/>
    <col min="12" max="12" width="10.140625" style="214" customWidth="1"/>
    <col min="13" max="13" width="1.7109375" customWidth="1"/>
    <col min="14" max="14" width="18.7109375" hidden="1" customWidth="1"/>
    <col min="25" max="25" width="10" style="214" customWidth="1"/>
    <col min="26" max="26" width="1.7109375" customWidth="1"/>
    <col min="37" max="37" width="10.140625" style="214" customWidth="1"/>
    <col min="39" max="40" width="9.140625" style="35"/>
  </cols>
  <sheetData>
    <row r="1" spans="1:40" ht="15.75" x14ac:dyDescent="0.25">
      <c r="A1" s="20" t="s">
        <v>183</v>
      </c>
    </row>
    <row r="3" spans="1:40" ht="15.75" thickBot="1" x14ac:dyDescent="0.3">
      <c r="L3" s="6" t="s">
        <v>19</v>
      </c>
      <c r="Y3" s="215">
        <v>1000</v>
      </c>
      <c r="AK3" s="215" t="s">
        <v>44</v>
      </c>
    </row>
    <row r="4" spans="1:40" ht="20.100000000000001" customHeight="1" x14ac:dyDescent="0.25">
      <c r="A4" s="479" t="s">
        <v>21</v>
      </c>
      <c r="B4" s="481" t="s">
        <v>0</v>
      </c>
      <c r="C4" s="477"/>
      <c r="D4" s="477"/>
      <c r="E4" s="477"/>
      <c r="F4" s="477"/>
      <c r="G4" s="477"/>
      <c r="H4" s="477"/>
      <c r="I4" s="477"/>
      <c r="J4" s="477"/>
      <c r="K4" s="478"/>
      <c r="L4" s="484" t="s">
        <v>219</v>
      </c>
      <c r="N4" s="482" t="s">
        <v>21</v>
      </c>
      <c r="O4" s="476" t="s">
        <v>0</v>
      </c>
      <c r="P4" s="477"/>
      <c r="Q4" s="477"/>
      <c r="R4" s="477"/>
      <c r="S4" s="477"/>
      <c r="T4" s="477"/>
      <c r="U4" s="477"/>
      <c r="V4" s="477"/>
      <c r="W4" s="477"/>
      <c r="X4" s="478"/>
      <c r="Y4" s="484" t="s">
        <v>219</v>
      </c>
      <c r="AA4" s="476" t="s">
        <v>0</v>
      </c>
      <c r="AB4" s="477"/>
      <c r="AC4" s="477"/>
      <c r="AD4" s="477"/>
      <c r="AE4" s="477"/>
      <c r="AF4" s="477"/>
      <c r="AG4" s="477"/>
      <c r="AH4" s="477"/>
      <c r="AI4" s="477"/>
      <c r="AJ4" s="478"/>
      <c r="AK4" s="484" t="s">
        <v>219</v>
      </c>
    </row>
    <row r="5" spans="1:40" ht="20.100000000000001" customHeight="1" thickBot="1" x14ac:dyDescent="0.3">
      <c r="A5" s="480"/>
      <c r="B5" s="43">
        <v>2010</v>
      </c>
      <c r="C5" s="216">
        <v>2011</v>
      </c>
      <c r="D5" s="216">
        <v>2012</v>
      </c>
      <c r="E5" s="216">
        <v>2013</v>
      </c>
      <c r="F5" s="216">
        <v>2014</v>
      </c>
      <c r="G5" s="216">
        <v>2015</v>
      </c>
      <c r="H5" s="216">
        <v>2016</v>
      </c>
      <c r="I5" s="41">
        <v>2017</v>
      </c>
      <c r="J5" s="452">
        <v>2018</v>
      </c>
      <c r="K5" s="456">
        <v>2019</v>
      </c>
      <c r="L5" s="485"/>
      <c r="N5" s="483"/>
      <c r="O5" s="63">
        <v>2010</v>
      </c>
      <c r="P5" s="216">
        <v>2011</v>
      </c>
      <c r="Q5" s="216">
        <v>2012</v>
      </c>
      <c r="R5" s="216">
        <v>2013</v>
      </c>
      <c r="S5" s="216">
        <v>2014</v>
      </c>
      <c r="T5" s="216">
        <v>2015</v>
      </c>
      <c r="U5" s="216">
        <v>2016</v>
      </c>
      <c r="V5" s="216">
        <v>2017</v>
      </c>
      <c r="W5" s="41">
        <v>2018</v>
      </c>
      <c r="X5" s="446">
        <v>2019</v>
      </c>
      <c r="Y5" s="485"/>
      <c r="AA5" s="63">
        <v>2010</v>
      </c>
      <c r="AB5" s="216">
        <v>2011</v>
      </c>
      <c r="AC5" s="216">
        <v>2012</v>
      </c>
      <c r="AD5" s="216">
        <v>2013</v>
      </c>
      <c r="AE5" s="216">
        <v>2014</v>
      </c>
      <c r="AF5" s="216">
        <v>2015</v>
      </c>
      <c r="AG5" s="216">
        <v>2016</v>
      </c>
      <c r="AH5" s="216">
        <v>2017</v>
      </c>
      <c r="AI5" s="41">
        <v>2018</v>
      </c>
      <c r="AJ5" s="216">
        <v>2019</v>
      </c>
      <c r="AK5" s="485"/>
      <c r="AM5" s="22"/>
      <c r="AN5" s="22"/>
    </row>
    <row r="6" spans="1:40" ht="3" customHeight="1" thickBot="1" x14ac:dyDescent="0.3">
      <c r="A6" s="29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8"/>
      <c r="M6" s="30"/>
      <c r="N6" s="29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8"/>
      <c r="Z6" s="30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19"/>
    </row>
    <row r="7" spans="1:40" ht="20.100000000000001" customHeight="1" x14ac:dyDescent="0.25">
      <c r="A7" s="220" t="s">
        <v>1</v>
      </c>
      <c r="B7" s="47">
        <v>112208.21</v>
      </c>
      <c r="C7" s="73">
        <v>125412.47</v>
      </c>
      <c r="D7" s="73">
        <v>111648.51</v>
      </c>
      <c r="E7" s="73">
        <v>101032.49</v>
      </c>
      <c r="F7" s="73">
        <v>181499.09</v>
      </c>
      <c r="G7" s="73">
        <v>165515.39000000001</v>
      </c>
      <c r="H7" s="73">
        <v>127441.33</v>
      </c>
      <c r="I7" s="73">
        <v>165564.64000000001</v>
      </c>
      <c r="J7" s="221">
        <v>108022.51</v>
      </c>
      <c r="K7" s="96">
        <v>199889.87</v>
      </c>
      <c r="L7" s="133">
        <f>(K7-J7)/J7</f>
        <v>0.85044644861520069</v>
      </c>
      <c r="N7" s="2" t="s">
        <v>1</v>
      </c>
      <c r="O7" s="47">
        <v>5046.8119999999999</v>
      </c>
      <c r="P7" s="73">
        <v>5419.8779999999997</v>
      </c>
      <c r="Q7" s="73">
        <v>5376.692</v>
      </c>
      <c r="R7" s="73">
        <v>8185.97</v>
      </c>
      <c r="S7" s="73">
        <v>9253.7109999999993</v>
      </c>
      <c r="T7" s="73">
        <v>8018.4579999999996</v>
      </c>
      <c r="U7" s="73">
        <v>7549.5259999999998</v>
      </c>
      <c r="V7" s="73">
        <v>9256.76</v>
      </c>
      <c r="W7" s="221">
        <v>8429.6530000000002</v>
      </c>
      <c r="X7" s="96">
        <v>12453.57</v>
      </c>
      <c r="Y7" s="133">
        <f>(X7-W7)/W7</f>
        <v>0.47735262649601345</v>
      </c>
      <c r="AA7" s="222">
        <f t="shared" ref="AA7:AA16" si="0">(O7/B7)*10</f>
        <v>0.44977207995742907</v>
      </c>
      <c r="AB7" s="211">
        <f t="shared" ref="AB7:AB16" si="1">(P7/C7)*10</f>
        <v>0.43216420185329257</v>
      </c>
      <c r="AC7" s="211">
        <f t="shared" ref="AC7:AC16" si="2">(Q7/D7)*10</f>
        <v>0.48157310832003042</v>
      </c>
      <c r="AD7" s="211">
        <f t="shared" ref="AD7:AD16" si="3">(R7/E7)*10</f>
        <v>0.81023144139078418</v>
      </c>
      <c r="AE7" s="211">
        <f t="shared" ref="AE7:AE16" si="4">(S7/F7)*10</f>
        <v>0.50984889235532804</v>
      </c>
      <c r="AF7" s="211">
        <f t="shared" ref="AF7:AF16" si="5">(T7/G7)*10</f>
        <v>0.48445392298565099</v>
      </c>
      <c r="AG7" s="211">
        <f t="shared" ref="AG7:AG16" si="6">(U7/H7)*10</f>
        <v>0.59239227964742669</v>
      </c>
      <c r="AH7" s="211">
        <f t="shared" ref="AH7:AH22" si="7">(V7/I7)*10</f>
        <v>0.55910247502123633</v>
      </c>
      <c r="AI7" s="211">
        <f t="shared" ref="AI7:AI22" si="8">(W7/J7)*10</f>
        <v>0.78036077850810914</v>
      </c>
      <c r="AJ7" s="211">
        <f t="shared" ref="AJ7:AJ22" si="9">(X7/K7)*10</f>
        <v>0.62302156682577259</v>
      </c>
      <c r="AK7" s="133">
        <f>IF(AJ7="","",(AJ7-AI7)/AI7)</f>
        <v>-0.20162367973328577</v>
      </c>
      <c r="AM7" s="36"/>
      <c r="AN7" s="36"/>
    </row>
    <row r="8" spans="1:40" ht="20.100000000000001" customHeight="1" x14ac:dyDescent="0.25">
      <c r="A8" s="223" t="s">
        <v>2</v>
      </c>
      <c r="B8" s="49">
        <v>103876.34</v>
      </c>
      <c r="C8" s="75">
        <v>109703.67999999999</v>
      </c>
      <c r="D8" s="75">
        <v>90718.43</v>
      </c>
      <c r="E8" s="75">
        <v>91462.49</v>
      </c>
      <c r="F8" s="75">
        <v>178750.52</v>
      </c>
      <c r="G8" s="75">
        <v>189327.79</v>
      </c>
      <c r="H8" s="75">
        <v>161032.97</v>
      </c>
      <c r="I8" s="75">
        <v>180460.42</v>
      </c>
      <c r="J8" s="8">
        <v>101175.85</v>
      </c>
      <c r="K8" s="98">
        <v>238932.64</v>
      </c>
      <c r="L8" s="54">
        <f t="shared" ref="L8:L23" si="10">(K8-J8)/J8</f>
        <v>1.3615580200215762</v>
      </c>
      <c r="N8" s="2" t="s">
        <v>2</v>
      </c>
      <c r="O8" s="49">
        <v>4875.3999999999996</v>
      </c>
      <c r="P8" s="75">
        <v>5047.22</v>
      </c>
      <c r="Q8" s="75">
        <v>4979.2489999999998</v>
      </c>
      <c r="R8" s="75">
        <v>7645.0780000000004</v>
      </c>
      <c r="S8" s="75">
        <v>9124.9480000000003</v>
      </c>
      <c r="T8" s="75">
        <v>9271.5959999999995</v>
      </c>
      <c r="U8" s="75">
        <v>8398.7909999999993</v>
      </c>
      <c r="V8" s="75">
        <v>10079.531999999999</v>
      </c>
      <c r="W8" s="8">
        <v>9460.1350000000002</v>
      </c>
      <c r="X8" s="98">
        <v>13900.932000000001</v>
      </c>
      <c r="Y8" s="54">
        <f t="shared" ref="Y8:Y23" si="11">(X8-W8)/W8</f>
        <v>0.46942215940893023</v>
      </c>
      <c r="AA8" s="138">
        <f t="shared" si="0"/>
        <v>0.46934653261753345</v>
      </c>
      <c r="AB8" s="139">
        <f t="shared" si="1"/>
        <v>0.46007754707955106</v>
      </c>
      <c r="AC8" s="139">
        <f t="shared" si="2"/>
        <v>0.54886851547144277</v>
      </c>
      <c r="AD8" s="139">
        <f t="shared" si="3"/>
        <v>0.83587031142493495</v>
      </c>
      <c r="AE8" s="139">
        <f t="shared" si="4"/>
        <v>0.51048511635099025</v>
      </c>
      <c r="AF8" s="139">
        <f t="shared" si="5"/>
        <v>0.4897113096814788</v>
      </c>
      <c r="AG8" s="139">
        <f t="shared" si="6"/>
        <v>0.52155723141664712</v>
      </c>
      <c r="AH8" s="139">
        <f t="shared" si="7"/>
        <v>0.55854530317506734</v>
      </c>
      <c r="AI8" s="139">
        <f t="shared" si="8"/>
        <v>0.93501907816934571</v>
      </c>
      <c r="AJ8" s="139">
        <f t="shared" si="9"/>
        <v>0.58179292707769015</v>
      </c>
      <c r="AK8" s="54">
        <f t="shared" ref="AK8:AK23" si="12">IF(AJ8="","",(AJ8-AI8)/AI8)</f>
        <v>-0.37777427149746468</v>
      </c>
      <c r="AM8" s="36"/>
      <c r="AN8" s="36"/>
    </row>
    <row r="9" spans="1:40" ht="20.100000000000001" customHeight="1" x14ac:dyDescent="0.25">
      <c r="A9" s="223" t="s">
        <v>3</v>
      </c>
      <c r="B9" s="49">
        <v>167912.45</v>
      </c>
      <c r="C9" s="75">
        <v>125645.37</v>
      </c>
      <c r="D9" s="75">
        <v>135794.10999999999</v>
      </c>
      <c r="E9" s="75">
        <v>78438.490000000005</v>
      </c>
      <c r="F9" s="75">
        <v>159258.74</v>
      </c>
      <c r="G9" s="75">
        <v>179781.26</v>
      </c>
      <c r="H9" s="75">
        <v>158298.96</v>
      </c>
      <c r="I9" s="75">
        <v>184761.43</v>
      </c>
      <c r="J9" s="8">
        <v>131254.85999999999</v>
      </c>
      <c r="K9" s="98">
        <v>207980.71</v>
      </c>
      <c r="L9" s="54">
        <f t="shared" si="10"/>
        <v>0.58455625947869672</v>
      </c>
      <c r="N9" s="2" t="s">
        <v>3</v>
      </c>
      <c r="O9" s="49">
        <v>7464.3919999999998</v>
      </c>
      <c r="P9" s="75">
        <v>5720.51</v>
      </c>
      <c r="Q9" s="75">
        <v>6851.9380000000001</v>
      </c>
      <c r="R9" s="75">
        <v>7142.3209999999999</v>
      </c>
      <c r="S9" s="75">
        <v>8172.4949999999999</v>
      </c>
      <c r="T9" s="75">
        <v>8953.7060000000001</v>
      </c>
      <c r="U9" s="75">
        <v>8549.0249999999996</v>
      </c>
      <c r="V9" s="75">
        <v>9978.1299999999992</v>
      </c>
      <c r="W9" s="8">
        <v>10309.046</v>
      </c>
      <c r="X9" s="98">
        <v>12368.200999999999</v>
      </c>
      <c r="Y9" s="54">
        <f t="shared" si="11"/>
        <v>0.19974253679729423</v>
      </c>
      <c r="AA9" s="138">
        <f t="shared" si="0"/>
        <v>0.44454071154342634</v>
      </c>
      <c r="AB9" s="139">
        <f t="shared" si="1"/>
        <v>0.45529015514061522</v>
      </c>
      <c r="AC9" s="139">
        <f t="shared" si="2"/>
        <v>0.50458285709151895</v>
      </c>
      <c r="AD9" s="139">
        <f t="shared" si="3"/>
        <v>0.91056329615728193</v>
      </c>
      <c r="AE9" s="139">
        <f t="shared" si="4"/>
        <v>0.51315833592555116</v>
      </c>
      <c r="AF9" s="139">
        <f t="shared" si="5"/>
        <v>0.49803333228390989</v>
      </c>
      <c r="AG9" s="139">
        <f t="shared" si="6"/>
        <v>0.54005566429495178</v>
      </c>
      <c r="AH9" s="139">
        <f t="shared" si="7"/>
        <v>0.54005481555322454</v>
      </c>
      <c r="AI9" s="139">
        <f t="shared" si="8"/>
        <v>0.78542204075338629</v>
      </c>
      <c r="AJ9" s="139">
        <f t="shared" si="9"/>
        <v>0.59468019894729651</v>
      </c>
      <c r="AK9" s="54">
        <f t="shared" si="12"/>
        <v>-0.24285267271482208</v>
      </c>
      <c r="AM9" s="36"/>
      <c r="AN9" s="36"/>
    </row>
    <row r="10" spans="1:40" ht="20.100000000000001" customHeight="1" x14ac:dyDescent="0.25">
      <c r="A10" s="223" t="s">
        <v>4</v>
      </c>
      <c r="B10" s="49">
        <v>170409.85</v>
      </c>
      <c r="C10" s="75">
        <v>125525.65</v>
      </c>
      <c r="D10" s="75">
        <v>131142.06</v>
      </c>
      <c r="E10" s="75">
        <v>111314.48</v>
      </c>
      <c r="F10" s="75">
        <v>139455.4</v>
      </c>
      <c r="G10" s="75">
        <v>172871.54</v>
      </c>
      <c r="H10" s="75">
        <v>120913.15</v>
      </c>
      <c r="I10" s="75">
        <v>195875.86</v>
      </c>
      <c r="J10" s="8">
        <v>150373.06</v>
      </c>
      <c r="K10" s="98">
        <v>229779.36</v>
      </c>
      <c r="L10" s="54">
        <f t="shared" si="10"/>
        <v>0.5280620079155135</v>
      </c>
      <c r="N10" s="2" t="s">
        <v>4</v>
      </c>
      <c r="O10" s="49">
        <v>7083.52</v>
      </c>
      <c r="P10" s="75">
        <v>5734.7759999999998</v>
      </c>
      <c r="Q10" s="75">
        <v>6986.2150000000001</v>
      </c>
      <c r="R10" s="75">
        <v>8949.2860000000001</v>
      </c>
      <c r="S10" s="75">
        <v>7735.4290000000001</v>
      </c>
      <c r="T10" s="75">
        <v>8580.402</v>
      </c>
      <c r="U10" s="75">
        <v>6742.4560000000001</v>
      </c>
      <c r="V10" s="75">
        <v>10425.911</v>
      </c>
      <c r="W10" s="8">
        <v>11410.679</v>
      </c>
      <c r="X10" s="98">
        <v>12483.165999999999</v>
      </c>
      <c r="Y10" s="54">
        <f t="shared" si="11"/>
        <v>9.3989761696039231E-2</v>
      </c>
      <c r="AA10" s="138">
        <f t="shared" si="0"/>
        <v>0.41567550232571648</v>
      </c>
      <c r="AB10" s="139">
        <f t="shared" si="1"/>
        <v>0.45686088859129587</v>
      </c>
      <c r="AC10" s="139">
        <f t="shared" si="2"/>
        <v>0.53272115749897475</v>
      </c>
      <c r="AD10" s="139">
        <f t="shared" si="3"/>
        <v>0.80396422819385216</v>
      </c>
      <c r="AE10" s="139">
        <f t="shared" si="4"/>
        <v>0.55468838065790216</v>
      </c>
      <c r="AF10" s="139">
        <f t="shared" si="5"/>
        <v>0.49634555231011412</v>
      </c>
      <c r="AG10" s="139">
        <f t="shared" si="6"/>
        <v>0.55762801647298088</v>
      </c>
      <c r="AH10" s="139">
        <f t="shared" si="7"/>
        <v>0.5322713579917403</v>
      </c>
      <c r="AI10" s="139">
        <f t="shared" si="8"/>
        <v>0.75882468575155682</v>
      </c>
      <c r="AJ10" s="139">
        <f t="shared" si="9"/>
        <v>0.54326750670730384</v>
      </c>
      <c r="AK10" s="54">
        <f t="shared" si="12"/>
        <v>-0.28406716741266841</v>
      </c>
      <c r="AM10" s="36"/>
      <c r="AN10" s="36"/>
    </row>
    <row r="11" spans="1:40" ht="20.100000000000001" customHeight="1" x14ac:dyDescent="0.25">
      <c r="A11" s="223" t="s">
        <v>5</v>
      </c>
      <c r="B11" s="49">
        <v>105742.87</v>
      </c>
      <c r="C11" s="75">
        <v>146772.35999999999</v>
      </c>
      <c r="D11" s="75">
        <v>106191.61</v>
      </c>
      <c r="E11" s="75">
        <v>156740.31</v>
      </c>
      <c r="F11" s="75">
        <v>208322.55</v>
      </c>
      <c r="G11" s="75">
        <v>182102.75</v>
      </c>
      <c r="H11" s="75">
        <v>156318.04999999999</v>
      </c>
      <c r="I11" s="75">
        <v>208364.82</v>
      </c>
      <c r="J11" s="8">
        <v>123404.02</v>
      </c>
      <c r="K11" s="98">
        <v>226564.22</v>
      </c>
      <c r="L11" s="54">
        <f t="shared" si="10"/>
        <v>0.83595493890717654</v>
      </c>
      <c r="N11" s="2" t="s">
        <v>5</v>
      </c>
      <c r="O11" s="49">
        <v>5269.9080000000004</v>
      </c>
      <c r="P11" s="75">
        <v>6791.5110000000004</v>
      </c>
      <c r="Q11" s="75">
        <v>6331.1750000000002</v>
      </c>
      <c r="R11" s="75">
        <v>12356.189</v>
      </c>
      <c r="S11" s="75">
        <v>10013.188</v>
      </c>
      <c r="T11" s="75">
        <v>9709.3430000000008</v>
      </c>
      <c r="U11" s="75">
        <v>9074.4240000000009</v>
      </c>
      <c r="V11" s="75">
        <v>11193.306</v>
      </c>
      <c r="W11" s="8">
        <v>12194.198</v>
      </c>
      <c r="X11" s="98">
        <v>12278.004000000001</v>
      </c>
      <c r="Y11" s="54">
        <f t="shared" si="11"/>
        <v>6.872612696628388E-3</v>
      </c>
      <c r="AA11" s="138">
        <f t="shared" si="0"/>
        <v>0.49837005558861802</v>
      </c>
      <c r="AB11" s="139">
        <f t="shared" si="1"/>
        <v>0.46272411236012023</v>
      </c>
      <c r="AC11" s="139">
        <f t="shared" si="2"/>
        <v>0.59620293919642053</v>
      </c>
      <c r="AD11" s="139">
        <f t="shared" si="3"/>
        <v>0.78832235306922638</v>
      </c>
      <c r="AE11" s="139">
        <f t="shared" si="4"/>
        <v>0.48065790285305171</v>
      </c>
      <c r="AF11" s="139">
        <f t="shared" si="5"/>
        <v>0.53317937263440562</v>
      </c>
      <c r="AG11" s="139">
        <f t="shared" si="6"/>
        <v>0.58051031214885296</v>
      </c>
      <c r="AH11" s="139">
        <f t="shared" si="7"/>
        <v>0.53719749811892437</v>
      </c>
      <c r="AI11" s="139">
        <f t="shared" si="8"/>
        <v>0.98815241189063374</v>
      </c>
      <c r="AJ11" s="139">
        <f t="shared" si="9"/>
        <v>0.54192157967396615</v>
      </c>
      <c r="AK11" s="54">
        <f t="shared" si="12"/>
        <v>-0.45158097763774452</v>
      </c>
      <c r="AM11" s="36"/>
      <c r="AN11" s="36"/>
    </row>
    <row r="12" spans="1:40" ht="20.100000000000001" customHeight="1" x14ac:dyDescent="0.25">
      <c r="A12" s="223" t="s">
        <v>6</v>
      </c>
      <c r="B12" s="49">
        <v>173043.08</v>
      </c>
      <c r="C12" s="75">
        <v>88557.57</v>
      </c>
      <c r="D12" s="75">
        <v>121066.39</v>
      </c>
      <c r="E12" s="75">
        <v>142381.43</v>
      </c>
      <c r="F12" s="75">
        <v>163673.45000000001</v>
      </c>
      <c r="G12" s="75">
        <v>227727.18</v>
      </c>
      <c r="H12" s="75">
        <v>161332.92000000001</v>
      </c>
      <c r="I12" s="75">
        <v>247351.11</v>
      </c>
      <c r="J12" s="8">
        <v>159573.16</v>
      </c>
      <c r="K12" s="98">
        <v>239272.36</v>
      </c>
      <c r="L12" s="54">
        <f t="shared" si="10"/>
        <v>0.49945241417792302</v>
      </c>
      <c r="N12" s="2" t="s">
        <v>6</v>
      </c>
      <c r="O12" s="49">
        <v>8468.7459999999992</v>
      </c>
      <c r="P12" s="75">
        <v>4467.674</v>
      </c>
      <c r="Q12" s="75">
        <v>6989.1480000000001</v>
      </c>
      <c r="R12" s="75">
        <v>11275.522000000001</v>
      </c>
      <c r="S12" s="75">
        <v>8874.6119999999992</v>
      </c>
      <c r="T12" s="75">
        <v>11770.861000000001</v>
      </c>
      <c r="U12" s="75">
        <v>9513.2330000000002</v>
      </c>
      <c r="V12" s="75">
        <v>14562.611999999999</v>
      </c>
      <c r="W12" s="8">
        <v>13054.882</v>
      </c>
      <c r="X12" s="98">
        <v>13577.59</v>
      </c>
      <c r="Y12" s="54">
        <f t="shared" si="11"/>
        <v>4.0039274196427097E-2</v>
      </c>
      <c r="AA12" s="138">
        <f t="shared" si="0"/>
        <v>0.48940102083250014</v>
      </c>
      <c r="AB12" s="139">
        <f t="shared" si="1"/>
        <v>0.50449374344847076</v>
      </c>
      <c r="AC12" s="139">
        <f t="shared" si="2"/>
        <v>0.57729878622795316</v>
      </c>
      <c r="AD12" s="139">
        <f t="shared" si="3"/>
        <v>0.79192363779461983</v>
      </c>
      <c r="AE12" s="139">
        <f t="shared" si="4"/>
        <v>0.54221451310521029</v>
      </c>
      <c r="AF12" s="139">
        <f t="shared" si="5"/>
        <v>0.51688432623633251</v>
      </c>
      <c r="AG12" s="139">
        <f t="shared" si="6"/>
        <v>0.58966471319058755</v>
      </c>
      <c r="AH12" s="139">
        <f t="shared" si="7"/>
        <v>0.58874253687400069</v>
      </c>
      <c r="AI12" s="139">
        <f t="shared" si="8"/>
        <v>0.81811264500872194</v>
      </c>
      <c r="AJ12" s="139">
        <f t="shared" si="9"/>
        <v>0.56745334061986941</v>
      </c>
      <c r="AK12" s="54">
        <f t="shared" si="12"/>
        <v>-0.30638727553976414</v>
      </c>
      <c r="AM12" s="36"/>
      <c r="AN12" s="36"/>
    </row>
    <row r="13" spans="1:40" ht="20.100000000000001" customHeight="1" x14ac:dyDescent="0.25">
      <c r="A13" s="223" t="s">
        <v>7</v>
      </c>
      <c r="B13" s="49">
        <v>153878.57999999999</v>
      </c>
      <c r="C13" s="75">
        <v>146271.1</v>
      </c>
      <c r="D13" s="75">
        <v>129654.33</v>
      </c>
      <c r="E13" s="75">
        <v>179800.26</v>
      </c>
      <c r="F13" s="75">
        <v>269493.01</v>
      </c>
      <c r="G13" s="75">
        <v>237770.31</v>
      </c>
      <c r="H13" s="75">
        <v>147807.46</v>
      </c>
      <c r="I13" s="75">
        <v>207312.04</v>
      </c>
      <c r="J13" s="8">
        <v>176243.62</v>
      </c>
      <c r="K13" s="98">
        <v>268596.21999999997</v>
      </c>
      <c r="L13" s="54">
        <f t="shared" si="10"/>
        <v>0.5240053512291678</v>
      </c>
      <c r="N13" s="2" t="s">
        <v>7</v>
      </c>
      <c r="O13" s="49">
        <v>8304.4390000000003</v>
      </c>
      <c r="P13" s="75">
        <v>7350.9219999999996</v>
      </c>
      <c r="Q13" s="75">
        <v>8610.4770000000008</v>
      </c>
      <c r="R13" s="75">
        <v>14121.92</v>
      </c>
      <c r="S13" s="75">
        <v>13262.654</v>
      </c>
      <c r="T13" s="75">
        <v>12363.967000000001</v>
      </c>
      <c r="U13" s="75">
        <v>8473.6029999999992</v>
      </c>
      <c r="V13" s="75">
        <v>11749.728999999999</v>
      </c>
      <c r="W13" s="8">
        <v>14285.174000000001</v>
      </c>
      <c r="X13" s="98">
        <v>13669.793</v>
      </c>
      <c r="Y13" s="54">
        <f t="shared" si="11"/>
        <v>-4.3078299221276629E-2</v>
      </c>
      <c r="AA13" s="138">
        <f t="shared" si="0"/>
        <v>0.53967478774498712</v>
      </c>
      <c r="AB13" s="139">
        <f t="shared" si="1"/>
        <v>0.50255463998014638</v>
      </c>
      <c r="AC13" s="139">
        <f t="shared" si="2"/>
        <v>0.66411025378018618</v>
      </c>
      <c r="AD13" s="139">
        <f t="shared" si="3"/>
        <v>0.78542266846555175</v>
      </c>
      <c r="AE13" s="139">
        <f t="shared" si="4"/>
        <v>0.49213350654252591</v>
      </c>
      <c r="AF13" s="139">
        <f t="shared" si="5"/>
        <v>0.51999625184490028</v>
      </c>
      <c r="AG13" s="139">
        <f t="shared" si="6"/>
        <v>0.57328655806682549</v>
      </c>
      <c r="AH13" s="139">
        <f t="shared" si="7"/>
        <v>0.56676539384784397</v>
      </c>
      <c r="AI13" s="139">
        <f t="shared" si="8"/>
        <v>0.81053566648256559</v>
      </c>
      <c r="AJ13" s="139">
        <f t="shared" si="9"/>
        <v>0.50893467525343428</v>
      </c>
      <c r="AK13" s="54">
        <f t="shared" si="12"/>
        <v>-0.37210082628192237</v>
      </c>
      <c r="AM13" s="36"/>
      <c r="AN13" s="36"/>
    </row>
    <row r="14" spans="1:40" ht="20.100000000000001" customHeight="1" x14ac:dyDescent="0.25">
      <c r="A14" s="223" t="s">
        <v>8</v>
      </c>
      <c r="B14" s="49">
        <v>172907.81</v>
      </c>
      <c r="C14" s="75">
        <v>197865.86</v>
      </c>
      <c r="D14" s="75">
        <v>108818.48</v>
      </c>
      <c r="E14" s="75">
        <v>128700.31</v>
      </c>
      <c r="F14" s="75">
        <v>196874.73</v>
      </c>
      <c r="G14" s="75">
        <v>236496.19</v>
      </c>
      <c r="H14" s="75">
        <v>161286.67000000001</v>
      </c>
      <c r="I14" s="75">
        <v>171590.04</v>
      </c>
      <c r="J14" s="8">
        <v>180155.07</v>
      </c>
      <c r="K14" s="98">
        <v>297414.96000000002</v>
      </c>
      <c r="L14" s="54">
        <f t="shared" si="10"/>
        <v>0.65088309754479856</v>
      </c>
      <c r="N14" s="2" t="s">
        <v>8</v>
      </c>
      <c r="O14" s="49">
        <v>7854.7380000000003</v>
      </c>
      <c r="P14" s="75">
        <v>8326.2219999999998</v>
      </c>
      <c r="Q14" s="75">
        <v>7079.451</v>
      </c>
      <c r="R14" s="75">
        <v>9224.3629999999994</v>
      </c>
      <c r="S14" s="75">
        <v>8588.8439999999991</v>
      </c>
      <c r="T14" s="75">
        <v>10903.496999999999</v>
      </c>
      <c r="U14" s="75">
        <v>9835.2980000000007</v>
      </c>
      <c r="V14" s="75">
        <v>10047.06</v>
      </c>
      <c r="W14" s="8">
        <v>13857.925999999999</v>
      </c>
      <c r="X14" s="98">
        <v>14704.225</v>
      </c>
      <c r="Y14" s="54">
        <f t="shared" si="11"/>
        <v>6.1069672330477227E-2</v>
      </c>
      <c r="AA14" s="138">
        <f t="shared" si="0"/>
        <v>0.45427317597741829</v>
      </c>
      <c r="AB14" s="139">
        <f t="shared" si="1"/>
        <v>0.42080134491114335</v>
      </c>
      <c r="AC14" s="139">
        <f t="shared" si="2"/>
        <v>0.65057433259497843</v>
      </c>
      <c r="AD14" s="139">
        <f t="shared" si="3"/>
        <v>0.71673199543963795</v>
      </c>
      <c r="AE14" s="139">
        <f t="shared" si="4"/>
        <v>0.43625934115566783</v>
      </c>
      <c r="AF14" s="139">
        <f t="shared" si="5"/>
        <v>0.46104324133086455</v>
      </c>
      <c r="AG14" s="139">
        <f t="shared" si="6"/>
        <v>0.60980228558255933</v>
      </c>
      <c r="AH14" s="139">
        <f t="shared" si="7"/>
        <v>0.58552699212611636</v>
      </c>
      <c r="AI14" s="139">
        <f t="shared" si="8"/>
        <v>0.76922209294470589</v>
      </c>
      <c r="AJ14" s="139">
        <f t="shared" si="9"/>
        <v>0.49440098776470426</v>
      </c>
      <c r="AK14" s="54">
        <f t="shared" si="12"/>
        <v>-0.35727146646028096</v>
      </c>
      <c r="AM14" s="36"/>
      <c r="AN14" s="36"/>
    </row>
    <row r="15" spans="1:40" ht="20.100000000000001" customHeight="1" x14ac:dyDescent="0.25">
      <c r="A15" s="223" t="s">
        <v>9</v>
      </c>
      <c r="B15" s="49">
        <v>184668.65</v>
      </c>
      <c r="C15" s="75">
        <v>144340.82</v>
      </c>
      <c r="D15" s="75">
        <v>80105.52</v>
      </c>
      <c r="E15" s="75">
        <v>122946.3</v>
      </c>
      <c r="F15" s="75">
        <v>216355.29</v>
      </c>
      <c r="G15" s="75">
        <v>152646.59</v>
      </c>
      <c r="H15" s="75">
        <v>149729.01</v>
      </c>
      <c r="I15" s="75">
        <v>137518.24</v>
      </c>
      <c r="J15" s="8">
        <v>158081.72</v>
      </c>
      <c r="K15" s="98">
        <v>248918.16</v>
      </c>
      <c r="L15" s="54">
        <f t="shared" si="10"/>
        <v>0.57461697658654021</v>
      </c>
      <c r="N15" s="2" t="s">
        <v>9</v>
      </c>
      <c r="O15" s="49">
        <v>8976.5390000000007</v>
      </c>
      <c r="P15" s="75">
        <v>8231.4969999999994</v>
      </c>
      <c r="Q15" s="75">
        <v>7380.0529999999999</v>
      </c>
      <c r="R15" s="75">
        <v>9158.0149999999994</v>
      </c>
      <c r="S15" s="75">
        <v>11920.681</v>
      </c>
      <c r="T15" s="75">
        <v>8611.9050000000007</v>
      </c>
      <c r="U15" s="75">
        <v>9047.3700000000008</v>
      </c>
      <c r="V15" s="75">
        <v>10872.128000000001</v>
      </c>
      <c r="W15" s="8">
        <v>13645.628000000001</v>
      </c>
      <c r="X15" s="98">
        <v>13329.507</v>
      </c>
      <c r="Y15" s="54">
        <f t="shared" si="11"/>
        <v>-2.3166467677412941E-2</v>
      </c>
      <c r="AA15" s="138">
        <f t="shared" si="0"/>
        <v>0.48608894904468092</v>
      </c>
      <c r="AB15" s="139">
        <f t="shared" si="1"/>
        <v>0.57028198953005804</v>
      </c>
      <c r="AC15" s="139">
        <f t="shared" si="2"/>
        <v>0.9212914415885447</v>
      </c>
      <c r="AD15" s="139">
        <f t="shared" si="3"/>
        <v>0.7448792684285741</v>
      </c>
      <c r="AE15" s="139">
        <f t="shared" si="4"/>
        <v>0.55097709882665691</v>
      </c>
      <c r="AF15" s="139">
        <f t="shared" si="5"/>
        <v>0.56417277320115711</v>
      </c>
      <c r="AG15" s="139">
        <f t="shared" si="6"/>
        <v>0.60424963739491766</v>
      </c>
      <c r="AH15" s="139">
        <f t="shared" si="7"/>
        <v>0.79059534211607141</v>
      </c>
      <c r="AI15" s="139">
        <f t="shared" si="8"/>
        <v>0.86320088116450155</v>
      </c>
      <c r="AJ15" s="139">
        <f t="shared" si="9"/>
        <v>0.53549757076783788</v>
      </c>
      <c r="AK15" s="54">
        <f t="shared" si="12"/>
        <v>-0.3796373677869459</v>
      </c>
      <c r="AM15" s="36"/>
      <c r="AN15" s="36"/>
    </row>
    <row r="16" spans="1:40" ht="20.100000000000001" customHeight="1" x14ac:dyDescent="0.25">
      <c r="A16" s="223" t="s">
        <v>10</v>
      </c>
      <c r="B16" s="49">
        <v>175049.22</v>
      </c>
      <c r="C16" s="75">
        <v>101082.92</v>
      </c>
      <c r="D16" s="75">
        <v>69030.89</v>
      </c>
      <c r="E16" s="75">
        <v>154535.31</v>
      </c>
      <c r="F16" s="75">
        <v>191998.53</v>
      </c>
      <c r="G16" s="75">
        <v>123638.51</v>
      </c>
      <c r="H16" s="75">
        <v>139323.21</v>
      </c>
      <c r="I16" s="75">
        <v>159510.35</v>
      </c>
      <c r="J16" s="8">
        <v>217871.62</v>
      </c>
      <c r="K16" s="98">
        <v>277198.51</v>
      </c>
      <c r="L16" s="54">
        <f t="shared" si="10"/>
        <v>0.27230205567847715</v>
      </c>
      <c r="N16" s="2" t="s">
        <v>10</v>
      </c>
      <c r="O16" s="49">
        <v>8917.1569999999992</v>
      </c>
      <c r="P16" s="75">
        <v>6317.9840000000004</v>
      </c>
      <c r="Q16" s="75">
        <v>6844.7550000000001</v>
      </c>
      <c r="R16" s="75">
        <v>12425.312</v>
      </c>
      <c r="S16" s="75">
        <v>11852.689</v>
      </c>
      <c r="T16" s="75">
        <v>8900.4359999999997</v>
      </c>
      <c r="U16" s="75">
        <v>10677.083000000001</v>
      </c>
      <c r="V16" s="75">
        <v>13098.085999999999</v>
      </c>
      <c r="W16" s="8">
        <v>16740.395</v>
      </c>
      <c r="X16" s="98">
        <v>17833.894</v>
      </c>
      <c r="Y16" s="54">
        <f t="shared" si="11"/>
        <v>6.5320979582620342E-2</v>
      </c>
      <c r="AA16" s="138">
        <f t="shared" si="0"/>
        <v>0.50940855377704619</v>
      </c>
      <c r="AB16" s="139">
        <f t="shared" si="1"/>
        <v>0.625029826997479</v>
      </c>
      <c r="AC16" s="139">
        <f t="shared" si="2"/>
        <v>0.99154958019518513</v>
      </c>
      <c r="AD16" s="139">
        <f t="shared" si="3"/>
        <v>0.80404355483546119</v>
      </c>
      <c r="AE16" s="139">
        <f t="shared" si="4"/>
        <v>0.61733227853359085</v>
      </c>
      <c r="AF16" s="139">
        <f t="shared" si="5"/>
        <v>0.71987570862832306</v>
      </c>
      <c r="AG16" s="139">
        <f t="shared" si="6"/>
        <v>0.76635350276526082</v>
      </c>
      <c r="AH16" s="139">
        <f t="shared" si="7"/>
        <v>0.82114333019769559</v>
      </c>
      <c r="AI16" s="139">
        <f t="shared" si="8"/>
        <v>0.76836051432490382</v>
      </c>
      <c r="AJ16" s="139">
        <f t="shared" si="9"/>
        <v>0.64336182759423921</v>
      </c>
      <c r="AK16" s="54">
        <f t="shared" si="12"/>
        <v>-0.1626823403861283</v>
      </c>
      <c r="AM16" s="36"/>
      <c r="AN16" s="36"/>
    </row>
    <row r="17" spans="1:40" ht="20.100000000000001" customHeight="1" x14ac:dyDescent="0.25">
      <c r="A17" s="223" t="s">
        <v>11</v>
      </c>
      <c r="B17" s="49">
        <v>143652.41</v>
      </c>
      <c r="C17" s="75">
        <v>108321.03</v>
      </c>
      <c r="D17" s="75">
        <v>126056.69</v>
      </c>
      <c r="E17" s="75">
        <v>102105.75</v>
      </c>
      <c r="F17" s="75">
        <v>191150.96</v>
      </c>
      <c r="G17" s="75">
        <v>143866.03</v>
      </c>
      <c r="H17" s="75">
        <v>151239.85999999999</v>
      </c>
      <c r="I17" s="75">
        <v>135902.22</v>
      </c>
      <c r="J17" s="8">
        <v>269362.65000000002</v>
      </c>
      <c r="K17" s="98">
        <v>227047.99</v>
      </c>
      <c r="L17" s="54">
        <f t="shared" si="10"/>
        <v>-0.15709178685315142</v>
      </c>
      <c r="N17" s="2" t="s">
        <v>11</v>
      </c>
      <c r="O17" s="49">
        <v>8623.6640000000007</v>
      </c>
      <c r="P17" s="75">
        <v>7729.3239999999996</v>
      </c>
      <c r="Q17" s="75">
        <v>10518.218999999999</v>
      </c>
      <c r="R17" s="75">
        <v>7756.1779999999999</v>
      </c>
      <c r="S17" s="75">
        <v>12715.098</v>
      </c>
      <c r="T17" s="75">
        <v>10229.967000000001</v>
      </c>
      <c r="U17" s="75">
        <v>10778.717000000001</v>
      </c>
      <c r="V17" s="75">
        <v>11138.637000000001</v>
      </c>
      <c r="W17" s="8">
        <v>17757.596000000001</v>
      </c>
      <c r="X17" s="98">
        <v>15679.26</v>
      </c>
      <c r="Y17" s="54">
        <f t="shared" si="11"/>
        <v>-0.1170392659006321</v>
      </c>
      <c r="AA17" s="138">
        <f t="shared" ref="AA17:AB23" si="13">(O17/B17)*10</f>
        <v>0.60031460662581293</v>
      </c>
      <c r="AB17" s="139">
        <f t="shared" si="13"/>
        <v>0.71355709966938086</v>
      </c>
      <c r="AC17" s="139">
        <f t="shared" ref="AC17:AF19" si="14">IF(Q17="","",(Q17/D17)*10)</f>
        <v>0.83440387019522722</v>
      </c>
      <c r="AD17" s="139">
        <f t="shared" si="14"/>
        <v>0.75962205850307152</v>
      </c>
      <c r="AE17" s="139">
        <f t="shared" si="14"/>
        <v>0.665186196292187</v>
      </c>
      <c r="AF17" s="139">
        <f t="shared" si="14"/>
        <v>0.71107592250929563</v>
      </c>
      <c r="AG17" s="139">
        <f t="shared" ref="AG17:AG22" si="15">(U17/H17)*10</f>
        <v>0.71269022597614151</v>
      </c>
      <c r="AH17" s="139">
        <f t="shared" si="7"/>
        <v>0.81960669958150789</v>
      </c>
      <c r="AI17" s="139">
        <f t="shared" si="8"/>
        <v>0.65924492501094711</v>
      </c>
      <c r="AJ17" s="139">
        <f t="shared" si="9"/>
        <v>0.69057030630396687</v>
      </c>
      <c r="AK17" s="54">
        <f t="shared" si="12"/>
        <v>4.7517060965618488E-2</v>
      </c>
      <c r="AM17" s="36"/>
      <c r="AN17" s="36"/>
    </row>
    <row r="18" spans="1:40" ht="20.100000000000001" customHeight="1" thickBot="1" x14ac:dyDescent="0.3">
      <c r="A18" s="223" t="s">
        <v>12</v>
      </c>
      <c r="B18" s="49">
        <v>152913.45000000001</v>
      </c>
      <c r="C18" s="75">
        <v>216589.6</v>
      </c>
      <c r="D18" s="75">
        <v>85917.55</v>
      </c>
      <c r="E18" s="75">
        <v>230072.32000000001</v>
      </c>
      <c r="F18" s="75">
        <v>233366.15</v>
      </c>
      <c r="G18" s="75">
        <v>149347.9</v>
      </c>
      <c r="H18" s="75">
        <v>169726.71</v>
      </c>
      <c r="I18" s="75">
        <v>161609.72</v>
      </c>
      <c r="J18" s="8">
        <v>201683.16</v>
      </c>
      <c r="K18" s="123">
        <v>257962.95</v>
      </c>
      <c r="L18" s="54">
        <f t="shared" si="10"/>
        <v>0.27905051666187702</v>
      </c>
      <c r="N18" s="2" t="s">
        <v>12</v>
      </c>
      <c r="O18" s="49">
        <v>8608.0499999999993</v>
      </c>
      <c r="P18" s="75">
        <v>10777.050999999999</v>
      </c>
      <c r="Q18" s="75">
        <v>8423.9279999999999</v>
      </c>
      <c r="R18" s="75">
        <v>14158.847</v>
      </c>
      <c r="S18" s="75">
        <v>13639.642</v>
      </c>
      <c r="T18" s="75">
        <v>9440.7710000000006</v>
      </c>
      <c r="U18" s="75">
        <v>11551.01</v>
      </c>
      <c r="V18" s="75">
        <v>14804.035</v>
      </c>
      <c r="W18" s="8">
        <v>13581.739</v>
      </c>
      <c r="X18" s="123">
        <v>17038.669999999998</v>
      </c>
      <c r="Y18" s="54">
        <f t="shared" si="11"/>
        <v>0.25452786274276062</v>
      </c>
      <c r="AA18" s="138">
        <f t="shared" si="13"/>
        <v>0.56293609227965224</v>
      </c>
      <c r="AB18" s="139">
        <f t="shared" si="13"/>
        <v>0.49757933898949896</v>
      </c>
      <c r="AC18" s="139">
        <f t="shared" si="14"/>
        <v>0.98046650538801439</v>
      </c>
      <c r="AD18" s="139">
        <f t="shared" si="14"/>
        <v>0.61540853762851611</v>
      </c>
      <c r="AE18" s="139">
        <f t="shared" si="14"/>
        <v>0.58447388363736552</v>
      </c>
      <c r="AF18" s="139">
        <f t="shared" si="14"/>
        <v>0.63213282543644755</v>
      </c>
      <c r="AG18" s="139">
        <f t="shared" si="15"/>
        <v>0.68056524515204486</v>
      </c>
      <c r="AH18" s="139">
        <f t="shared" si="7"/>
        <v>0.91603617653690628</v>
      </c>
      <c r="AI18" s="139">
        <f t="shared" si="8"/>
        <v>0.67341958545274683</v>
      </c>
      <c r="AJ18" s="139">
        <f t="shared" si="9"/>
        <v>0.66050841797242577</v>
      </c>
      <c r="AK18" s="54">
        <f t="shared" si="12"/>
        <v>-1.9172545258897916E-2</v>
      </c>
      <c r="AM18" s="36"/>
      <c r="AN18" s="36"/>
    </row>
    <row r="19" spans="1:40" ht="20.100000000000001" customHeight="1" thickBot="1" x14ac:dyDescent="0.3">
      <c r="A19" s="224" t="s">
        <v>147</v>
      </c>
      <c r="B19" s="204">
        <f>SUM(B7:B18)</f>
        <v>1816262.9199999997</v>
      </c>
      <c r="C19" s="205">
        <f>SUM(C7:C18)</f>
        <v>1636088.4300000002</v>
      </c>
      <c r="D19" s="205">
        <f t="shared" ref="D19:K19" si="16">SUM(D7:D18)</f>
        <v>1296144.5699999998</v>
      </c>
      <c r="E19" s="205">
        <f t="shared" si="16"/>
        <v>1599529.9400000002</v>
      </c>
      <c r="F19" s="205">
        <f t="shared" si="16"/>
        <v>2330198.42</v>
      </c>
      <c r="G19" s="205">
        <f t="shared" si="16"/>
        <v>2161091.4400000004</v>
      </c>
      <c r="H19" s="205">
        <f t="shared" si="16"/>
        <v>1804450.2999999998</v>
      </c>
      <c r="I19" s="205">
        <f t="shared" si="16"/>
        <v>2155820.89</v>
      </c>
      <c r="J19" s="445">
        <f t="shared" si="16"/>
        <v>1977201.2999999996</v>
      </c>
      <c r="K19" s="205">
        <f t="shared" si="16"/>
        <v>2919557.95</v>
      </c>
      <c r="L19" s="133">
        <f t="shared" si="10"/>
        <v>0.4766113849915033</v>
      </c>
      <c r="M19" s="184"/>
      <c r="N19" s="225"/>
      <c r="O19" s="204">
        <f>SUM(O7:O18)</f>
        <v>89493.364999999991</v>
      </c>
      <c r="P19" s="205">
        <f>SUM(P7:P18)</f>
        <v>81914.568999999989</v>
      </c>
      <c r="Q19" s="205">
        <f t="shared" ref="Q19:X19" si="17">SUM(Q7:Q18)</f>
        <v>86371.3</v>
      </c>
      <c r="R19" s="205">
        <f t="shared" si="17"/>
        <v>122399.00099999999</v>
      </c>
      <c r="S19" s="205">
        <f t="shared" si="17"/>
        <v>125153.99099999998</v>
      </c>
      <c r="T19" s="205">
        <f t="shared" si="17"/>
        <v>116754.90900000001</v>
      </c>
      <c r="U19" s="205">
        <f t="shared" si="17"/>
        <v>110190.53599999998</v>
      </c>
      <c r="V19" s="205">
        <f t="shared" si="17"/>
        <v>137205.92599999998</v>
      </c>
      <c r="W19" s="445">
        <f t="shared" si="17"/>
        <v>154727.05100000001</v>
      </c>
      <c r="X19" s="205">
        <f t="shared" si="17"/>
        <v>169316.81200000003</v>
      </c>
      <c r="Y19" s="133">
        <f t="shared" si="11"/>
        <v>9.4293537592208279E-2</v>
      </c>
      <c r="AA19" s="208">
        <f t="shared" si="13"/>
        <v>0.49273353551698346</v>
      </c>
      <c r="AB19" s="210">
        <f t="shared" si="13"/>
        <v>0.50067323683720433</v>
      </c>
      <c r="AC19" s="210">
        <f t="shared" si="14"/>
        <v>0.6663708817605124</v>
      </c>
      <c r="AD19" s="210">
        <f t="shared" si="14"/>
        <v>0.76521856790001674</v>
      </c>
      <c r="AE19" s="210">
        <f t="shared" si="14"/>
        <v>0.53709585383720237</v>
      </c>
      <c r="AF19" s="210">
        <f t="shared" si="14"/>
        <v>0.54025899524177468</v>
      </c>
      <c r="AG19" s="210">
        <f t="shared" si="15"/>
        <v>0.61065985580206883</v>
      </c>
      <c r="AH19" s="210">
        <f t="shared" si="7"/>
        <v>0.63644399512243321</v>
      </c>
      <c r="AI19" s="210">
        <f t="shared" si="8"/>
        <v>0.78255588340954474</v>
      </c>
      <c r="AJ19" s="210">
        <f t="shared" si="9"/>
        <v>0.57993989124278222</v>
      </c>
      <c r="AK19" s="133">
        <f t="shared" si="12"/>
        <v>-0.25891568444157353</v>
      </c>
      <c r="AM19" s="36"/>
      <c r="AN19" s="36"/>
    </row>
    <row r="20" spans="1:40" ht="20.100000000000001" customHeight="1" x14ac:dyDescent="0.25">
      <c r="A20" s="223" t="s">
        <v>15</v>
      </c>
      <c r="B20" s="49">
        <f>SUM(B7:B9)</f>
        <v>383997</v>
      </c>
      <c r="C20" s="75">
        <f>SUM(C7:C9)</f>
        <v>360761.52</v>
      </c>
      <c r="D20" s="75">
        <f>SUM(D7:D9)</f>
        <v>338161.05</v>
      </c>
      <c r="E20" s="75">
        <f t="shared" ref="E20:H20" si="18">SUM(E7:E9)</f>
        <v>270933.47000000003</v>
      </c>
      <c r="F20" s="75">
        <f t="shared" si="18"/>
        <v>519508.35</v>
      </c>
      <c r="G20" s="75">
        <f t="shared" si="18"/>
        <v>534624.44000000006</v>
      </c>
      <c r="H20" s="75">
        <f t="shared" si="18"/>
        <v>446773.26</v>
      </c>
      <c r="I20" s="75">
        <f t="shared" ref="I20:K20" si="19">SUM(I7:I9)</f>
        <v>530786.49</v>
      </c>
      <c r="J20" s="75">
        <f t="shared" si="19"/>
        <v>340453.22</v>
      </c>
      <c r="K20" s="75">
        <f t="shared" si="19"/>
        <v>646803.22</v>
      </c>
      <c r="L20" s="133">
        <f t="shared" si="10"/>
        <v>0.89982993845674308</v>
      </c>
      <c r="N20" s="2" t="s">
        <v>15</v>
      </c>
      <c r="O20" s="49">
        <f>SUM(O7:O9)</f>
        <v>17386.603999999999</v>
      </c>
      <c r="P20" s="75">
        <f t="shared" ref="P20" si="20">SUM(P7:P9)</f>
        <v>16187.608</v>
      </c>
      <c r="Q20" s="75">
        <f>SUM(Q7:Q9)</f>
        <v>17207.879000000001</v>
      </c>
      <c r="R20" s="75">
        <f t="shared" ref="R20:U20" si="21">SUM(R7:R9)</f>
        <v>22973.368999999999</v>
      </c>
      <c r="S20" s="75">
        <f t="shared" si="21"/>
        <v>26551.153999999999</v>
      </c>
      <c r="T20" s="75">
        <f t="shared" si="21"/>
        <v>26243.760000000002</v>
      </c>
      <c r="U20" s="75">
        <f t="shared" si="21"/>
        <v>24497.341999999997</v>
      </c>
      <c r="V20" s="75">
        <f t="shared" ref="V20" si="22">SUM(V7:V9)</f>
        <v>29314.421999999999</v>
      </c>
      <c r="W20" s="454">
        <f t="shared" ref="W20:X20" si="23">SUM(W7:W9)</f>
        <v>28198.834000000003</v>
      </c>
      <c r="X20" s="8">
        <f t="shared" si="23"/>
        <v>38722.703000000001</v>
      </c>
      <c r="Y20" s="133">
        <f t="shared" si="11"/>
        <v>0.37320227495931207</v>
      </c>
      <c r="AA20" s="222">
        <f t="shared" si="13"/>
        <v>0.45277968317460809</v>
      </c>
      <c r="AB20" s="211">
        <f t="shared" si="13"/>
        <v>0.44870661372088683</v>
      </c>
      <c r="AC20" s="211">
        <f t="shared" ref="AC20:AF22" si="24">(Q20/D20)*10</f>
        <v>0.50886638186154209</v>
      </c>
      <c r="AD20" s="211">
        <f t="shared" si="24"/>
        <v>0.84793395958055673</v>
      </c>
      <c r="AE20" s="211">
        <f t="shared" si="24"/>
        <v>0.5110823339028141</v>
      </c>
      <c r="AF20" s="211">
        <f t="shared" si="24"/>
        <v>0.490882160194547</v>
      </c>
      <c r="AG20" s="211">
        <f t="shared" si="15"/>
        <v>0.54831710384815768</v>
      </c>
      <c r="AH20" s="211">
        <f t="shared" si="7"/>
        <v>0.55228274555367829</v>
      </c>
      <c r="AI20" s="211">
        <f t="shared" si="8"/>
        <v>0.82827338216980306</v>
      </c>
      <c r="AJ20" s="211">
        <f t="shared" si="9"/>
        <v>0.59867826570189309</v>
      </c>
      <c r="AK20" s="133">
        <f t="shared" si="12"/>
        <v>-0.27719726531166133</v>
      </c>
      <c r="AM20" s="36"/>
      <c r="AN20" s="36"/>
    </row>
    <row r="21" spans="1:40" ht="20.100000000000001" customHeight="1" x14ac:dyDescent="0.25">
      <c r="A21" s="223" t="s">
        <v>16</v>
      </c>
      <c r="B21" s="49">
        <f>SUM(B10:B12)</f>
        <v>449195.79999999993</v>
      </c>
      <c r="C21" s="75">
        <f>SUM(C10:C12)</f>
        <v>360855.58</v>
      </c>
      <c r="D21" s="75">
        <f>SUM(D10:D12)</f>
        <v>358400.06</v>
      </c>
      <c r="E21" s="75">
        <f t="shared" ref="E21:H21" si="25">SUM(E10:E12)</f>
        <v>410436.22</v>
      </c>
      <c r="F21" s="75">
        <f t="shared" si="25"/>
        <v>511451.39999999997</v>
      </c>
      <c r="G21" s="75">
        <f t="shared" si="25"/>
        <v>582701.47</v>
      </c>
      <c r="H21" s="75">
        <f t="shared" si="25"/>
        <v>438564.12</v>
      </c>
      <c r="I21" s="75">
        <f t="shared" ref="I21:K21" si="26">SUM(I10:I12)</f>
        <v>651591.79</v>
      </c>
      <c r="J21" s="75">
        <f t="shared" si="26"/>
        <v>433350.24</v>
      </c>
      <c r="K21" s="75">
        <f t="shared" si="26"/>
        <v>695615.94</v>
      </c>
      <c r="L21" s="54">
        <f t="shared" si="10"/>
        <v>0.60520492615857313</v>
      </c>
      <c r="N21" s="2" t="s">
        <v>16</v>
      </c>
      <c r="O21" s="49">
        <f>SUM(O10:O12)</f>
        <v>20822.173999999999</v>
      </c>
      <c r="P21" s="75">
        <f t="shared" ref="P21" si="27">SUM(P10:P12)</f>
        <v>16993.960999999999</v>
      </c>
      <c r="Q21" s="75">
        <f>SUM(Q10:Q12)</f>
        <v>20306.538</v>
      </c>
      <c r="R21" s="75">
        <f t="shared" ref="R21:U21" si="28">SUM(R10:R12)</f>
        <v>32580.996999999999</v>
      </c>
      <c r="S21" s="75">
        <f t="shared" si="28"/>
        <v>26623.228999999999</v>
      </c>
      <c r="T21" s="75">
        <f t="shared" si="28"/>
        <v>30060.606000000003</v>
      </c>
      <c r="U21" s="75">
        <f t="shared" si="28"/>
        <v>25330.113000000001</v>
      </c>
      <c r="V21" s="75">
        <f t="shared" ref="V21" si="29">SUM(V10:V12)</f>
        <v>36181.828999999998</v>
      </c>
      <c r="W21" s="454">
        <f t="shared" ref="W21:X21" si="30">SUM(W10:W12)</f>
        <v>36659.758999999998</v>
      </c>
      <c r="X21" s="8">
        <f t="shared" si="30"/>
        <v>38338.759999999995</v>
      </c>
      <c r="Y21" s="54">
        <f t="shared" si="11"/>
        <v>4.5799564585244451E-2</v>
      </c>
      <c r="AA21" s="138">
        <f t="shared" si="13"/>
        <v>0.46354338130499001</v>
      </c>
      <c r="AB21" s="139">
        <f t="shared" si="13"/>
        <v>0.47093524229277539</v>
      </c>
      <c r="AC21" s="139">
        <f t="shared" si="24"/>
        <v>0.5665885770220016</v>
      </c>
      <c r="AD21" s="139">
        <f t="shared" si="24"/>
        <v>0.7938138841645116</v>
      </c>
      <c r="AE21" s="139">
        <f t="shared" si="24"/>
        <v>0.52054269477021675</v>
      </c>
      <c r="AF21" s="139">
        <f t="shared" si="24"/>
        <v>0.51588347631935794</v>
      </c>
      <c r="AG21" s="139">
        <f t="shared" si="15"/>
        <v>0.57756920470375006</v>
      </c>
      <c r="AH21" s="139">
        <f t="shared" si="7"/>
        <v>0.55528368459031685</v>
      </c>
      <c r="AI21" s="139">
        <f t="shared" si="8"/>
        <v>0.84596143295086201</v>
      </c>
      <c r="AJ21" s="139">
        <f t="shared" si="9"/>
        <v>0.55114838225242502</v>
      </c>
      <c r="AK21" s="54">
        <f t="shared" si="12"/>
        <v>-0.34849467034221326</v>
      </c>
      <c r="AM21" s="36"/>
      <c r="AN21" s="36"/>
    </row>
    <row r="22" spans="1:40" ht="20.100000000000001" customHeight="1" x14ac:dyDescent="0.25">
      <c r="A22" s="223" t="s">
        <v>17</v>
      </c>
      <c r="B22" s="49">
        <f>SUM(B13:B15)</f>
        <v>511455.04000000004</v>
      </c>
      <c r="C22" s="75">
        <f>SUM(C13:C15)</f>
        <v>488477.77999999997</v>
      </c>
      <c r="D22" s="75">
        <f>SUM(D13:D15)</f>
        <v>318578.33</v>
      </c>
      <c r="E22" s="75">
        <f t="shared" ref="E22:H22" si="31">SUM(E13:E15)</f>
        <v>431446.87</v>
      </c>
      <c r="F22" s="75">
        <f t="shared" si="31"/>
        <v>682723.03</v>
      </c>
      <c r="G22" s="75">
        <f t="shared" si="31"/>
        <v>626913.09</v>
      </c>
      <c r="H22" s="75">
        <f t="shared" si="31"/>
        <v>458823.14</v>
      </c>
      <c r="I22" s="75">
        <f t="shared" ref="I22:K22" si="32">SUM(I13:I15)</f>
        <v>516420.32</v>
      </c>
      <c r="J22" s="75">
        <f t="shared" si="32"/>
        <v>514480.41000000003</v>
      </c>
      <c r="K22" s="75">
        <f t="shared" si="32"/>
        <v>814929.34</v>
      </c>
      <c r="L22" s="54">
        <f t="shared" si="10"/>
        <v>0.58398517059182087</v>
      </c>
      <c r="N22" s="2" t="s">
        <v>17</v>
      </c>
      <c r="O22" s="49">
        <f>SUM(O13:O15)</f>
        <v>25135.716</v>
      </c>
      <c r="P22" s="75">
        <f t="shared" ref="P22" si="33">SUM(P13:P15)</f>
        <v>23908.641</v>
      </c>
      <c r="Q22" s="75">
        <f>SUM(Q13:Q15)</f>
        <v>23069.981</v>
      </c>
      <c r="R22" s="75">
        <f t="shared" ref="R22:U22" si="34">SUM(R13:R15)</f>
        <v>32504.297999999999</v>
      </c>
      <c r="S22" s="75">
        <f t="shared" si="34"/>
        <v>33772.179000000004</v>
      </c>
      <c r="T22" s="75">
        <f t="shared" si="34"/>
        <v>31879.368999999999</v>
      </c>
      <c r="U22" s="75">
        <f t="shared" si="34"/>
        <v>27356.271000000001</v>
      </c>
      <c r="V22" s="75">
        <f t="shared" ref="V22" si="35">SUM(V13:V15)</f>
        <v>32668.916999999998</v>
      </c>
      <c r="W22" s="454">
        <f t="shared" ref="W22:X22" si="36">SUM(W13:W15)</f>
        <v>41788.728000000003</v>
      </c>
      <c r="X22" s="8">
        <f t="shared" si="36"/>
        <v>41703.525000000001</v>
      </c>
      <c r="Y22" s="54">
        <f t="shared" si="11"/>
        <v>-2.0388991021694017E-3</v>
      </c>
      <c r="AA22" s="138">
        <f t="shared" si="13"/>
        <v>0.49145504558914893</v>
      </c>
      <c r="AB22" s="139">
        <f t="shared" si="13"/>
        <v>0.48945196647429906</v>
      </c>
      <c r="AC22" s="139">
        <f t="shared" si="24"/>
        <v>0.72415411933385421</v>
      </c>
      <c r="AD22" s="139">
        <f t="shared" si="24"/>
        <v>0.75337892705073972</v>
      </c>
      <c r="AE22" s="139">
        <f t="shared" si="24"/>
        <v>0.494668811743468</v>
      </c>
      <c r="AF22" s="139">
        <f t="shared" si="24"/>
        <v>0.50851337304186772</v>
      </c>
      <c r="AG22" s="139">
        <f t="shared" si="15"/>
        <v>0.59622692525926213</v>
      </c>
      <c r="AH22" s="139">
        <f t="shared" si="7"/>
        <v>0.63260324458185524</v>
      </c>
      <c r="AI22" s="139">
        <f t="shared" si="8"/>
        <v>0.8122511020390456</v>
      </c>
      <c r="AJ22" s="139">
        <f t="shared" si="9"/>
        <v>0.51174406114768189</v>
      </c>
      <c r="AK22" s="54">
        <f t="shared" si="12"/>
        <v>-0.36996815410527822</v>
      </c>
      <c r="AM22" s="36"/>
      <c r="AN22" s="36"/>
    </row>
    <row r="23" spans="1:40" ht="20.100000000000001" customHeight="1" thickBot="1" x14ac:dyDescent="0.3">
      <c r="A23" s="227" t="s">
        <v>18</v>
      </c>
      <c r="B23" s="134">
        <f>SUM(B16:B18)</f>
        <v>471615.08</v>
      </c>
      <c r="C23" s="81">
        <f>SUM(C16:C18)</f>
        <v>425993.55000000005</v>
      </c>
      <c r="D23" s="81">
        <f>SUM(D16:D18)</f>
        <v>281005.13</v>
      </c>
      <c r="E23" s="81">
        <f t="shared" ref="E23:H23" si="37">SUM(E16:E18)</f>
        <v>486713.38</v>
      </c>
      <c r="F23" s="81">
        <f t="shared" si="37"/>
        <v>616515.64</v>
      </c>
      <c r="G23" s="81">
        <f t="shared" si="37"/>
        <v>416852.43999999994</v>
      </c>
      <c r="H23" s="81">
        <f t="shared" si="37"/>
        <v>460289.77999999991</v>
      </c>
      <c r="I23" s="81">
        <f t="shared" ref="I23:K23" si="38">SUM(I16:I18)</f>
        <v>457022.29000000004</v>
      </c>
      <c r="J23" s="81">
        <f t="shared" si="38"/>
        <v>688917.43</v>
      </c>
      <c r="K23" s="81">
        <f t="shared" si="38"/>
        <v>762209.45</v>
      </c>
      <c r="L23" s="66">
        <f t="shared" si="10"/>
        <v>0.10638723424373207</v>
      </c>
      <c r="N23" s="3" t="s">
        <v>18</v>
      </c>
      <c r="O23" s="134">
        <f>SUM(O16:O18)</f>
        <v>26148.870999999999</v>
      </c>
      <c r="P23" s="81">
        <f t="shared" ref="P23" si="39">SUM(P16:P18)</f>
        <v>24824.359</v>
      </c>
      <c r="Q23" s="81">
        <f>SUM(Q16:Q18)</f>
        <v>25786.901999999998</v>
      </c>
      <c r="R23" s="81">
        <f t="shared" ref="R23:U23" si="40">SUM(R16:R18)</f>
        <v>34340.337</v>
      </c>
      <c r="S23" s="81">
        <f t="shared" si="40"/>
        <v>38207.429000000004</v>
      </c>
      <c r="T23" s="81">
        <f t="shared" si="40"/>
        <v>28571.173999999999</v>
      </c>
      <c r="U23" s="81">
        <f t="shared" si="40"/>
        <v>33006.810000000005</v>
      </c>
      <c r="V23" s="81">
        <f t="shared" ref="V23" si="41">SUM(V16:V18)</f>
        <v>39040.758000000002</v>
      </c>
      <c r="W23" s="455">
        <f t="shared" ref="W23:X23" si="42">SUM(W16:W18)</f>
        <v>48079.73</v>
      </c>
      <c r="X23" s="122">
        <f t="shared" si="42"/>
        <v>50551.824000000001</v>
      </c>
      <c r="Y23" s="66">
        <f t="shared" si="11"/>
        <v>5.1416553295952308E-2</v>
      </c>
      <c r="AA23" s="143">
        <f t="shared" si="13"/>
        <v>0.55445366590058986</v>
      </c>
      <c r="AB23" s="144">
        <f t="shared" si="13"/>
        <v>0.58274025510480143</v>
      </c>
      <c r="AC23" s="144">
        <f>IF(AC18="","",(Q23/D23)*10)</f>
        <v>0.91766659206541878</v>
      </c>
      <c r="AD23" s="144">
        <f>IF(AD18="","",(R23/E23)*10)</f>
        <v>0.7055556393374679</v>
      </c>
      <c r="AE23" s="144">
        <f>IF(AE18="","",(S23/F23)*10)</f>
        <v>0.61973170704963787</v>
      </c>
      <c r="AF23" s="144">
        <f>IF(AF18="","",(T23/G23)*10)</f>
        <v>0.68540258514499763</v>
      </c>
      <c r="AG23" s="144">
        <f>IF(AG18="","",(U23/H23)*10)</f>
        <v>0.71708761380711117</v>
      </c>
      <c r="AH23" s="144">
        <f t="shared" ref="AH23:AJ23" si="43">IF(AH18="","",(V23/I23)*10)</f>
        <v>0.85424187953721031</v>
      </c>
      <c r="AI23" s="144">
        <f t="shared" si="43"/>
        <v>0.69790264995908136</v>
      </c>
      <c r="AJ23" s="144">
        <f t="shared" si="43"/>
        <v>0.66322746326485471</v>
      </c>
      <c r="AK23" s="66">
        <f t="shared" si="12"/>
        <v>-4.9684847444352996E-2</v>
      </c>
      <c r="AM23" s="36"/>
      <c r="AN23" s="36"/>
    </row>
    <row r="24" spans="1:40" x14ac:dyDescent="0.25">
      <c r="O24" s="17"/>
      <c r="P24" s="17"/>
      <c r="Q24" s="17"/>
      <c r="R24" s="17"/>
      <c r="S24" s="17"/>
      <c r="T24" s="17"/>
      <c r="U24" s="17"/>
      <c r="V24" s="17"/>
      <c r="W24" s="17"/>
      <c r="X24" s="17"/>
      <c r="AM24" s="36"/>
      <c r="AN24" s="36"/>
    </row>
    <row r="25" spans="1:40" ht="15.75" thickBot="1" x14ac:dyDescent="0.3">
      <c r="AM25" s="36"/>
      <c r="AN25" s="36"/>
    </row>
    <row r="26" spans="1:40" ht="20.100000000000001" customHeight="1" x14ac:dyDescent="0.25">
      <c r="A26" s="479" t="s">
        <v>20</v>
      </c>
      <c r="B26" s="481" t="s">
        <v>0</v>
      </c>
      <c r="C26" s="477"/>
      <c r="D26" s="477"/>
      <c r="E26" s="477"/>
      <c r="F26" s="477"/>
      <c r="G26" s="477"/>
      <c r="H26" s="477"/>
      <c r="I26" s="477"/>
      <c r="J26" s="477"/>
      <c r="K26" s="478"/>
      <c r="L26" s="484" t="str">
        <f>L4</f>
        <v>D       2019/2018</v>
      </c>
      <c r="N26" s="482" t="s">
        <v>21</v>
      </c>
      <c r="O26" s="476" t="s">
        <v>0</v>
      </c>
      <c r="P26" s="477"/>
      <c r="Q26" s="477"/>
      <c r="R26" s="477"/>
      <c r="S26" s="477"/>
      <c r="T26" s="477"/>
      <c r="U26" s="477"/>
      <c r="V26" s="477"/>
      <c r="W26" s="477"/>
      <c r="X26" s="478"/>
      <c r="Y26" s="484" t="str">
        <f>L26</f>
        <v>D       2019/2018</v>
      </c>
      <c r="AA26" s="476" t="s">
        <v>0</v>
      </c>
      <c r="AB26" s="477"/>
      <c r="AC26" s="477"/>
      <c r="AD26" s="477"/>
      <c r="AE26" s="477"/>
      <c r="AF26" s="477"/>
      <c r="AG26" s="477"/>
      <c r="AH26" s="477"/>
      <c r="AI26" s="477"/>
      <c r="AJ26" s="478"/>
      <c r="AK26" s="484" t="str">
        <f>Y26</f>
        <v>D       2019/2018</v>
      </c>
      <c r="AM26" s="36"/>
      <c r="AN26" s="36"/>
    </row>
    <row r="27" spans="1:40" ht="20.100000000000001" customHeight="1" thickBot="1" x14ac:dyDescent="0.3">
      <c r="A27" s="480"/>
      <c r="B27" s="43">
        <v>2010</v>
      </c>
      <c r="C27" s="216">
        <v>2011</v>
      </c>
      <c r="D27" s="216">
        <v>2012</v>
      </c>
      <c r="E27" s="216">
        <v>2013</v>
      </c>
      <c r="F27" s="216">
        <v>2014</v>
      </c>
      <c r="G27" s="216">
        <v>2015</v>
      </c>
      <c r="H27" s="216">
        <v>2016</v>
      </c>
      <c r="I27" s="457">
        <v>2017</v>
      </c>
      <c r="J27" s="41">
        <v>2018</v>
      </c>
      <c r="K27" s="446">
        <v>2019</v>
      </c>
      <c r="L27" s="485"/>
      <c r="N27" s="483"/>
      <c r="O27" s="63">
        <v>2010</v>
      </c>
      <c r="P27" s="216">
        <v>2011</v>
      </c>
      <c r="Q27" s="216">
        <v>2012</v>
      </c>
      <c r="R27" s="216">
        <v>2013</v>
      </c>
      <c r="S27" s="216">
        <v>2014</v>
      </c>
      <c r="T27" s="216">
        <v>2015</v>
      </c>
      <c r="U27" s="216">
        <v>2016</v>
      </c>
      <c r="V27" s="216">
        <v>2017</v>
      </c>
      <c r="W27" s="41">
        <v>2018</v>
      </c>
      <c r="X27" s="446">
        <v>2019</v>
      </c>
      <c r="Y27" s="485"/>
      <c r="AA27" s="63">
        <v>2010</v>
      </c>
      <c r="AB27" s="216">
        <v>2011</v>
      </c>
      <c r="AC27" s="216">
        <v>2012</v>
      </c>
      <c r="AD27" s="216">
        <v>2013</v>
      </c>
      <c r="AE27" s="216">
        <v>2014</v>
      </c>
      <c r="AF27" s="216">
        <v>2015</v>
      </c>
      <c r="AG27" s="216">
        <v>2016</v>
      </c>
      <c r="AH27" s="216">
        <v>2017</v>
      </c>
      <c r="AI27" s="216">
        <v>2018</v>
      </c>
      <c r="AJ27" s="216">
        <v>2019</v>
      </c>
      <c r="AK27" s="485"/>
      <c r="AM27" s="36"/>
      <c r="AN27" s="36"/>
    </row>
    <row r="28" spans="1:40" ht="3" customHeight="1" thickBot="1" x14ac:dyDescent="0.3">
      <c r="A28" s="29" t="s">
        <v>64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8"/>
      <c r="M28" s="30"/>
      <c r="N28" s="29"/>
      <c r="O28" s="217">
        <v>2010</v>
      </c>
      <c r="P28" s="217">
        <v>2011</v>
      </c>
      <c r="Q28" s="217">
        <v>2012</v>
      </c>
      <c r="R28" s="217"/>
      <c r="S28" s="217"/>
      <c r="T28" s="217"/>
      <c r="U28" s="217"/>
      <c r="V28" s="217"/>
      <c r="W28" s="217"/>
      <c r="X28" s="217"/>
      <c r="Y28" s="218"/>
      <c r="Z28" s="3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9"/>
      <c r="AM28" s="36"/>
      <c r="AN28" s="36"/>
    </row>
    <row r="29" spans="1:40" ht="20.100000000000001" customHeight="1" x14ac:dyDescent="0.25">
      <c r="A29" s="220" t="s">
        <v>1</v>
      </c>
      <c r="B29" s="47">
        <v>112112.93</v>
      </c>
      <c r="C29" s="73">
        <v>124900.3</v>
      </c>
      <c r="D29" s="73">
        <v>111319.12</v>
      </c>
      <c r="E29" s="73">
        <v>99935.37</v>
      </c>
      <c r="F29" s="73">
        <v>181139.11</v>
      </c>
      <c r="G29" s="73">
        <v>165328.65</v>
      </c>
      <c r="H29" s="73">
        <v>127338.22</v>
      </c>
      <c r="I29" s="73">
        <v>165367.62</v>
      </c>
      <c r="J29" s="221">
        <v>107872.66</v>
      </c>
      <c r="K29" s="96">
        <v>199819.72</v>
      </c>
      <c r="L29" s="133">
        <f>(K29-J29)/J29</f>
        <v>0.85236667010899703</v>
      </c>
      <c r="N29" s="2" t="s">
        <v>1</v>
      </c>
      <c r="O29" s="47">
        <v>5016.9970000000003</v>
      </c>
      <c r="P29" s="73">
        <v>5270.674</v>
      </c>
      <c r="Q29" s="73">
        <v>5254.5140000000001</v>
      </c>
      <c r="R29" s="73">
        <v>8076.4089999999997</v>
      </c>
      <c r="S29" s="73">
        <v>9156.59</v>
      </c>
      <c r="T29" s="73">
        <v>7918.55</v>
      </c>
      <c r="U29" s="73">
        <v>7480.9960000000001</v>
      </c>
      <c r="V29" s="73">
        <v>9138.4779999999992</v>
      </c>
      <c r="W29" s="221">
        <v>8324.8559999999998</v>
      </c>
      <c r="X29" s="96">
        <v>12219.075999999999</v>
      </c>
      <c r="Y29" s="133">
        <f>(X29-W29)/W29</f>
        <v>0.4677822655430916</v>
      </c>
      <c r="AA29" s="222">
        <f t="shared" ref="AA29:AA38" si="44">(O29/B29)*10</f>
        <v>0.44749494995804684</v>
      </c>
      <c r="AB29" s="211">
        <f t="shared" ref="AB29:AB38" si="45">(P29/C29)*10</f>
        <v>0.42199049962249885</v>
      </c>
      <c r="AC29" s="211">
        <f t="shared" ref="AC29:AC38" si="46">(Q29/D29)*10</f>
        <v>0.4720225959385953</v>
      </c>
      <c r="AD29" s="211">
        <f t="shared" ref="AD29:AD38" si="47">(R29/E29)*10</f>
        <v>0.80816321588642737</v>
      </c>
      <c r="AE29" s="211">
        <f t="shared" ref="AE29:AE38" si="48">(S29/F29)*10</f>
        <v>0.50550044106984959</v>
      </c>
      <c r="AF29" s="211">
        <f t="shared" ref="AF29:AF38" si="49">(T29/G29)*10</f>
        <v>0.47895812371298024</v>
      </c>
      <c r="AG29" s="211">
        <f t="shared" ref="AG29:AG38" si="50">(U29/H29)*10</f>
        <v>0.58749022877813117</v>
      </c>
      <c r="AH29" s="211">
        <f t="shared" ref="AH29:AH38" si="51">(V29/I29)*10</f>
        <v>0.55261592323817676</v>
      </c>
      <c r="AI29" s="211">
        <f t="shared" ref="AI29:AI38" si="52">(W29/J29)*10</f>
        <v>0.77172992674881657</v>
      </c>
      <c r="AJ29" s="211">
        <f t="shared" ref="AJ29:AJ38" si="53">(X29/K29)*10</f>
        <v>0.6115050106165697</v>
      </c>
      <c r="AK29" s="133">
        <f>(AJ29-AI29)/AI29</f>
        <v>-0.20761786031448931</v>
      </c>
      <c r="AM29" s="36"/>
      <c r="AN29" s="36"/>
    </row>
    <row r="30" spans="1:40" ht="20.100000000000001" customHeight="1" x14ac:dyDescent="0.25">
      <c r="A30" s="223" t="s">
        <v>2</v>
      </c>
      <c r="B30" s="49">
        <v>103555.23</v>
      </c>
      <c r="C30" s="75">
        <v>109603.08</v>
      </c>
      <c r="D30" s="75">
        <v>90618.02</v>
      </c>
      <c r="E30" s="75">
        <v>91080.09</v>
      </c>
      <c r="F30" s="75">
        <v>178641.27</v>
      </c>
      <c r="G30" s="75">
        <v>189277.91</v>
      </c>
      <c r="H30" s="75">
        <v>160923.91</v>
      </c>
      <c r="I30" s="75">
        <v>180001.23</v>
      </c>
      <c r="J30" s="8">
        <v>100965.82</v>
      </c>
      <c r="K30" s="98">
        <v>238715.44</v>
      </c>
      <c r="L30" s="54">
        <f t="shared" ref="L30:L45" si="54">(K30-J30)/J30</f>
        <v>1.3643193310369786</v>
      </c>
      <c r="N30" s="2" t="s">
        <v>2</v>
      </c>
      <c r="O30" s="49">
        <v>4768.4189999999999</v>
      </c>
      <c r="P30" s="75">
        <v>5015.1329999999998</v>
      </c>
      <c r="Q30" s="75">
        <v>4911.1499999999996</v>
      </c>
      <c r="R30" s="75">
        <v>7549.5050000000001</v>
      </c>
      <c r="S30" s="75">
        <v>9045.7330000000002</v>
      </c>
      <c r="T30" s="75">
        <v>9256.7199999999993</v>
      </c>
      <c r="U30" s="75">
        <v>8296.7440000000006</v>
      </c>
      <c r="V30" s="75">
        <v>9856.1380000000008</v>
      </c>
      <c r="W30" s="8">
        <v>9306.1540000000005</v>
      </c>
      <c r="X30" s="98">
        <v>13783.147000000001</v>
      </c>
      <c r="Y30" s="54">
        <f t="shared" ref="Y30:Y45" si="55">(X30-W30)/W30</f>
        <v>0.48107875713210851</v>
      </c>
      <c r="AA30" s="138">
        <f t="shared" si="44"/>
        <v>0.46047109354109883</v>
      </c>
      <c r="AB30" s="139">
        <f t="shared" si="45"/>
        <v>0.45757226895448555</v>
      </c>
      <c r="AC30" s="139">
        <f t="shared" si="46"/>
        <v>0.5419617422671561</v>
      </c>
      <c r="AD30" s="139">
        <f t="shared" si="47"/>
        <v>0.82888642292733794</v>
      </c>
      <c r="AE30" s="139">
        <f t="shared" si="48"/>
        <v>0.50636300335303264</v>
      </c>
      <c r="AF30" s="139">
        <f t="shared" si="49"/>
        <v>0.48905442795728249</v>
      </c>
      <c r="AG30" s="139">
        <f t="shared" si="50"/>
        <v>0.51556937685642867</v>
      </c>
      <c r="AH30" s="139">
        <f t="shared" si="51"/>
        <v>0.54755948056577175</v>
      </c>
      <c r="AI30" s="139">
        <f t="shared" si="52"/>
        <v>0.92171330852361721</v>
      </c>
      <c r="AJ30" s="139">
        <f t="shared" si="53"/>
        <v>0.57738816559163497</v>
      </c>
      <c r="AK30" s="54">
        <f t="shared" ref="AK30:AK45" si="56">(AJ30-AI30)/AI30</f>
        <v>-0.37357076191458677</v>
      </c>
      <c r="AM30" s="36"/>
      <c r="AN30" s="36"/>
    </row>
    <row r="31" spans="1:40" ht="20.100000000000001" customHeight="1" x14ac:dyDescent="0.25">
      <c r="A31" s="223" t="s">
        <v>3</v>
      </c>
      <c r="B31" s="49">
        <v>167818.01</v>
      </c>
      <c r="C31" s="75">
        <v>125233.35</v>
      </c>
      <c r="D31" s="75">
        <v>135773.26999999999</v>
      </c>
      <c r="E31" s="75">
        <v>78339.37</v>
      </c>
      <c r="F31" s="75">
        <v>159104.78</v>
      </c>
      <c r="G31" s="75">
        <v>179761.26</v>
      </c>
      <c r="H31" s="75">
        <v>158233.01999999999</v>
      </c>
      <c r="I31" s="75">
        <v>184735.59</v>
      </c>
      <c r="J31" s="8">
        <v>131251.34</v>
      </c>
      <c r="K31" s="98">
        <v>207943.22</v>
      </c>
      <c r="L31" s="54">
        <f t="shared" si="54"/>
        <v>0.58431312015557335</v>
      </c>
      <c r="N31" s="2" t="s">
        <v>3</v>
      </c>
      <c r="O31" s="49">
        <v>7424.4470000000001</v>
      </c>
      <c r="P31" s="75">
        <v>5510.3540000000003</v>
      </c>
      <c r="Q31" s="75">
        <v>6830.2309999999998</v>
      </c>
      <c r="R31" s="75">
        <v>7114.5389999999998</v>
      </c>
      <c r="S31" s="75">
        <v>8082.2550000000001</v>
      </c>
      <c r="T31" s="75">
        <v>8938.91</v>
      </c>
      <c r="U31" s="75">
        <v>8489.652</v>
      </c>
      <c r="V31" s="75">
        <v>9926.7350000000006</v>
      </c>
      <c r="W31" s="8">
        <v>10260.373</v>
      </c>
      <c r="X31" s="98">
        <v>12295.048000000001</v>
      </c>
      <c r="Y31" s="54">
        <f t="shared" si="55"/>
        <v>0.19830419420424591</v>
      </c>
      <c r="AA31" s="138">
        <f t="shared" si="44"/>
        <v>0.44241062088628036</v>
      </c>
      <c r="AB31" s="139">
        <f t="shared" si="45"/>
        <v>0.44000691509090828</v>
      </c>
      <c r="AC31" s="139">
        <f t="shared" si="46"/>
        <v>0.50306153781226604</v>
      </c>
      <c r="AD31" s="139">
        <f t="shared" si="47"/>
        <v>0.908169034292719</v>
      </c>
      <c r="AE31" s="139">
        <f t="shared" si="48"/>
        <v>0.50798316681623268</v>
      </c>
      <c r="AF31" s="139">
        <f t="shared" si="49"/>
        <v>0.49726565111971288</v>
      </c>
      <c r="AG31" s="139">
        <f t="shared" si="50"/>
        <v>0.53652846921584385</v>
      </c>
      <c r="AH31" s="139">
        <f t="shared" si="51"/>
        <v>0.53734827165680432</v>
      </c>
      <c r="AI31" s="139">
        <f t="shared" si="52"/>
        <v>0.78173472362263119</v>
      </c>
      <c r="AJ31" s="139">
        <f t="shared" si="53"/>
        <v>0.59126948212112906</v>
      </c>
      <c r="AK31" s="54">
        <f t="shared" si="56"/>
        <v>-0.24364434090744816</v>
      </c>
      <c r="AM31" s="36"/>
      <c r="AN31" s="36"/>
    </row>
    <row r="32" spans="1:40" ht="20.100000000000001" customHeight="1" x14ac:dyDescent="0.25">
      <c r="A32" s="223" t="s">
        <v>4</v>
      </c>
      <c r="B32" s="49">
        <v>169960.15</v>
      </c>
      <c r="C32" s="75">
        <v>125324.62</v>
      </c>
      <c r="D32" s="75">
        <v>131109.87</v>
      </c>
      <c r="E32" s="75">
        <v>110880.58</v>
      </c>
      <c r="F32" s="75">
        <v>139339.32999999999</v>
      </c>
      <c r="G32" s="75">
        <v>172769</v>
      </c>
      <c r="H32" s="75">
        <v>120807.59</v>
      </c>
      <c r="I32" s="75">
        <v>195865.48</v>
      </c>
      <c r="J32" s="8">
        <v>150352.84</v>
      </c>
      <c r="K32" s="98">
        <v>229510.3</v>
      </c>
      <c r="L32" s="54">
        <f t="shared" si="54"/>
        <v>0.52647798338894025</v>
      </c>
      <c r="N32" s="2" t="s">
        <v>4</v>
      </c>
      <c r="O32" s="49">
        <v>6997.9059999999999</v>
      </c>
      <c r="P32" s="75">
        <v>5641.7790000000005</v>
      </c>
      <c r="Q32" s="75">
        <v>6955.6629999999996</v>
      </c>
      <c r="R32" s="75">
        <v>8794.5020000000004</v>
      </c>
      <c r="S32" s="75">
        <v>7652.6419999999998</v>
      </c>
      <c r="T32" s="75">
        <v>8505.6460000000006</v>
      </c>
      <c r="U32" s="75">
        <v>6662.3990000000003</v>
      </c>
      <c r="V32" s="75">
        <v>10370.893</v>
      </c>
      <c r="W32" s="8">
        <v>11386.056</v>
      </c>
      <c r="X32" s="98">
        <v>12360.766</v>
      </c>
      <c r="Y32" s="54">
        <f t="shared" si="55"/>
        <v>8.5605586341749862E-2</v>
      </c>
      <c r="AA32" s="138">
        <f t="shared" si="44"/>
        <v>0.41173804565364291</v>
      </c>
      <c r="AB32" s="139">
        <f t="shared" si="45"/>
        <v>0.45017323810756427</v>
      </c>
      <c r="AC32" s="139">
        <f t="shared" si="46"/>
        <v>0.53052169146380812</v>
      </c>
      <c r="AD32" s="139">
        <f t="shared" si="47"/>
        <v>0.79315079340313699</v>
      </c>
      <c r="AE32" s="139">
        <f t="shared" si="48"/>
        <v>0.54920904241465784</v>
      </c>
      <c r="AF32" s="139">
        <f t="shared" si="49"/>
        <v>0.49231320433642611</v>
      </c>
      <c r="AG32" s="139">
        <f t="shared" si="50"/>
        <v>0.55148844538658548</v>
      </c>
      <c r="AH32" s="139">
        <f t="shared" si="51"/>
        <v>0.52949059732220294</v>
      </c>
      <c r="AI32" s="139">
        <f t="shared" si="52"/>
        <v>0.75728905420077208</v>
      </c>
      <c r="AJ32" s="139">
        <f t="shared" si="53"/>
        <v>0.53857129723589747</v>
      </c>
      <c r="AK32" s="54">
        <f t="shared" si="56"/>
        <v>-0.28881674144320629</v>
      </c>
      <c r="AM32" s="36"/>
      <c r="AN32" s="36"/>
    </row>
    <row r="33" spans="1:40" ht="20.100000000000001" customHeight="1" x14ac:dyDescent="0.25">
      <c r="A33" s="223" t="s">
        <v>5</v>
      </c>
      <c r="B33" s="49">
        <v>105627.74</v>
      </c>
      <c r="C33" s="75">
        <v>146684.47</v>
      </c>
      <c r="D33" s="75">
        <v>105806.45</v>
      </c>
      <c r="E33" s="75">
        <v>156736.07</v>
      </c>
      <c r="F33" s="75">
        <v>207228.25</v>
      </c>
      <c r="G33" s="75">
        <v>181747.01</v>
      </c>
      <c r="H33" s="75">
        <v>156060.43</v>
      </c>
      <c r="I33" s="75">
        <v>208341.2</v>
      </c>
      <c r="J33" s="8">
        <v>123112.9</v>
      </c>
      <c r="K33" s="98">
        <v>226144</v>
      </c>
      <c r="L33" s="54">
        <f t="shared" si="54"/>
        <v>0.83688305612165748</v>
      </c>
      <c r="N33" s="2" t="s">
        <v>5</v>
      </c>
      <c r="O33" s="49">
        <v>5233.5919999999996</v>
      </c>
      <c r="P33" s="75">
        <v>6774.5829999999996</v>
      </c>
      <c r="Q33" s="75">
        <v>6184.9250000000002</v>
      </c>
      <c r="R33" s="75">
        <v>12346.014999999999</v>
      </c>
      <c r="S33" s="75">
        <v>9823.5429999999997</v>
      </c>
      <c r="T33" s="75">
        <v>9567.4179999999997</v>
      </c>
      <c r="U33" s="75">
        <v>8927.27</v>
      </c>
      <c r="V33" s="75">
        <v>11110.941999999999</v>
      </c>
      <c r="W33" s="8">
        <v>11997.332</v>
      </c>
      <c r="X33" s="98">
        <v>12109.393</v>
      </c>
      <c r="Y33" s="54">
        <f t="shared" si="55"/>
        <v>9.3404933696925024E-3</v>
      </c>
      <c r="AA33" s="138">
        <f t="shared" si="44"/>
        <v>0.49547514696423489</v>
      </c>
      <c r="AB33" s="139">
        <f t="shared" si="45"/>
        <v>0.46184732439637272</v>
      </c>
      <c r="AC33" s="139">
        <f t="shared" si="46"/>
        <v>0.58455084732547025</v>
      </c>
      <c r="AD33" s="139">
        <f t="shared" si="47"/>
        <v>0.7876945619473551</v>
      </c>
      <c r="AE33" s="139">
        <f t="shared" si="48"/>
        <v>0.4740445861025222</v>
      </c>
      <c r="AF33" s="139">
        <f t="shared" si="49"/>
        <v>0.52641405214864334</v>
      </c>
      <c r="AG33" s="139">
        <f t="shared" si="50"/>
        <v>0.5720393055433719</v>
      </c>
      <c r="AH33" s="139">
        <f t="shared" si="51"/>
        <v>0.53330507840023955</v>
      </c>
      <c r="AI33" s="139">
        <f t="shared" si="52"/>
        <v>0.97449836694611214</v>
      </c>
      <c r="AJ33" s="139">
        <f t="shared" si="53"/>
        <v>0.535472663435687</v>
      </c>
      <c r="AK33" s="54">
        <f t="shared" si="56"/>
        <v>-0.45051456051819366</v>
      </c>
      <c r="AM33" s="36"/>
      <c r="AN33" s="36"/>
    </row>
    <row r="34" spans="1:40" ht="20.100000000000001" customHeight="1" x14ac:dyDescent="0.25">
      <c r="A34" s="223" t="s">
        <v>6</v>
      </c>
      <c r="B34" s="49">
        <v>172955.39</v>
      </c>
      <c r="C34" s="75">
        <v>88363.71</v>
      </c>
      <c r="D34" s="75">
        <v>120306.19</v>
      </c>
      <c r="E34" s="75">
        <v>142180.06</v>
      </c>
      <c r="F34" s="75">
        <v>163672.62</v>
      </c>
      <c r="G34" s="75">
        <v>227414.28</v>
      </c>
      <c r="H34" s="75">
        <v>160527.01</v>
      </c>
      <c r="I34" s="75">
        <v>247253.33</v>
      </c>
      <c r="J34" s="8">
        <v>159193.67000000001</v>
      </c>
      <c r="K34" s="98">
        <v>239067.28</v>
      </c>
      <c r="L34" s="54">
        <f t="shared" si="54"/>
        <v>0.50173860556138938</v>
      </c>
      <c r="N34" s="2" t="s">
        <v>6</v>
      </c>
      <c r="O34" s="49">
        <v>8418.2340000000004</v>
      </c>
      <c r="P34" s="75">
        <v>4390.6890000000003</v>
      </c>
      <c r="Q34" s="75">
        <v>6848.4070000000002</v>
      </c>
      <c r="R34" s="75">
        <v>11167.328</v>
      </c>
      <c r="S34" s="75">
        <v>8872.2849999999999</v>
      </c>
      <c r="T34" s="75">
        <v>11662.62</v>
      </c>
      <c r="U34" s="75">
        <v>9423.99</v>
      </c>
      <c r="V34" s="75">
        <v>14481.375</v>
      </c>
      <c r="W34" s="8">
        <v>12803.287</v>
      </c>
      <c r="X34" s="98">
        <v>13461.525</v>
      </c>
      <c r="Y34" s="54">
        <f t="shared" si="55"/>
        <v>5.1411641401149517E-2</v>
      </c>
      <c r="AA34" s="138">
        <f t="shared" si="44"/>
        <v>0.48672862985073778</v>
      </c>
      <c r="AB34" s="139">
        <f t="shared" si="45"/>
        <v>0.49688825876595721</v>
      </c>
      <c r="AC34" s="139">
        <f t="shared" si="46"/>
        <v>0.56924809937044807</v>
      </c>
      <c r="AD34" s="139">
        <f t="shared" si="47"/>
        <v>0.78543559483657555</v>
      </c>
      <c r="AE34" s="139">
        <f t="shared" si="48"/>
        <v>0.54207508867396392</v>
      </c>
      <c r="AF34" s="139">
        <f t="shared" si="49"/>
        <v>0.51283586940978376</v>
      </c>
      <c r="AG34" s="139">
        <f t="shared" si="50"/>
        <v>0.58706569068968517</v>
      </c>
      <c r="AH34" s="139">
        <f t="shared" si="51"/>
        <v>0.58568978626091717</v>
      </c>
      <c r="AI34" s="139">
        <f t="shared" si="52"/>
        <v>0.80425854872244606</v>
      </c>
      <c r="AJ34" s="139">
        <f t="shared" si="53"/>
        <v>0.56308521182823512</v>
      </c>
      <c r="AK34" s="54">
        <f t="shared" si="56"/>
        <v>-0.2998704052040374</v>
      </c>
      <c r="AM34" s="36"/>
      <c r="AN34" s="36"/>
    </row>
    <row r="35" spans="1:40" ht="20.100000000000001" customHeight="1" x14ac:dyDescent="0.25">
      <c r="A35" s="223" t="s">
        <v>7</v>
      </c>
      <c r="B35" s="49">
        <v>153575.38</v>
      </c>
      <c r="C35" s="75">
        <v>146031.1</v>
      </c>
      <c r="D35" s="75">
        <v>129411.22</v>
      </c>
      <c r="E35" s="75">
        <v>179559.89</v>
      </c>
      <c r="F35" s="75">
        <v>269358.03999999998</v>
      </c>
      <c r="G35" s="75">
        <v>237433.11</v>
      </c>
      <c r="H35" s="75">
        <v>147722.47</v>
      </c>
      <c r="I35" s="75">
        <v>207140.08</v>
      </c>
      <c r="J35" s="8">
        <v>176201.44</v>
      </c>
      <c r="K35" s="98">
        <v>268419.43</v>
      </c>
      <c r="L35" s="54">
        <f t="shared" si="54"/>
        <v>0.5233668351405073</v>
      </c>
      <c r="N35" s="2" t="s">
        <v>7</v>
      </c>
      <c r="O35" s="49">
        <v>8202.5570000000007</v>
      </c>
      <c r="P35" s="75">
        <v>7142.6719999999996</v>
      </c>
      <c r="Q35" s="75">
        <v>8489.8880000000008</v>
      </c>
      <c r="R35" s="75">
        <v>14058.683999999999</v>
      </c>
      <c r="S35" s="75">
        <v>13129.382</v>
      </c>
      <c r="T35" s="75">
        <v>12275.063</v>
      </c>
      <c r="U35" s="75">
        <v>8407.09</v>
      </c>
      <c r="V35" s="75">
        <v>11587.89</v>
      </c>
      <c r="W35" s="8">
        <v>14215.772000000001</v>
      </c>
      <c r="X35" s="98">
        <v>13559.95</v>
      </c>
      <c r="Y35" s="54">
        <f t="shared" si="55"/>
        <v>-4.6133407316887191E-2</v>
      </c>
      <c r="AA35" s="138">
        <f t="shared" si="44"/>
        <v>0.53410624801970219</v>
      </c>
      <c r="AB35" s="139">
        <f t="shared" si="45"/>
        <v>0.48911992034573448</v>
      </c>
      <c r="AC35" s="139">
        <f t="shared" si="46"/>
        <v>0.65603956133015373</v>
      </c>
      <c r="AD35" s="139">
        <f t="shared" si="47"/>
        <v>0.78295236202249829</v>
      </c>
      <c r="AE35" s="139">
        <f t="shared" si="48"/>
        <v>0.4874323409837702</v>
      </c>
      <c r="AF35" s="139">
        <f t="shared" si="49"/>
        <v>0.51699036414929667</v>
      </c>
      <c r="AG35" s="139">
        <f t="shared" si="50"/>
        <v>0.56911382540516686</v>
      </c>
      <c r="AH35" s="139">
        <f t="shared" si="51"/>
        <v>0.55942287943501812</v>
      </c>
      <c r="AI35" s="139">
        <f t="shared" si="52"/>
        <v>0.8067909093137946</v>
      </c>
      <c r="AJ35" s="139">
        <f t="shared" si="53"/>
        <v>0.50517766169162948</v>
      </c>
      <c r="AK35" s="54">
        <f t="shared" si="56"/>
        <v>-0.37384314094304594</v>
      </c>
      <c r="AM35" s="36"/>
      <c r="AN35" s="36"/>
    </row>
    <row r="36" spans="1:40" ht="20.100000000000001" customHeight="1" x14ac:dyDescent="0.25">
      <c r="A36" s="223" t="s">
        <v>8</v>
      </c>
      <c r="B36" s="49">
        <v>172174.7</v>
      </c>
      <c r="C36" s="75">
        <v>197846.86</v>
      </c>
      <c r="D36" s="75">
        <v>108041.17</v>
      </c>
      <c r="E36" s="75">
        <v>128500.73</v>
      </c>
      <c r="F36" s="75">
        <v>196762.29</v>
      </c>
      <c r="G36" s="75">
        <v>236160.22</v>
      </c>
      <c r="H36" s="75">
        <v>161077.75</v>
      </c>
      <c r="I36" s="75">
        <v>171433.78</v>
      </c>
      <c r="J36" s="8">
        <v>180051.81</v>
      </c>
      <c r="K36" s="98">
        <v>297412.05</v>
      </c>
      <c r="L36" s="54">
        <f t="shared" si="54"/>
        <v>0.65181371961770329</v>
      </c>
      <c r="N36" s="2" t="s">
        <v>8</v>
      </c>
      <c r="O36" s="49">
        <v>7606.0559999999996</v>
      </c>
      <c r="P36" s="75">
        <v>8313.0869999999995</v>
      </c>
      <c r="Q36" s="75">
        <v>6909.0559999999996</v>
      </c>
      <c r="R36" s="75">
        <v>9139.0069999999996</v>
      </c>
      <c r="S36" s="75">
        <v>8531.6859999999997</v>
      </c>
      <c r="T36" s="75">
        <v>10841.423000000001</v>
      </c>
      <c r="U36" s="75">
        <v>9653.1509999999998</v>
      </c>
      <c r="V36" s="75">
        <v>9956.3179999999993</v>
      </c>
      <c r="W36" s="8">
        <v>13765.152</v>
      </c>
      <c r="X36" s="98">
        <v>14683.909</v>
      </c>
      <c r="Y36" s="54">
        <f t="shared" si="55"/>
        <v>6.674514019169564E-2</v>
      </c>
      <c r="AA36" s="138">
        <f t="shared" si="44"/>
        <v>0.44176385961468201</v>
      </c>
      <c r="AB36" s="139">
        <f t="shared" si="45"/>
        <v>0.42017785877420549</v>
      </c>
      <c r="AC36" s="139">
        <f t="shared" si="46"/>
        <v>0.63948363387771534</v>
      </c>
      <c r="AD36" s="139">
        <f t="shared" si="47"/>
        <v>0.71120273013235025</v>
      </c>
      <c r="AE36" s="139">
        <f t="shared" si="48"/>
        <v>0.43360371542738191</v>
      </c>
      <c r="AF36" s="139">
        <f t="shared" si="49"/>
        <v>0.45907066820991277</v>
      </c>
      <c r="AG36" s="139">
        <f t="shared" si="50"/>
        <v>0.59928518991604984</v>
      </c>
      <c r="AH36" s="139">
        <f t="shared" si="51"/>
        <v>0.58076757101196741</v>
      </c>
      <c r="AI36" s="139">
        <f t="shared" si="52"/>
        <v>0.76451061502797446</v>
      </c>
      <c r="AJ36" s="139">
        <f t="shared" si="53"/>
        <v>0.49372273248511622</v>
      </c>
      <c r="AK36" s="54">
        <f t="shared" si="56"/>
        <v>-0.35419767524477047</v>
      </c>
      <c r="AM36" s="36"/>
      <c r="AN36" s="36"/>
    </row>
    <row r="37" spans="1:40" ht="20.100000000000001" customHeight="1" x14ac:dyDescent="0.25">
      <c r="A37" s="223" t="s">
        <v>9</v>
      </c>
      <c r="B37" s="49">
        <v>184593.24</v>
      </c>
      <c r="C37" s="75">
        <v>144138.26999999999</v>
      </c>
      <c r="D37" s="75">
        <v>79979.25</v>
      </c>
      <c r="E37" s="75">
        <v>122753.58</v>
      </c>
      <c r="F37" s="75">
        <v>216171.58</v>
      </c>
      <c r="G37" s="75">
        <v>152140.34</v>
      </c>
      <c r="H37" s="75">
        <v>149450.12</v>
      </c>
      <c r="I37" s="75">
        <v>137515.65</v>
      </c>
      <c r="J37" s="8">
        <v>157796.10999999999</v>
      </c>
      <c r="K37" s="98">
        <v>248886.04</v>
      </c>
      <c r="L37" s="54">
        <f t="shared" si="54"/>
        <v>0.5772634699296455</v>
      </c>
      <c r="N37" s="2" t="s">
        <v>9</v>
      </c>
      <c r="O37" s="49">
        <v>8950.2549999999992</v>
      </c>
      <c r="P37" s="75">
        <v>8091.3609999999999</v>
      </c>
      <c r="Q37" s="75">
        <v>7317.6260000000002</v>
      </c>
      <c r="R37" s="75">
        <v>9009.7860000000001</v>
      </c>
      <c r="S37" s="75">
        <v>11821.655000000001</v>
      </c>
      <c r="T37" s="75">
        <v>8422.7540000000008</v>
      </c>
      <c r="U37" s="75">
        <v>8932.4599999999991</v>
      </c>
      <c r="V37" s="75">
        <v>10856.736999999999</v>
      </c>
      <c r="W37" s="8">
        <v>13503.767</v>
      </c>
      <c r="X37" s="98">
        <v>13240.727000000001</v>
      </c>
      <c r="Y37" s="54">
        <f t="shared" si="55"/>
        <v>-1.9479009079466422E-2</v>
      </c>
      <c r="AA37" s="138">
        <f t="shared" si="44"/>
        <v>0.48486363856011189</v>
      </c>
      <c r="AB37" s="139">
        <f t="shared" si="45"/>
        <v>0.56136104589017199</v>
      </c>
      <c r="AC37" s="139">
        <f t="shared" si="46"/>
        <v>0.91494056270845259</v>
      </c>
      <c r="AD37" s="139">
        <f t="shared" si="47"/>
        <v>0.73397337983951261</v>
      </c>
      <c r="AE37" s="139">
        <f t="shared" si="48"/>
        <v>0.54686443981211597</v>
      </c>
      <c r="AF37" s="139">
        <f t="shared" si="49"/>
        <v>0.5536174035104694</v>
      </c>
      <c r="AG37" s="139">
        <f t="shared" si="50"/>
        <v>0.59768837923984264</v>
      </c>
      <c r="AH37" s="139">
        <f t="shared" si="51"/>
        <v>0.78949101429546376</v>
      </c>
      <c r="AI37" s="139">
        <f t="shared" si="52"/>
        <v>0.85577312393822647</v>
      </c>
      <c r="AJ37" s="139">
        <f t="shared" si="53"/>
        <v>0.53199958503096434</v>
      </c>
      <c r="AK37" s="54">
        <f t="shared" si="56"/>
        <v>-0.37834039168847927</v>
      </c>
      <c r="AM37" s="36"/>
      <c r="AN37" s="36"/>
    </row>
    <row r="38" spans="1:40" ht="20.100000000000001" customHeight="1" x14ac:dyDescent="0.25">
      <c r="A38" s="223" t="s">
        <v>10</v>
      </c>
      <c r="B38" s="49">
        <v>174808.5</v>
      </c>
      <c r="C38" s="75">
        <v>100779.39</v>
      </c>
      <c r="D38" s="75">
        <v>69029.490000000005</v>
      </c>
      <c r="E38" s="75">
        <v>154336.01</v>
      </c>
      <c r="F38" s="75">
        <v>191835.92</v>
      </c>
      <c r="G38" s="75">
        <v>123373.28</v>
      </c>
      <c r="H38" s="75">
        <v>139248.32000000001</v>
      </c>
      <c r="I38" s="75">
        <v>159507.65</v>
      </c>
      <c r="J38" s="8">
        <v>217628.21</v>
      </c>
      <c r="K38" s="98">
        <v>277035.71999999997</v>
      </c>
      <c r="L38" s="54">
        <f t="shared" si="54"/>
        <v>0.27297706487591833</v>
      </c>
      <c r="N38" s="2" t="s">
        <v>10</v>
      </c>
      <c r="O38" s="49">
        <v>8836.2160000000003</v>
      </c>
      <c r="P38" s="75">
        <v>6184.2449999999999</v>
      </c>
      <c r="Q38" s="75">
        <v>6843.8590000000004</v>
      </c>
      <c r="R38" s="75">
        <v>12325.401</v>
      </c>
      <c r="S38" s="75">
        <v>11790.633</v>
      </c>
      <c r="T38" s="75">
        <v>8857.4580000000005</v>
      </c>
      <c r="U38" s="75">
        <v>10603.754999999999</v>
      </c>
      <c r="V38" s="75">
        <v>13090.348</v>
      </c>
      <c r="W38" s="8">
        <v>16694.899000000001</v>
      </c>
      <c r="X38" s="98">
        <v>17717.862000000001</v>
      </c>
      <c r="Y38" s="54">
        <f t="shared" si="55"/>
        <v>6.127398554492601E-2</v>
      </c>
      <c r="AA38" s="138">
        <f t="shared" si="44"/>
        <v>0.5054797678602585</v>
      </c>
      <c r="AB38" s="139">
        <f t="shared" si="45"/>
        <v>0.61364183688748264</v>
      </c>
      <c r="AC38" s="139">
        <f t="shared" si="46"/>
        <v>0.9914398904004651</v>
      </c>
      <c r="AD38" s="139">
        <f t="shared" si="47"/>
        <v>0.79860824444016654</v>
      </c>
      <c r="AE38" s="139">
        <f t="shared" si="48"/>
        <v>0.61462071336796564</v>
      </c>
      <c r="AF38" s="139">
        <f t="shared" si="49"/>
        <v>0.71793973541110367</v>
      </c>
      <c r="AG38" s="139">
        <f t="shared" si="50"/>
        <v>0.7614996719529542</v>
      </c>
      <c r="AH38" s="139">
        <f t="shared" si="51"/>
        <v>0.82067211196453593</v>
      </c>
      <c r="AI38" s="139">
        <f t="shared" si="52"/>
        <v>0.76712936250314256</v>
      </c>
      <c r="AJ38" s="139">
        <f t="shared" si="53"/>
        <v>0.63955153508724438</v>
      </c>
      <c r="AK38" s="54">
        <f t="shared" si="56"/>
        <v>-0.16630549376914974</v>
      </c>
      <c r="AM38" s="36"/>
      <c r="AN38" s="36"/>
    </row>
    <row r="39" spans="1:40" ht="20.100000000000001" customHeight="1" x14ac:dyDescent="0.25">
      <c r="A39" s="223" t="s">
        <v>11</v>
      </c>
      <c r="B39" s="49">
        <v>143517.88</v>
      </c>
      <c r="C39" s="75">
        <v>108144.17</v>
      </c>
      <c r="D39" s="75">
        <v>125852.9</v>
      </c>
      <c r="E39" s="75">
        <v>102029.79</v>
      </c>
      <c r="F39" s="75">
        <v>191064.2</v>
      </c>
      <c r="G39" s="75">
        <v>143527.38</v>
      </c>
      <c r="H39" s="75">
        <v>151132.13</v>
      </c>
      <c r="I39" s="75">
        <v>135712.66</v>
      </c>
      <c r="J39" s="8">
        <v>269199.01</v>
      </c>
      <c r="K39" s="98">
        <v>226932.84</v>
      </c>
      <c r="L39" s="54">
        <f t="shared" si="54"/>
        <v>-0.15700715244086527</v>
      </c>
      <c r="N39" s="2" t="s">
        <v>11</v>
      </c>
      <c r="O39" s="49">
        <v>8561.616</v>
      </c>
      <c r="P39" s="75">
        <v>7679.9049999999997</v>
      </c>
      <c r="Q39" s="75">
        <v>10402.912</v>
      </c>
      <c r="R39" s="75">
        <v>7707.6289999999999</v>
      </c>
      <c r="S39" s="75">
        <v>12654.746999999999</v>
      </c>
      <c r="T39" s="75">
        <v>9979.3469999999998</v>
      </c>
      <c r="U39" s="75">
        <v>10712.687</v>
      </c>
      <c r="V39" s="75">
        <v>11080.005999999999</v>
      </c>
      <c r="W39" s="8">
        <v>17646.002</v>
      </c>
      <c r="X39" s="98">
        <v>15486.257</v>
      </c>
      <c r="Y39" s="54">
        <f t="shared" si="55"/>
        <v>-0.1223928797015891</v>
      </c>
      <c r="AA39" s="138">
        <f t="shared" ref="AA39:AB45" si="57">(O39/B39)*10</f>
        <v>0.59655396247491954</v>
      </c>
      <c r="AB39" s="139">
        <f t="shared" si="57"/>
        <v>0.71015432454657523</v>
      </c>
      <c r="AC39" s="139">
        <f t="shared" ref="AC39:AG41" si="58">IF(Q39="","",(Q39/D39)*10)</f>
        <v>0.82659295097689445</v>
      </c>
      <c r="AD39" s="139">
        <f t="shared" si="58"/>
        <v>0.75542927217629285</v>
      </c>
      <c r="AE39" s="139">
        <f t="shared" si="58"/>
        <v>0.66232957299169581</v>
      </c>
      <c r="AF39" s="139">
        <f t="shared" si="58"/>
        <v>0.69529221532504804</v>
      </c>
      <c r="AG39" s="139">
        <f t="shared" si="58"/>
        <v>0.70882922115899516</v>
      </c>
      <c r="AH39" s="139">
        <f t="shared" ref="AH39:AJ41" si="59">IF(V39="","",(V39/I39)*10)</f>
        <v>0.81643127472411192</v>
      </c>
      <c r="AI39" s="139">
        <f t="shared" si="59"/>
        <v>0.6555002561116402</v>
      </c>
      <c r="AJ39" s="139">
        <f t="shared" si="59"/>
        <v>0.68241586365375762</v>
      </c>
      <c r="AK39" s="54">
        <f t="shared" si="56"/>
        <v>4.1061170138632773E-2</v>
      </c>
      <c r="AM39" s="36"/>
      <c r="AN39" s="36"/>
    </row>
    <row r="40" spans="1:40" ht="20.100000000000001" customHeight="1" thickBot="1" x14ac:dyDescent="0.3">
      <c r="A40" s="223" t="s">
        <v>12</v>
      </c>
      <c r="B40" s="49">
        <v>152820.21</v>
      </c>
      <c r="C40" s="75">
        <v>216465.14</v>
      </c>
      <c r="D40" s="75">
        <v>85804.43</v>
      </c>
      <c r="E40" s="75">
        <v>229961.75</v>
      </c>
      <c r="F40" s="75">
        <v>233293.19</v>
      </c>
      <c r="G40" s="75">
        <v>149139.45000000001</v>
      </c>
      <c r="H40" s="75">
        <v>169639.47</v>
      </c>
      <c r="I40" s="75">
        <v>161502.75</v>
      </c>
      <c r="J40" s="8">
        <v>201567.8</v>
      </c>
      <c r="K40" s="123">
        <v>257799.45</v>
      </c>
      <c r="L40" s="54">
        <f t="shared" si="54"/>
        <v>0.27897139324832648</v>
      </c>
      <c r="N40" s="3" t="s">
        <v>12</v>
      </c>
      <c r="O40" s="49">
        <v>8577.634</v>
      </c>
      <c r="P40" s="75">
        <v>10729.737999999999</v>
      </c>
      <c r="Q40" s="75">
        <v>8400.3320000000003</v>
      </c>
      <c r="R40" s="75">
        <v>14080.13</v>
      </c>
      <c r="S40" s="75">
        <v>13582.82</v>
      </c>
      <c r="T40" s="75">
        <v>9345.7980000000007</v>
      </c>
      <c r="U40" s="75">
        <v>11478.791999999999</v>
      </c>
      <c r="V40" s="75">
        <v>14722.866</v>
      </c>
      <c r="W40" s="8">
        <v>13500.736999999999</v>
      </c>
      <c r="X40" s="123">
        <v>16935.276999999998</v>
      </c>
      <c r="Y40" s="54">
        <f t="shared" si="55"/>
        <v>0.25439648220686023</v>
      </c>
      <c r="AA40" s="138">
        <f t="shared" si="57"/>
        <v>0.56128924309160422</v>
      </c>
      <c r="AB40" s="139">
        <f t="shared" si="57"/>
        <v>0.49567972006947625</v>
      </c>
      <c r="AC40" s="139">
        <f t="shared" si="58"/>
        <v>0.97900912575259813</v>
      </c>
      <c r="AD40" s="139">
        <f t="shared" si="58"/>
        <v>0.61228139027468698</v>
      </c>
      <c r="AE40" s="139">
        <f t="shared" si="58"/>
        <v>0.58222102411133392</v>
      </c>
      <c r="AF40" s="139">
        <f t="shared" si="58"/>
        <v>0.62664828118918225</v>
      </c>
      <c r="AG40" s="139">
        <f t="shared" si="58"/>
        <v>0.67665809142176636</v>
      </c>
      <c r="AH40" s="139">
        <f t="shared" si="59"/>
        <v>0.91161704676855349</v>
      </c>
      <c r="AI40" s="139">
        <f t="shared" si="59"/>
        <v>0.66978639445387611</v>
      </c>
      <c r="AJ40" s="139">
        <f t="shared" si="59"/>
        <v>0.65691672344529817</v>
      </c>
      <c r="AK40" s="54">
        <f t="shared" si="56"/>
        <v>-1.9214590076992367E-2</v>
      </c>
      <c r="AM40" s="36"/>
      <c r="AN40" s="36"/>
    </row>
    <row r="41" spans="1:40" ht="20.100000000000001" customHeight="1" thickBot="1" x14ac:dyDescent="0.3">
      <c r="A41" s="224" t="s">
        <v>147</v>
      </c>
      <c r="B41" s="204">
        <f>SUM(B29:B40)</f>
        <v>1813519.3599999999</v>
      </c>
      <c r="C41" s="205">
        <f>SUM(C29:C40)</f>
        <v>1633514.4599999995</v>
      </c>
      <c r="D41" s="205">
        <f t="shared" ref="D41:I41" si="60">SUM(D29:D40)</f>
        <v>1293051.3799999999</v>
      </c>
      <c r="E41" s="205">
        <f t="shared" si="60"/>
        <v>1596293.29</v>
      </c>
      <c r="F41" s="205">
        <f t="shared" si="60"/>
        <v>2327610.58</v>
      </c>
      <c r="G41" s="205">
        <f t="shared" si="60"/>
        <v>2158071.8900000006</v>
      </c>
      <c r="H41" s="205">
        <f t="shared" si="60"/>
        <v>1802160.4400000002</v>
      </c>
      <c r="I41" s="205">
        <f t="shared" si="60"/>
        <v>2154377.0199999996</v>
      </c>
      <c r="J41" s="445">
        <f t="shared" ref="J41:K41" si="61">SUM(J29:J40)</f>
        <v>1975193.6100000003</v>
      </c>
      <c r="K41" s="205">
        <f t="shared" si="61"/>
        <v>2917685.49</v>
      </c>
      <c r="L41" s="133">
        <f t="shared" si="54"/>
        <v>0.47716430188329728</v>
      </c>
      <c r="N41" s="2"/>
      <c r="O41" s="204">
        <f>SUM(O29:O40)</f>
        <v>88593.929000000004</v>
      </c>
      <c r="P41" s="205">
        <f>SUM(P29:P40)</f>
        <v>80744.22</v>
      </c>
      <c r="Q41" s="205">
        <f t="shared" ref="Q41:X41" si="62">SUM(Q29:Q40)</f>
        <v>85348.56299999998</v>
      </c>
      <c r="R41" s="205">
        <f t="shared" si="62"/>
        <v>121368.935</v>
      </c>
      <c r="S41" s="205">
        <f t="shared" si="62"/>
        <v>124143.97099999999</v>
      </c>
      <c r="T41" s="205">
        <f t="shared" si="62"/>
        <v>115571.70699999998</v>
      </c>
      <c r="U41" s="205">
        <f t="shared" si="62"/>
        <v>109068.98600000002</v>
      </c>
      <c r="V41" s="205">
        <f t="shared" si="62"/>
        <v>136178.726</v>
      </c>
      <c r="W41" s="445">
        <f t="shared" ref="W41" si="63">SUM(W29:W40)</f>
        <v>153404.38700000002</v>
      </c>
      <c r="X41" s="205">
        <f t="shared" si="62"/>
        <v>167852.93700000001</v>
      </c>
      <c r="Y41" s="133">
        <f t="shared" si="55"/>
        <v>9.4186028721590515E-2</v>
      </c>
      <c r="AA41" s="208">
        <f t="shared" si="57"/>
        <v>0.48851934505954214</v>
      </c>
      <c r="AB41" s="210">
        <f t="shared" si="57"/>
        <v>0.49429755277464782</v>
      </c>
      <c r="AC41" s="210">
        <f t="shared" si="58"/>
        <v>0.66005546508136415</v>
      </c>
      <c r="AD41" s="210">
        <f t="shared" si="58"/>
        <v>0.76031726600817817</v>
      </c>
      <c r="AE41" s="210">
        <f t="shared" si="58"/>
        <v>0.53335369785095232</v>
      </c>
      <c r="AF41" s="210">
        <f t="shared" si="58"/>
        <v>0.53553223845568909</v>
      </c>
      <c r="AG41" s="210">
        <f t="shared" si="58"/>
        <v>0.60521240828036382</v>
      </c>
      <c r="AH41" s="210">
        <f t="shared" si="59"/>
        <v>0.63210257413532944</v>
      </c>
      <c r="AI41" s="210">
        <f t="shared" si="59"/>
        <v>0.77665493763925242</v>
      </c>
      <c r="AJ41" s="210">
        <f t="shared" si="59"/>
        <v>0.57529482727077619</v>
      </c>
      <c r="AK41" s="133">
        <f t="shared" si="56"/>
        <v>-0.25926586004917124</v>
      </c>
      <c r="AM41" s="36"/>
      <c r="AN41" s="36"/>
    </row>
    <row r="42" spans="1:40" ht="20.100000000000001" customHeight="1" x14ac:dyDescent="0.25">
      <c r="A42" s="223" t="s">
        <v>15</v>
      </c>
      <c r="B42" s="49">
        <f>SUM(B29:B31)</f>
        <v>383486.17</v>
      </c>
      <c r="C42" s="75">
        <f>SUM(C29:C31)</f>
        <v>359736.73</v>
      </c>
      <c r="D42" s="75">
        <f>SUM(D29:D31)</f>
        <v>337710.41000000003</v>
      </c>
      <c r="E42" s="75">
        <f t="shared" ref="E42:H42" si="64">SUM(E29:E31)</f>
        <v>269354.82999999996</v>
      </c>
      <c r="F42" s="75">
        <f t="shared" si="64"/>
        <v>518885.16000000003</v>
      </c>
      <c r="G42" s="75">
        <f t="shared" si="64"/>
        <v>534367.82000000007</v>
      </c>
      <c r="H42" s="75">
        <f t="shared" si="64"/>
        <v>446495.15</v>
      </c>
      <c r="I42" s="75">
        <f t="shared" ref="I42:K42" si="65">SUM(I29:I31)</f>
        <v>530104.43999999994</v>
      </c>
      <c r="J42" s="75">
        <f t="shared" si="65"/>
        <v>340089.82</v>
      </c>
      <c r="K42" s="75">
        <f t="shared" si="65"/>
        <v>646478.38</v>
      </c>
      <c r="L42" s="133">
        <f t="shared" si="54"/>
        <v>0.90090482567222974</v>
      </c>
      <c r="N42" s="4" t="s">
        <v>15</v>
      </c>
      <c r="O42" s="49">
        <f>SUM(O29:O31)</f>
        <v>17209.863000000001</v>
      </c>
      <c r="P42" s="75">
        <f>SUM(P29:P31)</f>
        <v>15796.161</v>
      </c>
      <c r="Q42" s="75">
        <f>SUM(Q29:Q31)</f>
        <v>16995.895</v>
      </c>
      <c r="R42" s="75">
        <f t="shared" ref="R42:X42" si="66">SUM(R29:R31)</f>
        <v>22740.453000000001</v>
      </c>
      <c r="S42" s="75">
        <f t="shared" si="66"/>
        <v>26284.578000000001</v>
      </c>
      <c r="T42" s="75">
        <f t="shared" si="66"/>
        <v>26114.18</v>
      </c>
      <c r="U42" s="75">
        <f t="shared" si="66"/>
        <v>24267.392</v>
      </c>
      <c r="V42" s="75">
        <f t="shared" ref="V42" si="67">SUM(V29:V31)</f>
        <v>28921.351000000002</v>
      </c>
      <c r="W42" s="454">
        <f t="shared" ref="W42" si="68">SUM(W29:W31)</f>
        <v>27891.383000000002</v>
      </c>
      <c r="X42" s="8">
        <f t="shared" si="66"/>
        <v>38297.271000000001</v>
      </c>
      <c r="Y42" s="133">
        <f t="shared" si="55"/>
        <v>0.37308612484364789</v>
      </c>
      <c r="AA42" s="222">
        <f t="shared" si="57"/>
        <v>0.44877401967325192</v>
      </c>
      <c r="AB42" s="211">
        <f t="shared" si="57"/>
        <v>0.43910336873301764</v>
      </c>
      <c r="AC42" s="211">
        <f t="shared" ref="AC42:AG44" si="69">(Q42/D42)*10</f>
        <v>0.50326831796508731</v>
      </c>
      <c r="AD42" s="211">
        <f t="shared" si="69"/>
        <v>0.84425636622146349</v>
      </c>
      <c r="AE42" s="211">
        <f t="shared" si="69"/>
        <v>0.50655867668290988</v>
      </c>
      <c r="AF42" s="211">
        <f t="shared" si="69"/>
        <v>0.48869297556129032</v>
      </c>
      <c r="AG42" s="211">
        <f t="shared" si="69"/>
        <v>0.54350852411274786</v>
      </c>
      <c r="AH42" s="211">
        <f t="shared" ref="AH42:AJ44" si="70">(V42/I42)*10</f>
        <v>0.54557835810618771</v>
      </c>
      <c r="AI42" s="211">
        <f t="shared" si="70"/>
        <v>0.8201181382024314</v>
      </c>
      <c r="AJ42" s="211">
        <f t="shared" si="70"/>
        <v>0.59239832583419116</v>
      </c>
      <c r="AK42" s="133">
        <f t="shared" si="56"/>
        <v>-0.27766708448537164</v>
      </c>
      <c r="AM42" s="36"/>
      <c r="AN42" s="36"/>
    </row>
    <row r="43" spans="1:40" ht="20.100000000000001" customHeight="1" x14ac:dyDescent="0.25">
      <c r="A43" s="223" t="s">
        <v>16</v>
      </c>
      <c r="B43" s="49">
        <f>SUM(B32:B34)</f>
        <v>448543.28</v>
      </c>
      <c r="C43" s="75">
        <f>SUM(C32:C34)</f>
        <v>360372.8</v>
      </c>
      <c r="D43" s="75">
        <f>SUM(D32:D34)</f>
        <v>357222.51</v>
      </c>
      <c r="E43" s="75">
        <f t="shared" ref="E43:H43" si="71">SUM(E32:E34)</f>
        <v>409796.71</v>
      </c>
      <c r="F43" s="75">
        <f t="shared" si="71"/>
        <v>510240.19999999995</v>
      </c>
      <c r="G43" s="75">
        <f t="shared" si="71"/>
        <v>581930.29</v>
      </c>
      <c r="H43" s="75">
        <f t="shared" si="71"/>
        <v>437395.03</v>
      </c>
      <c r="I43" s="75">
        <f t="shared" ref="I43:K43" si="72">SUM(I32:I34)</f>
        <v>651460.01</v>
      </c>
      <c r="J43" s="75">
        <f t="shared" si="72"/>
        <v>432659.41000000003</v>
      </c>
      <c r="K43" s="75">
        <f t="shared" si="72"/>
        <v>694721.58</v>
      </c>
      <c r="L43" s="54">
        <f t="shared" si="54"/>
        <v>0.6057008444586931</v>
      </c>
      <c r="N43" s="2" t="s">
        <v>16</v>
      </c>
      <c r="O43" s="49">
        <f>SUM(O32:O34)</f>
        <v>20649.732</v>
      </c>
      <c r="P43" s="75">
        <f>SUM(P32:P34)</f>
        <v>16807.050999999999</v>
      </c>
      <c r="Q43" s="75">
        <f>SUM(Q32:Q34)</f>
        <v>19988.994999999999</v>
      </c>
      <c r="R43" s="75">
        <f t="shared" ref="R43:U43" si="73">SUM(R32:R34)</f>
        <v>32307.845000000001</v>
      </c>
      <c r="S43" s="75">
        <f t="shared" si="73"/>
        <v>26348.469999999998</v>
      </c>
      <c r="T43" s="75">
        <f t="shared" si="73"/>
        <v>29735.684000000001</v>
      </c>
      <c r="U43" s="75">
        <f t="shared" si="73"/>
        <v>25013.659</v>
      </c>
      <c r="V43" s="75">
        <f t="shared" ref="V43" si="74">SUM(V32:V34)</f>
        <v>35963.21</v>
      </c>
      <c r="W43" s="454">
        <f t="shared" ref="W43" si="75">SUM(W32:W34)</f>
        <v>36186.675000000003</v>
      </c>
      <c r="X43" s="8">
        <f>IF(X34="","",SUM(X32:X34))</f>
        <v>37931.684000000001</v>
      </c>
      <c r="Y43" s="54">
        <f t="shared" si="55"/>
        <v>4.8222418887615345E-2</v>
      </c>
      <c r="AA43" s="138">
        <f t="shared" si="57"/>
        <v>0.46037323310250011</v>
      </c>
      <c r="AB43" s="139">
        <f t="shared" si="57"/>
        <v>0.4663795658273876</v>
      </c>
      <c r="AC43" s="139">
        <f t="shared" si="69"/>
        <v>0.55956706087754648</v>
      </c>
      <c r="AD43" s="139">
        <f t="shared" si="69"/>
        <v>0.78838712492347729</v>
      </c>
      <c r="AE43" s="139">
        <f t="shared" si="69"/>
        <v>0.5163934554745</v>
      </c>
      <c r="AF43" s="139">
        <f t="shared" si="69"/>
        <v>0.51098360939417675</v>
      </c>
      <c r="AG43" s="139">
        <f t="shared" si="69"/>
        <v>0.57187798864564143</v>
      </c>
      <c r="AH43" s="139">
        <f t="shared" si="70"/>
        <v>0.55204017818376905</v>
      </c>
      <c r="AI43" s="139">
        <f t="shared" si="70"/>
        <v>0.83637785666097031</v>
      </c>
      <c r="AJ43" s="139">
        <f t="shared" si="70"/>
        <v>0.54599835519720008</v>
      </c>
      <c r="AK43" s="54">
        <f t="shared" si="56"/>
        <v>-0.34718697912811547</v>
      </c>
      <c r="AM43" s="36"/>
      <c r="AN43" s="36"/>
    </row>
    <row r="44" spans="1:40" ht="20.100000000000001" customHeight="1" x14ac:dyDescent="0.25">
      <c r="A44" s="223" t="s">
        <v>17</v>
      </c>
      <c r="B44" s="49">
        <f>SUM(B35:B37)</f>
        <v>510343.32</v>
      </c>
      <c r="C44" s="75">
        <f>SUM(C35:C37)</f>
        <v>488016.23</v>
      </c>
      <c r="D44" s="75">
        <f>SUM(D35:D37)</f>
        <v>317431.64</v>
      </c>
      <c r="E44" s="75">
        <f t="shared" ref="E44:H44" si="76">SUM(E35:E37)</f>
        <v>430814.2</v>
      </c>
      <c r="F44" s="75">
        <f t="shared" si="76"/>
        <v>682291.90999999992</v>
      </c>
      <c r="G44" s="75">
        <f t="shared" si="76"/>
        <v>625733.66999999993</v>
      </c>
      <c r="H44" s="75">
        <f t="shared" si="76"/>
        <v>458250.33999999997</v>
      </c>
      <c r="I44" s="75">
        <f t="shared" ref="I44:K44" si="77">SUM(I35:I37)</f>
        <v>516089.51</v>
      </c>
      <c r="J44" s="75">
        <f t="shared" si="77"/>
        <v>514049.36</v>
      </c>
      <c r="K44" s="75">
        <f t="shared" si="77"/>
        <v>814717.52</v>
      </c>
      <c r="L44" s="54">
        <f t="shared" si="54"/>
        <v>0.58490134099184565</v>
      </c>
      <c r="N44" s="2" t="s">
        <v>17</v>
      </c>
      <c r="O44" s="49">
        <f>SUM(O35:O37)</f>
        <v>24758.868000000002</v>
      </c>
      <c r="P44" s="75">
        <f>SUM(P35:P37)</f>
        <v>23547.119999999999</v>
      </c>
      <c r="Q44" s="75">
        <f>SUM(Q35:Q37)</f>
        <v>22716.57</v>
      </c>
      <c r="R44" s="75">
        <f t="shared" ref="R44:U44" si="78">SUM(R35:R37)</f>
        <v>32207.476999999999</v>
      </c>
      <c r="S44" s="75">
        <f t="shared" si="78"/>
        <v>33482.722999999998</v>
      </c>
      <c r="T44" s="75">
        <f t="shared" si="78"/>
        <v>31539.24</v>
      </c>
      <c r="U44" s="75">
        <f t="shared" si="78"/>
        <v>26992.701000000001</v>
      </c>
      <c r="V44" s="75">
        <f t="shared" ref="V44" si="79">SUM(V35:V37)</f>
        <v>32400.945</v>
      </c>
      <c r="W44" s="454">
        <f t="shared" ref="W44" si="80">SUM(W35:W37)</f>
        <v>41484.690999999999</v>
      </c>
      <c r="X44" s="8">
        <f>IF(X37="","",SUM(X35:X37))</f>
        <v>41484.586000000003</v>
      </c>
      <c r="Y44" s="54">
        <f t="shared" si="55"/>
        <v>-2.5310541663652615E-6</v>
      </c>
      <c r="AA44" s="138">
        <f t="shared" si="57"/>
        <v>0.48514141421504259</v>
      </c>
      <c r="AB44" s="139">
        <f t="shared" si="57"/>
        <v>0.48250690351015579</v>
      </c>
      <c r="AC44" s="139">
        <f t="shared" si="69"/>
        <v>0.71563660131674323</v>
      </c>
      <c r="AD44" s="139">
        <f t="shared" si="69"/>
        <v>0.74759552958096553</v>
      </c>
      <c r="AE44" s="139">
        <f t="shared" si="69"/>
        <v>0.49073897124179594</v>
      </c>
      <c r="AF44" s="139">
        <f t="shared" si="69"/>
        <v>0.50403616605767765</v>
      </c>
      <c r="AG44" s="139">
        <f t="shared" si="69"/>
        <v>0.58903831909868309</v>
      </c>
      <c r="AH44" s="139">
        <f t="shared" si="70"/>
        <v>0.62781638402222129</v>
      </c>
      <c r="AI44" s="139">
        <f t="shared" si="70"/>
        <v>0.80701765682579585</v>
      </c>
      <c r="AJ44" s="139">
        <f t="shared" si="70"/>
        <v>0.50918981096662808</v>
      </c>
      <c r="AK44" s="54">
        <f t="shared" si="56"/>
        <v>-0.36904749647064711</v>
      </c>
      <c r="AM44" s="36"/>
      <c r="AN44" s="36"/>
    </row>
    <row r="45" spans="1:40" ht="20.100000000000001" customHeight="1" thickBot="1" x14ac:dyDescent="0.3">
      <c r="A45" s="227" t="s">
        <v>18</v>
      </c>
      <c r="B45" s="134">
        <f>SUM(B38:B40)</f>
        <v>471146.58999999997</v>
      </c>
      <c r="C45" s="81">
        <f>SUM(C38:C40)</f>
        <v>425388.7</v>
      </c>
      <c r="D45" s="81">
        <f>IF(D40="","",SUM(D38:D40))</f>
        <v>280686.82</v>
      </c>
      <c r="E45" s="81">
        <f t="shared" ref="E45:H45" si="81">IF(E40="","",SUM(E38:E40))</f>
        <v>486327.55</v>
      </c>
      <c r="F45" s="81">
        <f t="shared" si="81"/>
        <v>616193.31000000006</v>
      </c>
      <c r="G45" s="81">
        <f t="shared" si="81"/>
        <v>416040.11000000004</v>
      </c>
      <c r="H45" s="81">
        <f t="shared" si="81"/>
        <v>460019.92000000004</v>
      </c>
      <c r="I45" s="81">
        <f t="shared" ref="I45:K45" si="82">IF(I40="","",SUM(I38:I40))</f>
        <v>456723.06</v>
      </c>
      <c r="J45" s="81">
        <f t="shared" si="82"/>
        <v>688395.02</v>
      </c>
      <c r="K45" s="81">
        <f t="shared" si="82"/>
        <v>761768.01</v>
      </c>
      <c r="L45" s="66">
        <f t="shared" si="54"/>
        <v>0.10658559093004477</v>
      </c>
      <c r="N45" s="3" t="s">
        <v>18</v>
      </c>
      <c r="O45" s="134">
        <f>SUM(O38:O40)</f>
        <v>25975.466</v>
      </c>
      <c r="P45" s="81">
        <f>SUM(P38:P40)</f>
        <v>24593.887999999999</v>
      </c>
      <c r="Q45" s="81">
        <f>IF(Q40="","",SUM(Q38:Q40))</f>
        <v>25647.103000000003</v>
      </c>
      <c r="R45" s="81">
        <f t="shared" ref="R45:X45" si="83">IF(R40="","",SUM(R38:R40))</f>
        <v>34113.159999999996</v>
      </c>
      <c r="S45" s="81">
        <f t="shared" si="83"/>
        <v>38028.199999999997</v>
      </c>
      <c r="T45" s="81">
        <f t="shared" si="83"/>
        <v>28182.603000000003</v>
      </c>
      <c r="U45" s="81">
        <f t="shared" si="83"/>
        <v>32795.233999999997</v>
      </c>
      <c r="V45" s="81">
        <f t="shared" ref="V45" si="84">IF(V40="","",SUM(V38:V40))</f>
        <v>38893.22</v>
      </c>
      <c r="W45" s="455">
        <f t="shared" ref="W45" si="85">IF(W40="","",SUM(W38:W40))</f>
        <v>47841.637999999999</v>
      </c>
      <c r="X45" s="122">
        <f t="shared" si="83"/>
        <v>50139.395999999993</v>
      </c>
      <c r="Y45" s="66">
        <f t="shared" si="55"/>
        <v>4.8028414077293809E-2</v>
      </c>
      <c r="AA45" s="143">
        <f t="shared" si="57"/>
        <v>0.55132450390864551</v>
      </c>
      <c r="AB45" s="144">
        <f t="shared" si="57"/>
        <v>0.5781509475921669</v>
      </c>
      <c r="AC45" s="144">
        <f>IF(Q40="","",(Q45/D45)*10)</f>
        <v>0.91372665805968378</v>
      </c>
      <c r="AD45" s="144">
        <f>IF(R40="","",(R45/E45)*10)</f>
        <v>0.70144411929778594</v>
      </c>
      <c r="AE45" s="144">
        <f>IF(S40="","",(S45/F45)*10)</f>
        <v>0.61714723907015467</v>
      </c>
      <c r="AF45" s="144">
        <f>IF(T40="","",(T45/G45)*10)</f>
        <v>0.67740110442716683</v>
      </c>
      <c r="AG45" s="144">
        <f>IF(U40="","",(U45/H45)*10)</f>
        <v>0.71290899750602088</v>
      </c>
      <c r="AH45" s="144">
        <f t="shared" ref="AH45:AJ45" si="86">IF(V40="","",(V45/I45)*10)</f>
        <v>0.85157119064669073</v>
      </c>
      <c r="AI45" s="144">
        <f t="shared" si="86"/>
        <v>0.69497362139545982</v>
      </c>
      <c r="AJ45" s="144">
        <f t="shared" si="86"/>
        <v>0.65819771035016283</v>
      </c>
      <c r="AK45" s="66">
        <f t="shared" si="56"/>
        <v>-5.2916988376412691E-2</v>
      </c>
      <c r="AM45" s="36"/>
      <c r="AN45" s="36"/>
    </row>
    <row r="46" spans="1:40" x14ac:dyDescent="0.25">
      <c r="O46" s="17"/>
      <c r="P46" s="17"/>
      <c r="Q46" s="17"/>
      <c r="R46" s="17"/>
      <c r="S46" s="17"/>
      <c r="T46" s="17"/>
      <c r="U46" s="17"/>
      <c r="V46" s="17"/>
      <c r="W46" s="17"/>
      <c r="X46" s="17"/>
      <c r="AM46" s="36"/>
      <c r="AN46" s="36"/>
    </row>
    <row r="47" spans="1:40" ht="15.75" thickBot="1" x14ac:dyDescent="0.3">
      <c r="AM47" s="36"/>
      <c r="AN47" s="36"/>
    </row>
    <row r="48" spans="1:40" ht="20.100000000000001" customHeight="1" x14ac:dyDescent="0.25">
      <c r="A48" s="479" t="s">
        <v>31</v>
      </c>
      <c r="B48" s="481" t="s">
        <v>0</v>
      </c>
      <c r="C48" s="477"/>
      <c r="D48" s="477"/>
      <c r="E48" s="477"/>
      <c r="F48" s="477"/>
      <c r="G48" s="477"/>
      <c r="H48" s="477"/>
      <c r="I48" s="477"/>
      <c r="J48" s="477"/>
      <c r="K48" s="478"/>
      <c r="L48" s="484" t="str">
        <f>L26</f>
        <v>D       2019/2018</v>
      </c>
      <c r="N48" s="482" t="s">
        <v>21</v>
      </c>
      <c r="O48" s="476" t="s">
        <v>0</v>
      </c>
      <c r="P48" s="477"/>
      <c r="Q48" s="477"/>
      <c r="R48" s="477"/>
      <c r="S48" s="477"/>
      <c r="T48" s="477"/>
      <c r="U48" s="477"/>
      <c r="V48" s="477"/>
      <c r="W48" s="477"/>
      <c r="X48" s="478"/>
      <c r="Y48" s="484" t="str">
        <f>L48</f>
        <v>D       2019/2018</v>
      </c>
      <c r="AA48" s="476" t="s">
        <v>0</v>
      </c>
      <c r="AB48" s="477"/>
      <c r="AC48" s="477"/>
      <c r="AD48" s="477"/>
      <c r="AE48" s="477"/>
      <c r="AF48" s="477"/>
      <c r="AG48" s="477"/>
      <c r="AH48" s="477"/>
      <c r="AI48" s="477"/>
      <c r="AJ48" s="478"/>
      <c r="AK48" s="484" t="str">
        <f>Y48</f>
        <v>D       2019/2018</v>
      </c>
      <c r="AM48" s="36"/>
      <c r="AN48" s="36"/>
    </row>
    <row r="49" spans="1:40" ht="20.100000000000001" customHeight="1" thickBot="1" x14ac:dyDescent="0.3">
      <c r="A49" s="480"/>
      <c r="B49" s="43">
        <v>2010</v>
      </c>
      <c r="C49" s="216">
        <v>2011</v>
      </c>
      <c r="D49" s="216">
        <v>2012</v>
      </c>
      <c r="E49" s="216">
        <v>2013</v>
      </c>
      <c r="F49" s="216">
        <v>2014</v>
      </c>
      <c r="G49" s="216">
        <v>2015</v>
      </c>
      <c r="H49" s="216">
        <v>2016</v>
      </c>
      <c r="I49" s="216">
        <v>2017</v>
      </c>
      <c r="J49" s="41">
        <v>2018</v>
      </c>
      <c r="K49" s="446">
        <v>2019</v>
      </c>
      <c r="L49" s="485"/>
      <c r="N49" s="483"/>
      <c r="O49" s="63">
        <v>2010</v>
      </c>
      <c r="P49" s="216">
        <v>2011</v>
      </c>
      <c r="Q49" s="216">
        <v>2012</v>
      </c>
      <c r="R49" s="216">
        <v>2013</v>
      </c>
      <c r="S49" s="216">
        <v>2014</v>
      </c>
      <c r="T49" s="216">
        <v>2015</v>
      </c>
      <c r="U49" s="216">
        <v>2016</v>
      </c>
      <c r="V49" s="216">
        <v>2017</v>
      </c>
      <c r="W49" s="41">
        <v>2018</v>
      </c>
      <c r="X49" s="446">
        <v>2019</v>
      </c>
      <c r="Y49" s="485"/>
      <c r="AA49" s="63">
        <v>2010</v>
      </c>
      <c r="AB49" s="216">
        <v>2011</v>
      </c>
      <c r="AC49" s="216">
        <v>2012</v>
      </c>
      <c r="AD49" s="216">
        <v>2013</v>
      </c>
      <c r="AE49" s="216">
        <v>2014</v>
      </c>
      <c r="AF49" s="216">
        <v>2015</v>
      </c>
      <c r="AG49" s="216">
        <v>2016</v>
      </c>
      <c r="AH49" s="216">
        <v>2017</v>
      </c>
      <c r="AI49" s="41">
        <v>2018</v>
      </c>
      <c r="AJ49" s="446">
        <v>2019</v>
      </c>
      <c r="AK49" s="485"/>
      <c r="AM49" s="36"/>
      <c r="AN49" s="36"/>
    </row>
    <row r="50" spans="1:40" ht="3" customHeight="1" thickBot="1" x14ac:dyDescent="0.3">
      <c r="A50" s="29" t="s">
        <v>65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447"/>
      <c r="M50" s="30"/>
      <c r="N50" s="29"/>
      <c r="O50" s="217">
        <v>2010</v>
      </c>
      <c r="P50" s="217">
        <v>2011</v>
      </c>
      <c r="Q50" s="217">
        <v>2012</v>
      </c>
      <c r="R50" s="217"/>
      <c r="S50" s="217"/>
      <c r="T50" s="217"/>
      <c r="U50" s="217"/>
      <c r="V50" s="217"/>
      <c r="W50" s="217"/>
      <c r="X50" s="217"/>
      <c r="Y50" s="218"/>
      <c r="Z50" s="30"/>
      <c r="AA50" s="22"/>
      <c r="AB50" s="22"/>
      <c r="AC50" s="22"/>
      <c r="AD50" s="22"/>
      <c r="AE50" s="22"/>
      <c r="AF50" s="22"/>
      <c r="AG50" s="22"/>
      <c r="AH50" s="22"/>
      <c r="AI50" s="22"/>
      <c r="AJ50" s="448"/>
      <c r="AK50" s="219"/>
      <c r="AM50" s="36"/>
      <c r="AN50" s="36"/>
    </row>
    <row r="51" spans="1:40" ht="20.100000000000001" customHeight="1" x14ac:dyDescent="0.25">
      <c r="A51" s="220" t="s">
        <v>1</v>
      </c>
      <c r="B51" s="47">
        <v>95.28</v>
      </c>
      <c r="C51" s="73">
        <v>512.16999999999996</v>
      </c>
      <c r="D51" s="73">
        <v>329.39</v>
      </c>
      <c r="E51" s="73">
        <v>1097.1199999999999</v>
      </c>
      <c r="F51" s="73">
        <v>359.98</v>
      </c>
      <c r="G51" s="73">
        <v>186.74</v>
      </c>
      <c r="H51" s="73">
        <v>103.11</v>
      </c>
      <c r="I51" s="73">
        <v>197.02</v>
      </c>
      <c r="J51" s="221">
        <v>149.85</v>
      </c>
      <c r="K51" s="96">
        <v>70.150000000000006</v>
      </c>
      <c r="L51" s="133">
        <f>(K51-J51)/J51</f>
        <v>-0.53186519853186509</v>
      </c>
      <c r="N51" s="2" t="s">
        <v>1</v>
      </c>
      <c r="O51" s="47">
        <v>29.815000000000001</v>
      </c>
      <c r="P51" s="73">
        <v>149.20400000000001</v>
      </c>
      <c r="Q51" s="73">
        <v>122.178</v>
      </c>
      <c r="R51" s="73">
        <v>109.56100000000001</v>
      </c>
      <c r="S51" s="73">
        <v>97.120999999999995</v>
      </c>
      <c r="T51" s="73">
        <v>99.908000000000001</v>
      </c>
      <c r="U51" s="73">
        <v>68.53</v>
      </c>
      <c r="V51" s="73">
        <v>118.282</v>
      </c>
      <c r="W51" s="221">
        <v>104.797</v>
      </c>
      <c r="X51" s="96">
        <v>234.494</v>
      </c>
      <c r="Y51" s="54">
        <f>(X51-W51)/W51</f>
        <v>1.2376022214376365</v>
      </c>
      <c r="AA51" s="222">
        <f t="shared" ref="AA51:AA60" si="87">(O51/B51)*10</f>
        <v>3.1291981528127626</v>
      </c>
      <c r="AB51" s="211">
        <f t="shared" ref="AB51:AB60" si="88">(P51/C51)*10</f>
        <v>2.9131733604076775</v>
      </c>
      <c r="AC51" s="211">
        <f t="shared" ref="AC51:AC60" si="89">(Q51/D51)*10</f>
        <v>3.7092200734691398</v>
      </c>
      <c r="AD51" s="211">
        <f t="shared" ref="AD51:AD60" si="90">(R51/E51)*10</f>
        <v>0.99862366924310941</v>
      </c>
      <c r="AE51" s="211">
        <f t="shared" ref="AE51:AE60" si="91">(S51/F51)*10</f>
        <v>2.6979554419689982</v>
      </c>
      <c r="AF51" s="211">
        <f t="shared" ref="AF51:AF60" si="92">(T51/G51)*10</f>
        <v>5.350112455820927</v>
      </c>
      <c r="AG51" s="211">
        <f t="shared" ref="AG51:AG60" si="93">(U51/H51)*10</f>
        <v>6.6463000678886628</v>
      </c>
      <c r="AH51" s="211">
        <f t="shared" ref="AH51:AH60" si="94">(V51/I51)*10</f>
        <v>6.0035529387879389</v>
      </c>
      <c r="AI51" s="211">
        <f t="shared" ref="AI51:AI60" si="95">(W51/J51)*10</f>
        <v>6.99346012679346</v>
      </c>
      <c r="AJ51" s="211">
        <f t="shared" ref="AJ51:AJ60" si="96">(X51/K51)*10</f>
        <v>33.427512473271562</v>
      </c>
      <c r="AK51" s="54">
        <f>(AJ51-AI51)/AI51</f>
        <v>3.7798245599776177</v>
      </c>
      <c r="AM51" s="36"/>
      <c r="AN51" s="36"/>
    </row>
    <row r="52" spans="1:40" ht="20.100000000000001" customHeight="1" x14ac:dyDescent="0.25">
      <c r="A52" s="223" t="s">
        <v>2</v>
      </c>
      <c r="B52" s="49">
        <v>321.11</v>
      </c>
      <c r="C52" s="75">
        <v>100.6</v>
      </c>
      <c r="D52" s="75">
        <v>100.41</v>
      </c>
      <c r="E52" s="75">
        <v>382.4</v>
      </c>
      <c r="F52" s="75">
        <v>109.25</v>
      </c>
      <c r="G52" s="75">
        <v>49.88</v>
      </c>
      <c r="H52" s="75">
        <v>109.06</v>
      </c>
      <c r="I52" s="75">
        <v>459.19</v>
      </c>
      <c r="J52" s="8">
        <v>210.03</v>
      </c>
      <c r="K52" s="98">
        <v>217.2</v>
      </c>
      <c r="L52" s="54">
        <f t="shared" ref="L52:L67" si="97">(K52-J52)/J52</f>
        <v>3.4137980288530149E-2</v>
      </c>
      <c r="N52" s="2" t="s">
        <v>2</v>
      </c>
      <c r="O52" s="49">
        <v>106.98099999999999</v>
      </c>
      <c r="P52" s="75">
        <v>32.087000000000003</v>
      </c>
      <c r="Q52" s="75">
        <v>68.099000000000004</v>
      </c>
      <c r="R52" s="75">
        <v>95.572999999999993</v>
      </c>
      <c r="S52" s="75">
        <v>79.215000000000003</v>
      </c>
      <c r="T52" s="75">
        <v>14.875999999999999</v>
      </c>
      <c r="U52" s="75">
        <v>102.047</v>
      </c>
      <c r="V52" s="75">
        <v>223.39400000000001</v>
      </c>
      <c r="W52" s="8">
        <v>153.98099999999999</v>
      </c>
      <c r="X52" s="98">
        <v>117.785</v>
      </c>
      <c r="Y52" s="54">
        <f t="shared" ref="Y52:Y67" si="98">(X52-W52)/W52</f>
        <v>-0.23506796293049143</v>
      </c>
      <c r="AA52" s="138">
        <f t="shared" si="87"/>
        <v>3.33159976332098</v>
      </c>
      <c r="AB52" s="139">
        <f t="shared" si="88"/>
        <v>3.1895626242544739</v>
      </c>
      <c r="AC52" s="139">
        <f t="shared" si="89"/>
        <v>6.7820934169903406</v>
      </c>
      <c r="AD52" s="139">
        <f t="shared" si="90"/>
        <v>2.4992939330543935</v>
      </c>
      <c r="AE52" s="139">
        <f t="shared" si="91"/>
        <v>7.2508009153318076</v>
      </c>
      <c r="AF52" s="139">
        <f t="shared" si="92"/>
        <v>2.9823576583801121</v>
      </c>
      <c r="AG52" s="139">
        <f t="shared" si="93"/>
        <v>9.3569594718503559</v>
      </c>
      <c r="AH52" s="139">
        <f t="shared" si="94"/>
        <v>4.8649578605805877</v>
      </c>
      <c r="AI52" s="139">
        <f t="shared" si="95"/>
        <v>7.3313812312526778</v>
      </c>
      <c r="AJ52" s="139">
        <f t="shared" si="96"/>
        <v>5.4228821362799264</v>
      </c>
      <c r="AK52" s="54">
        <f t="shared" ref="AK52:AK67" si="99">(AJ52-AI52)/AI52</f>
        <v>-0.26031917244148756</v>
      </c>
      <c r="AM52" s="36"/>
      <c r="AN52" s="36"/>
    </row>
    <row r="53" spans="1:40" ht="20.100000000000001" customHeight="1" x14ac:dyDescent="0.25">
      <c r="A53" s="223" t="s">
        <v>3</v>
      </c>
      <c r="B53" s="49">
        <v>94.44</v>
      </c>
      <c r="C53" s="75">
        <v>412.02</v>
      </c>
      <c r="D53" s="75">
        <v>20.84</v>
      </c>
      <c r="E53" s="75">
        <v>99.12</v>
      </c>
      <c r="F53" s="75">
        <v>153.96</v>
      </c>
      <c r="G53" s="75">
        <v>20</v>
      </c>
      <c r="H53" s="75">
        <v>65.94</v>
      </c>
      <c r="I53" s="75">
        <v>25.84</v>
      </c>
      <c r="J53" s="8">
        <v>3.52</v>
      </c>
      <c r="K53" s="98">
        <v>37.49</v>
      </c>
      <c r="L53" s="54">
        <f t="shared" si="97"/>
        <v>9.6505681818181817</v>
      </c>
      <c r="N53" s="2" t="s">
        <v>3</v>
      </c>
      <c r="O53" s="49">
        <v>39.945</v>
      </c>
      <c r="P53" s="75">
        <v>210.15600000000001</v>
      </c>
      <c r="Q53" s="75">
        <v>21.707000000000001</v>
      </c>
      <c r="R53" s="75">
        <v>27.782</v>
      </c>
      <c r="S53" s="75">
        <v>90.24</v>
      </c>
      <c r="T53" s="75">
        <v>14.795999999999999</v>
      </c>
      <c r="U53" s="75">
        <v>59.372999999999998</v>
      </c>
      <c r="V53" s="75">
        <v>51.395000000000003</v>
      </c>
      <c r="W53" s="8">
        <v>48.673000000000002</v>
      </c>
      <c r="X53" s="98">
        <v>73.153000000000006</v>
      </c>
      <c r="Y53" s="54">
        <f t="shared" si="98"/>
        <v>0.50294824646107705</v>
      </c>
      <c r="AA53" s="138">
        <f t="shared" si="87"/>
        <v>4.2296696315120714</v>
      </c>
      <c r="AB53" s="139">
        <f t="shared" si="88"/>
        <v>5.1006261831949908</v>
      </c>
      <c r="AC53" s="139">
        <f t="shared" si="89"/>
        <v>10.416026871401151</v>
      </c>
      <c r="AD53" s="139">
        <f t="shared" si="90"/>
        <v>2.8028652138821633</v>
      </c>
      <c r="AE53" s="139">
        <f t="shared" si="91"/>
        <v>5.8612626656274349</v>
      </c>
      <c r="AF53" s="139">
        <f t="shared" si="92"/>
        <v>7.3979999999999997</v>
      </c>
      <c r="AG53" s="139">
        <f t="shared" si="93"/>
        <v>9.0040946314831665</v>
      </c>
      <c r="AH53" s="139">
        <f t="shared" si="94"/>
        <v>19.889705882352942</v>
      </c>
      <c r="AI53" s="139">
        <f t="shared" si="95"/>
        <v>138.27556818181819</v>
      </c>
      <c r="AJ53" s="139">
        <f t="shared" si="96"/>
        <v>19.512670045345427</v>
      </c>
      <c r="AK53" s="54">
        <f t="shared" si="99"/>
        <v>-0.85888562743283559</v>
      </c>
      <c r="AM53" s="36"/>
      <c r="AN53" s="36"/>
    </row>
    <row r="54" spans="1:40" ht="20.100000000000001" customHeight="1" x14ac:dyDescent="0.25">
      <c r="A54" s="223" t="s">
        <v>4</v>
      </c>
      <c r="B54" s="49">
        <v>449.7</v>
      </c>
      <c r="C54" s="75">
        <v>201.03</v>
      </c>
      <c r="D54" s="75">
        <v>32.19</v>
      </c>
      <c r="E54" s="75">
        <v>433.9</v>
      </c>
      <c r="F54" s="75">
        <v>116.07</v>
      </c>
      <c r="G54" s="75">
        <v>102.54</v>
      </c>
      <c r="H54" s="75">
        <v>105.56</v>
      </c>
      <c r="I54" s="75">
        <v>10.38</v>
      </c>
      <c r="J54" s="8">
        <v>20.22</v>
      </c>
      <c r="K54" s="98">
        <v>269.06</v>
      </c>
      <c r="L54" s="54">
        <f t="shared" si="97"/>
        <v>12.306627101879329</v>
      </c>
      <c r="N54" s="2" t="s">
        <v>4</v>
      </c>
      <c r="O54" s="49">
        <v>85.614000000000004</v>
      </c>
      <c r="P54" s="75">
        <v>92.997</v>
      </c>
      <c r="Q54" s="75">
        <v>30.552</v>
      </c>
      <c r="R54" s="75">
        <v>154.78399999999999</v>
      </c>
      <c r="S54" s="75">
        <v>82.787000000000006</v>
      </c>
      <c r="T54" s="75">
        <v>74.756</v>
      </c>
      <c r="U54" s="75">
        <v>80.057000000000002</v>
      </c>
      <c r="V54" s="75">
        <v>55.018000000000001</v>
      </c>
      <c r="W54" s="8">
        <v>24.623000000000001</v>
      </c>
      <c r="X54" s="98">
        <v>122.4</v>
      </c>
      <c r="Y54" s="54">
        <f t="shared" si="98"/>
        <v>3.9709621085976523</v>
      </c>
      <c r="AA54" s="138">
        <f t="shared" si="87"/>
        <v>1.903802535023349</v>
      </c>
      <c r="AB54" s="139">
        <f t="shared" si="88"/>
        <v>4.6260259662736907</v>
      </c>
      <c r="AC54" s="139">
        <f t="shared" si="89"/>
        <v>9.4911463187325253</v>
      </c>
      <c r="AD54" s="139">
        <f t="shared" si="90"/>
        <v>3.5672735653376355</v>
      </c>
      <c r="AE54" s="139">
        <f t="shared" si="91"/>
        <v>7.132506246230724</v>
      </c>
      <c r="AF54" s="139">
        <f t="shared" si="92"/>
        <v>7.2904232494636236</v>
      </c>
      <c r="AG54" s="139">
        <f t="shared" si="93"/>
        <v>7.5840280409245935</v>
      </c>
      <c r="AH54" s="139">
        <f t="shared" si="94"/>
        <v>53.0038535645472</v>
      </c>
      <c r="AI54" s="139">
        <f t="shared" si="95"/>
        <v>12.177546983184966</v>
      </c>
      <c r="AJ54" s="139">
        <f t="shared" si="96"/>
        <v>4.5491711885824726</v>
      </c>
      <c r="AK54" s="54">
        <f t="shared" si="99"/>
        <v>-0.62642959252269181</v>
      </c>
      <c r="AM54" s="36"/>
      <c r="AN54" s="36"/>
    </row>
    <row r="55" spans="1:40" ht="20.100000000000001" customHeight="1" x14ac:dyDescent="0.25">
      <c r="A55" s="223" t="s">
        <v>5</v>
      </c>
      <c r="B55" s="49">
        <v>115.13</v>
      </c>
      <c r="C55" s="75">
        <v>87.89</v>
      </c>
      <c r="D55" s="75">
        <v>385.16</v>
      </c>
      <c r="E55" s="75">
        <v>4.24</v>
      </c>
      <c r="F55" s="75">
        <v>1094.3</v>
      </c>
      <c r="G55" s="75">
        <v>355.74</v>
      </c>
      <c r="H55" s="75">
        <v>257.62</v>
      </c>
      <c r="I55" s="75">
        <v>23.62</v>
      </c>
      <c r="J55" s="8">
        <v>291.12</v>
      </c>
      <c r="K55" s="98">
        <v>420.22</v>
      </c>
      <c r="L55" s="54">
        <f t="shared" si="97"/>
        <v>0.44345974168727681</v>
      </c>
      <c r="N55" s="2" t="s">
        <v>5</v>
      </c>
      <c r="O55" s="49">
        <v>36.316000000000003</v>
      </c>
      <c r="P55" s="75">
        <v>16.928000000000001</v>
      </c>
      <c r="Q55" s="75">
        <v>146.25</v>
      </c>
      <c r="R55" s="75">
        <v>10.173999999999999</v>
      </c>
      <c r="S55" s="75">
        <v>189.64500000000001</v>
      </c>
      <c r="T55" s="75">
        <v>141.92500000000001</v>
      </c>
      <c r="U55" s="75">
        <v>147.154</v>
      </c>
      <c r="V55" s="75">
        <v>82.364000000000004</v>
      </c>
      <c r="W55" s="8">
        <v>196.86600000000001</v>
      </c>
      <c r="X55" s="98">
        <v>168.61099999999999</v>
      </c>
      <c r="Y55" s="54">
        <f t="shared" si="98"/>
        <v>-0.14352402141558229</v>
      </c>
      <c r="AA55" s="138">
        <f t="shared" si="87"/>
        <v>3.154347259619561</v>
      </c>
      <c r="AB55" s="139">
        <f t="shared" si="88"/>
        <v>1.9260439185345319</v>
      </c>
      <c r="AC55" s="139">
        <f t="shared" si="89"/>
        <v>3.7971232734448019</v>
      </c>
      <c r="AD55" s="139">
        <f t="shared" si="90"/>
        <v>23.995283018867923</v>
      </c>
      <c r="AE55" s="139">
        <f t="shared" si="91"/>
        <v>1.7330256785159466</v>
      </c>
      <c r="AF55" s="139">
        <f t="shared" si="92"/>
        <v>3.9895710350255809</v>
      </c>
      <c r="AG55" s="139">
        <f t="shared" si="93"/>
        <v>5.7120565173511375</v>
      </c>
      <c r="AH55" s="139">
        <f t="shared" si="94"/>
        <v>34.870448772226929</v>
      </c>
      <c r="AI55" s="139">
        <f t="shared" si="95"/>
        <v>6.7623660346248968</v>
      </c>
      <c r="AJ55" s="139">
        <f t="shared" si="96"/>
        <v>4.0124458616914946</v>
      </c>
      <c r="AK55" s="54">
        <f t="shared" si="99"/>
        <v>-0.40665059519895363</v>
      </c>
      <c r="AM55" s="36"/>
      <c r="AN55" s="36"/>
    </row>
    <row r="56" spans="1:40" ht="20.100000000000001" customHeight="1" x14ac:dyDescent="0.25">
      <c r="A56" s="223" t="s">
        <v>6</v>
      </c>
      <c r="B56" s="49">
        <v>87.69</v>
      </c>
      <c r="C56" s="75">
        <v>193.86</v>
      </c>
      <c r="D56" s="75">
        <v>760.2</v>
      </c>
      <c r="E56" s="75">
        <v>201.37</v>
      </c>
      <c r="F56" s="75">
        <v>0.83</v>
      </c>
      <c r="G56" s="75">
        <v>312.89999999999998</v>
      </c>
      <c r="H56" s="75">
        <v>805.91</v>
      </c>
      <c r="I56" s="75">
        <v>97.78</v>
      </c>
      <c r="J56" s="8">
        <v>379.49</v>
      </c>
      <c r="K56" s="98">
        <v>205.08</v>
      </c>
      <c r="L56" s="54">
        <f t="shared" si="97"/>
        <v>-0.45959050304355842</v>
      </c>
      <c r="N56" s="2" t="s">
        <v>6</v>
      </c>
      <c r="O56" s="49">
        <v>50.512</v>
      </c>
      <c r="P56" s="75">
        <v>76.984999999999999</v>
      </c>
      <c r="Q56" s="75">
        <v>140.74100000000001</v>
      </c>
      <c r="R56" s="75">
        <v>108.194</v>
      </c>
      <c r="S56" s="75">
        <v>2.327</v>
      </c>
      <c r="T56" s="75">
        <v>108.241</v>
      </c>
      <c r="U56" s="75">
        <v>89.242999999999995</v>
      </c>
      <c r="V56" s="75">
        <v>81.236999999999995</v>
      </c>
      <c r="W56" s="8">
        <v>251.595</v>
      </c>
      <c r="X56" s="98">
        <v>116.065</v>
      </c>
      <c r="Y56" s="54">
        <f t="shared" si="98"/>
        <v>-0.53868320117649393</v>
      </c>
      <c r="AA56" s="138">
        <f t="shared" si="87"/>
        <v>5.7602919375071266</v>
      </c>
      <c r="AB56" s="139">
        <f t="shared" si="88"/>
        <v>3.971164758072836</v>
      </c>
      <c r="AC56" s="139">
        <f t="shared" si="89"/>
        <v>1.8513680610365693</v>
      </c>
      <c r="AD56" s="139">
        <f t="shared" si="90"/>
        <v>5.3728956646968262</v>
      </c>
      <c r="AE56" s="139">
        <f t="shared" si="91"/>
        <v>28.036144578313255</v>
      </c>
      <c r="AF56" s="139">
        <f t="shared" si="92"/>
        <v>3.4592841163310966</v>
      </c>
      <c r="AG56" s="139">
        <f t="shared" si="93"/>
        <v>1.1073569008946409</v>
      </c>
      <c r="AH56" s="139">
        <f t="shared" si="94"/>
        <v>8.3081407240744518</v>
      </c>
      <c r="AI56" s="139">
        <f t="shared" si="95"/>
        <v>6.629818967561727</v>
      </c>
      <c r="AJ56" s="139">
        <f t="shared" si="96"/>
        <v>5.6594987322020671</v>
      </c>
      <c r="AK56" s="54">
        <f t="shared" si="99"/>
        <v>-0.14635697295917541</v>
      </c>
      <c r="AM56" s="36"/>
      <c r="AN56" s="36"/>
    </row>
    <row r="57" spans="1:40" ht="20.100000000000001" customHeight="1" x14ac:dyDescent="0.25">
      <c r="A57" s="223" t="s">
        <v>7</v>
      </c>
      <c r="B57" s="49">
        <v>303.2</v>
      </c>
      <c r="C57" s="75">
        <v>240</v>
      </c>
      <c r="D57" s="75">
        <v>243.11</v>
      </c>
      <c r="E57" s="75">
        <v>240.37</v>
      </c>
      <c r="F57" s="75">
        <v>134.97</v>
      </c>
      <c r="G57" s="75">
        <v>337.2</v>
      </c>
      <c r="H57" s="75">
        <v>84.99</v>
      </c>
      <c r="I57" s="75">
        <v>171.96</v>
      </c>
      <c r="J57" s="8">
        <v>42.18</v>
      </c>
      <c r="K57" s="98">
        <v>176.79</v>
      </c>
      <c r="L57" s="54">
        <f t="shared" si="97"/>
        <v>3.1913229018492175</v>
      </c>
      <c r="N57" s="2" t="s">
        <v>7</v>
      </c>
      <c r="O57" s="49">
        <v>101.88200000000001</v>
      </c>
      <c r="P57" s="75">
        <v>208.25</v>
      </c>
      <c r="Q57" s="75">
        <v>120.589</v>
      </c>
      <c r="R57" s="75">
        <v>63.235999999999997</v>
      </c>
      <c r="S57" s="75">
        <v>133.27199999999999</v>
      </c>
      <c r="T57" s="75">
        <v>88.903999999999996</v>
      </c>
      <c r="U57" s="75">
        <v>66.513000000000005</v>
      </c>
      <c r="V57" s="75">
        <v>161.839</v>
      </c>
      <c r="W57" s="8">
        <v>69.402000000000001</v>
      </c>
      <c r="X57" s="98">
        <v>109.843</v>
      </c>
      <c r="Y57" s="54">
        <f t="shared" si="98"/>
        <v>0.58270655024350881</v>
      </c>
      <c r="AA57" s="138">
        <f t="shared" si="87"/>
        <v>3.3602242744063329</v>
      </c>
      <c r="AB57" s="139">
        <f t="shared" si="88"/>
        <v>8.6770833333333321</v>
      </c>
      <c r="AC57" s="139">
        <f t="shared" si="89"/>
        <v>4.960264900662251</v>
      </c>
      <c r="AD57" s="139">
        <f t="shared" si="90"/>
        <v>2.6307775512751173</v>
      </c>
      <c r="AE57" s="139">
        <f t="shared" si="91"/>
        <v>9.8741942653923083</v>
      </c>
      <c r="AF57" s="139">
        <f t="shared" si="92"/>
        <v>2.6365361803084224</v>
      </c>
      <c r="AG57" s="139">
        <f t="shared" si="93"/>
        <v>7.8259795270031782</v>
      </c>
      <c r="AH57" s="139">
        <f t="shared" si="94"/>
        <v>9.4114328913700849</v>
      </c>
      <c r="AI57" s="139">
        <f t="shared" si="95"/>
        <v>16.453769559032718</v>
      </c>
      <c r="AJ57" s="139">
        <f t="shared" si="96"/>
        <v>6.2131907913343518</v>
      </c>
      <c r="AK57" s="54">
        <f t="shared" si="99"/>
        <v>-0.62238496357672268</v>
      </c>
      <c r="AM57" s="36"/>
      <c r="AN57" s="36"/>
    </row>
    <row r="58" spans="1:40" ht="20.100000000000001" customHeight="1" x14ac:dyDescent="0.25">
      <c r="A58" s="223" t="s">
        <v>8</v>
      </c>
      <c r="B58" s="49">
        <v>733.11</v>
      </c>
      <c r="C58" s="75">
        <v>19</v>
      </c>
      <c r="D58" s="75">
        <v>777.31</v>
      </c>
      <c r="E58" s="75">
        <v>199.58</v>
      </c>
      <c r="F58" s="75">
        <v>112.44</v>
      </c>
      <c r="G58" s="75">
        <v>335.97</v>
      </c>
      <c r="H58" s="75">
        <v>208.92</v>
      </c>
      <c r="I58" s="75">
        <v>156.26</v>
      </c>
      <c r="J58" s="8">
        <v>103.26</v>
      </c>
      <c r="K58" s="98">
        <v>2.91</v>
      </c>
      <c r="L58" s="54">
        <f t="shared" si="97"/>
        <v>-0.97181871005229525</v>
      </c>
      <c r="N58" s="2" t="s">
        <v>8</v>
      </c>
      <c r="O58" s="49">
        <v>248.68199999999999</v>
      </c>
      <c r="P58" s="75">
        <v>13.135</v>
      </c>
      <c r="Q58" s="75">
        <v>170.39500000000001</v>
      </c>
      <c r="R58" s="75">
        <v>85.355999999999995</v>
      </c>
      <c r="S58" s="75">
        <v>57.158000000000001</v>
      </c>
      <c r="T58" s="75">
        <v>62.073999999999998</v>
      </c>
      <c r="U58" s="75">
        <v>182.14699999999999</v>
      </c>
      <c r="V58" s="75">
        <v>90.742000000000004</v>
      </c>
      <c r="W58" s="8">
        <v>92.774000000000001</v>
      </c>
      <c r="X58" s="98">
        <v>20.315999999999999</v>
      </c>
      <c r="Y58" s="54">
        <f t="shared" si="98"/>
        <v>-0.78101623299631362</v>
      </c>
      <c r="AA58" s="138">
        <f t="shared" si="87"/>
        <v>3.3921512460613004</v>
      </c>
      <c r="AB58" s="139">
        <f t="shared" si="88"/>
        <v>6.9131578947368419</v>
      </c>
      <c r="AC58" s="139">
        <f t="shared" si="89"/>
        <v>2.1921112554836557</v>
      </c>
      <c r="AD58" s="139">
        <f t="shared" si="90"/>
        <v>4.2767812406052705</v>
      </c>
      <c r="AE58" s="139">
        <f t="shared" si="91"/>
        <v>5.0834222696549265</v>
      </c>
      <c r="AF58" s="139">
        <f t="shared" si="92"/>
        <v>1.8476054409619904</v>
      </c>
      <c r="AG58" s="139">
        <f t="shared" si="93"/>
        <v>8.7185046907907342</v>
      </c>
      <c r="AH58" s="139">
        <f t="shared" si="94"/>
        <v>5.8071163445539487</v>
      </c>
      <c r="AI58" s="139">
        <f t="shared" si="95"/>
        <v>8.9845051326748013</v>
      </c>
      <c r="AJ58" s="139">
        <f t="shared" si="96"/>
        <v>69.814432989690715</v>
      </c>
      <c r="AK58" s="54">
        <f t="shared" si="99"/>
        <v>6.7705373817184382</v>
      </c>
      <c r="AM58" s="36"/>
      <c r="AN58" s="36"/>
    </row>
    <row r="59" spans="1:40" ht="20.100000000000001" customHeight="1" x14ac:dyDescent="0.25">
      <c r="A59" s="223" t="s">
        <v>9</v>
      </c>
      <c r="B59" s="49">
        <v>75.41</v>
      </c>
      <c r="C59" s="75">
        <v>202.55</v>
      </c>
      <c r="D59" s="75">
        <v>126.27</v>
      </c>
      <c r="E59" s="75">
        <v>192.72</v>
      </c>
      <c r="F59" s="75">
        <v>183.71</v>
      </c>
      <c r="G59" s="75">
        <v>506.25</v>
      </c>
      <c r="H59" s="75">
        <v>278.89</v>
      </c>
      <c r="I59" s="75">
        <v>2.59</v>
      </c>
      <c r="J59" s="8">
        <v>285.61</v>
      </c>
      <c r="K59" s="98">
        <v>32.119999999999997</v>
      </c>
      <c r="L59" s="54">
        <f t="shared" si="97"/>
        <v>-0.88753895171737684</v>
      </c>
      <c r="N59" s="2" t="s">
        <v>9</v>
      </c>
      <c r="O59" s="49">
        <v>26.283999999999999</v>
      </c>
      <c r="P59" s="75">
        <v>140.136</v>
      </c>
      <c r="Q59" s="75">
        <v>62.427</v>
      </c>
      <c r="R59" s="75">
        <v>148.22900000000001</v>
      </c>
      <c r="S59" s="75">
        <v>99.025999999999996</v>
      </c>
      <c r="T59" s="75">
        <v>189.15100000000001</v>
      </c>
      <c r="U59" s="75">
        <v>114.91</v>
      </c>
      <c r="V59" s="75">
        <v>15.391</v>
      </c>
      <c r="W59" s="8">
        <v>141.86099999999999</v>
      </c>
      <c r="X59" s="98">
        <v>88.78</v>
      </c>
      <c r="Y59" s="54">
        <f t="shared" si="98"/>
        <v>-0.37417613015557477</v>
      </c>
      <c r="AA59" s="138">
        <f t="shared" si="87"/>
        <v>3.4854793793926535</v>
      </c>
      <c r="AB59" s="139">
        <f t="shared" si="88"/>
        <v>6.9185880029622302</v>
      </c>
      <c r="AC59" s="139">
        <f t="shared" si="89"/>
        <v>4.9439296745070092</v>
      </c>
      <c r="AD59" s="139">
        <f t="shared" si="90"/>
        <v>7.6914176006641766</v>
      </c>
      <c r="AE59" s="139">
        <f t="shared" si="91"/>
        <v>5.390343476130858</v>
      </c>
      <c r="AF59" s="139">
        <f t="shared" si="92"/>
        <v>3.7363160493827161</v>
      </c>
      <c r="AG59" s="139">
        <f t="shared" si="93"/>
        <v>4.1202624690738281</v>
      </c>
      <c r="AH59" s="139">
        <f t="shared" si="94"/>
        <v>59.424710424710426</v>
      </c>
      <c r="AI59" s="139">
        <f t="shared" si="95"/>
        <v>4.9669479359966386</v>
      </c>
      <c r="AJ59" s="139">
        <f t="shared" si="96"/>
        <v>27.640099626400996</v>
      </c>
      <c r="AK59" s="54">
        <f t="shared" si="99"/>
        <v>4.5648055873681903</v>
      </c>
      <c r="AM59" s="36"/>
      <c r="AN59" s="36"/>
    </row>
    <row r="60" spans="1:40" ht="20.100000000000001" customHeight="1" x14ac:dyDescent="0.25">
      <c r="A60" s="223" t="s">
        <v>10</v>
      </c>
      <c r="B60" s="49">
        <v>240.72</v>
      </c>
      <c r="C60" s="75">
        <v>303.52999999999997</v>
      </c>
      <c r="D60" s="75">
        <v>1.4</v>
      </c>
      <c r="E60" s="75">
        <v>199.3</v>
      </c>
      <c r="F60" s="75">
        <v>162.61000000000001</v>
      </c>
      <c r="G60" s="75">
        <v>265.23</v>
      </c>
      <c r="H60" s="75">
        <v>74.89</v>
      </c>
      <c r="I60" s="75">
        <v>2.7</v>
      </c>
      <c r="J60" s="8">
        <v>243.41</v>
      </c>
      <c r="K60" s="98">
        <v>162.79</v>
      </c>
      <c r="L60" s="54">
        <f t="shared" si="97"/>
        <v>-0.3312107144324391</v>
      </c>
      <c r="N60" s="2" t="s">
        <v>10</v>
      </c>
      <c r="O60" s="49">
        <v>80.941000000000003</v>
      </c>
      <c r="P60" s="75">
        <v>133.739</v>
      </c>
      <c r="Q60" s="75">
        <v>0.89600000000000002</v>
      </c>
      <c r="R60" s="75">
        <v>99.911000000000001</v>
      </c>
      <c r="S60" s="75">
        <v>62.055999999999997</v>
      </c>
      <c r="T60" s="75">
        <v>42.978000000000002</v>
      </c>
      <c r="U60" s="75">
        <v>73.328000000000003</v>
      </c>
      <c r="V60" s="75">
        <v>7.7380000000000004</v>
      </c>
      <c r="W60" s="8">
        <v>45.496000000000002</v>
      </c>
      <c r="X60" s="98">
        <v>116.032</v>
      </c>
      <c r="Y60" s="54">
        <f t="shared" si="98"/>
        <v>1.550378055213645</v>
      </c>
      <c r="AA60" s="138">
        <f t="shared" si="87"/>
        <v>3.3624543037554004</v>
      </c>
      <c r="AB60" s="139">
        <f t="shared" si="88"/>
        <v>4.4061213059664617</v>
      </c>
      <c r="AC60" s="139">
        <f t="shared" si="89"/>
        <v>6.4</v>
      </c>
      <c r="AD60" s="139">
        <f t="shared" si="90"/>
        <v>5.0130958354239841</v>
      </c>
      <c r="AE60" s="139">
        <f t="shared" si="91"/>
        <v>3.816247463255642</v>
      </c>
      <c r="AF60" s="139">
        <f t="shared" si="92"/>
        <v>1.6204049315688271</v>
      </c>
      <c r="AG60" s="139">
        <f t="shared" si="93"/>
        <v>9.7914274268927759</v>
      </c>
      <c r="AH60" s="139">
        <f t="shared" si="94"/>
        <v>28.659259259259258</v>
      </c>
      <c r="AI60" s="139">
        <f t="shared" si="95"/>
        <v>1.8691097325500186</v>
      </c>
      <c r="AJ60" s="139">
        <f t="shared" si="96"/>
        <v>7.1277105473309179</v>
      </c>
      <c r="AK60" s="54">
        <f t="shared" si="99"/>
        <v>2.8134254095432976</v>
      </c>
      <c r="AM60" s="36"/>
      <c r="AN60" s="36"/>
    </row>
    <row r="61" spans="1:40" ht="20.100000000000001" customHeight="1" x14ac:dyDescent="0.25">
      <c r="A61" s="223" t="s">
        <v>11</v>
      </c>
      <c r="B61" s="49">
        <v>134.53</v>
      </c>
      <c r="C61" s="75">
        <v>176.86</v>
      </c>
      <c r="D61" s="75">
        <v>203.79</v>
      </c>
      <c r="E61" s="75">
        <v>75.959999999999994</v>
      </c>
      <c r="F61" s="75">
        <v>86.76</v>
      </c>
      <c r="G61" s="75">
        <v>338.65</v>
      </c>
      <c r="H61" s="75">
        <v>107.73</v>
      </c>
      <c r="I61" s="75">
        <v>189.56</v>
      </c>
      <c r="J61" s="8">
        <v>163.63999999999999</v>
      </c>
      <c r="K61" s="98">
        <v>115.15</v>
      </c>
      <c r="L61" s="54">
        <f t="shared" si="97"/>
        <v>-0.29632119286238073</v>
      </c>
      <c r="N61" s="2" t="s">
        <v>11</v>
      </c>
      <c r="O61" s="49">
        <v>62.048000000000002</v>
      </c>
      <c r="P61" s="75">
        <v>49.418999999999997</v>
      </c>
      <c r="Q61" s="75">
        <v>115.307</v>
      </c>
      <c r="R61" s="75">
        <v>48.548999999999999</v>
      </c>
      <c r="S61" s="75">
        <v>60.350999999999999</v>
      </c>
      <c r="T61" s="75">
        <v>250.62</v>
      </c>
      <c r="U61" s="75">
        <v>66.03</v>
      </c>
      <c r="V61" s="75">
        <v>58.631</v>
      </c>
      <c r="W61" s="8">
        <v>111.59399999999999</v>
      </c>
      <c r="X61" s="98">
        <v>193.00299999999999</v>
      </c>
      <c r="Y61" s="54">
        <f t="shared" si="98"/>
        <v>0.72951054716203378</v>
      </c>
      <c r="AA61" s="138">
        <f t="shared" ref="AA61:AB67" si="100">(O61/B61)*10</f>
        <v>4.612205456032112</v>
      </c>
      <c r="AB61" s="139">
        <f t="shared" si="100"/>
        <v>2.7942440348298088</v>
      </c>
      <c r="AC61" s="139">
        <f t="shared" ref="AC61:AG63" si="101">IF(Q61="","",(Q61/D61)*10)</f>
        <v>5.6581284655773096</v>
      </c>
      <c r="AD61" s="139">
        <f t="shared" si="101"/>
        <v>6.3913902053712492</v>
      </c>
      <c r="AE61" s="139">
        <f t="shared" si="101"/>
        <v>6.9560857538035954</v>
      </c>
      <c r="AF61" s="139">
        <f t="shared" si="101"/>
        <v>7.4005610512328364</v>
      </c>
      <c r="AG61" s="139">
        <f t="shared" si="101"/>
        <v>6.1292119186856029</v>
      </c>
      <c r="AH61" s="139">
        <f t="shared" ref="AH61:AJ63" si="102">IF(V61="","",(V61/I61)*10)</f>
        <v>3.0930048533445875</v>
      </c>
      <c r="AI61" s="139">
        <f t="shared" si="102"/>
        <v>6.8194817892935706</v>
      </c>
      <c r="AJ61" s="139">
        <f t="shared" si="102"/>
        <v>16.761007381676073</v>
      </c>
      <c r="AK61" s="54">
        <f t="shared" si="99"/>
        <v>1.4578124701484603</v>
      </c>
      <c r="AM61" s="36"/>
      <c r="AN61" s="36"/>
    </row>
    <row r="62" spans="1:40" ht="20.100000000000001" customHeight="1" thickBot="1" x14ac:dyDescent="0.3">
      <c r="A62" s="227" t="s">
        <v>12</v>
      </c>
      <c r="B62" s="134">
        <v>93.24</v>
      </c>
      <c r="C62" s="81">
        <v>124.46</v>
      </c>
      <c r="D62" s="81">
        <v>113.12</v>
      </c>
      <c r="E62" s="81">
        <v>110.57</v>
      </c>
      <c r="F62" s="81">
        <v>72.959999999999994</v>
      </c>
      <c r="G62" s="81">
        <v>208.45</v>
      </c>
      <c r="H62" s="81">
        <v>87.24</v>
      </c>
      <c r="I62" s="81">
        <v>106.97</v>
      </c>
      <c r="J62" s="122">
        <v>115.36</v>
      </c>
      <c r="K62" s="123">
        <v>163.5</v>
      </c>
      <c r="L62" s="54">
        <f t="shared" si="97"/>
        <v>0.4173023578363384</v>
      </c>
      <c r="N62" s="3" t="s">
        <v>12</v>
      </c>
      <c r="O62" s="134">
        <v>30.416</v>
      </c>
      <c r="P62" s="81">
        <v>47.313000000000002</v>
      </c>
      <c r="Q62" s="81">
        <v>23.596</v>
      </c>
      <c r="R62" s="81">
        <v>78.716999999999999</v>
      </c>
      <c r="S62" s="81">
        <v>56.822000000000003</v>
      </c>
      <c r="T62" s="81">
        <v>94.972999999999999</v>
      </c>
      <c r="U62" s="81">
        <v>72.218000000000004</v>
      </c>
      <c r="V62" s="81">
        <v>81.168999999999997</v>
      </c>
      <c r="W62" s="122">
        <v>81.001999999999995</v>
      </c>
      <c r="X62" s="123">
        <v>103.393</v>
      </c>
      <c r="Y62" s="54">
        <f t="shared" si="98"/>
        <v>0.27642527345003837</v>
      </c>
      <c r="AA62" s="138">
        <f t="shared" si="100"/>
        <v>3.2621192621192625</v>
      </c>
      <c r="AB62" s="139">
        <f t="shared" si="100"/>
        <v>3.801462317210349</v>
      </c>
      <c r="AC62" s="139">
        <f t="shared" si="101"/>
        <v>2.0859264497878356</v>
      </c>
      <c r="AD62" s="139">
        <f t="shared" si="101"/>
        <v>7.1192005064664921</v>
      </c>
      <c r="AE62" s="139">
        <f t="shared" si="101"/>
        <v>7.7881030701754392</v>
      </c>
      <c r="AF62" s="139">
        <f t="shared" si="101"/>
        <v>4.5561525545694419</v>
      </c>
      <c r="AG62" s="139">
        <f t="shared" si="101"/>
        <v>8.2780834479596521</v>
      </c>
      <c r="AH62" s="139">
        <f t="shared" si="102"/>
        <v>7.5880153314013281</v>
      </c>
      <c r="AI62" s="139">
        <f t="shared" si="102"/>
        <v>7.0216712898751732</v>
      </c>
      <c r="AJ62" s="139">
        <f t="shared" si="102"/>
        <v>6.3237308868501527</v>
      </c>
      <c r="AK62" s="54">
        <f t="shared" si="99"/>
        <v>-9.9398045595128964E-2</v>
      </c>
      <c r="AM62" s="36"/>
      <c r="AN62" s="36"/>
    </row>
    <row r="63" spans="1:40" ht="20.100000000000001" customHeight="1" thickBot="1" x14ac:dyDescent="0.3">
      <c r="A63" s="224" t="s">
        <v>147</v>
      </c>
      <c r="B63" s="204">
        <f>SUM(B51:B62)</f>
        <v>2743.5599999999995</v>
      </c>
      <c r="C63" s="205">
        <f t="shared" ref="C63:H63" si="103">SUM(C51:C62)</f>
        <v>2573.9700000000003</v>
      </c>
      <c r="D63" s="205">
        <f t="shared" si="103"/>
        <v>3093.19</v>
      </c>
      <c r="E63" s="205">
        <f t="shared" si="103"/>
        <v>3236.65</v>
      </c>
      <c r="F63" s="205">
        <f t="shared" si="103"/>
        <v>2587.84</v>
      </c>
      <c r="G63" s="205">
        <f t="shared" si="103"/>
        <v>3019.55</v>
      </c>
      <c r="H63" s="205">
        <f t="shared" si="103"/>
        <v>2289.8599999999997</v>
      </c>
      <c r="I63" s="205">
        <f t="shared" ref="I63:J63" si="104">SUM(I51:I62)</f>
        <v>1443.8700000000001</v>
      </c>
      <c r="J63" s="205">
        <f t="shared" si="104"/>
        <v>2007.6900000000003</v>
      </c>
      <c r="K63" s="205">
        <f t="shared" ref="K63" si="105">SUM(K51:K62)</f>
        <v>1872.46</v>
      </c>
      <c r="L63" s="133">
        <f t="shared" si="97"/>
        <v>-6.7356016118026302E-2</v>
      </c>
      <c r="N63" s="2"/>
      <c r="O63" s="204">
        <f>SUM(O51:P62)</f>
        <v>2069.7850000000003</v>
      </c>
      <c r="P63" s="205">
        <f t="shared" ref="P63:X63" si="106">SUM(P51:Q62)</f>
        <v>2193.0859999999998</v>
      </c>
      <c r="Q63" s="205">
        <f t="shared" si="106"/>
        <v>2052.8029999999999</v>
      </c>
      <c r="R63" s="205">
        <f t="shared" si="106"/>
        <v>2040.0860000000002</v>
      </c>
      <c r="S63" s="205">
        <f t="shared" si="106"/>
        <v>2193.2220000000002</v>
      </c>
      <c r="T63" s="205">
        <f t="shared" si="106"/>
        <v>2304.752</v>
      </c>
      <c r="U63" s="205">
        <f t="shared" si="106"/>
        <v>2148.75</v>
      </c>
      <c r="V63" s="205">
        <f t="shared" si="106"/>
        <v>2349.864</v>
      </c>
      <c r="W63" s="205">
        <f t="shared" si="106"/>
        <v>2786.5390000000011</v>
      </c>
      <c r="X63" s="528">
        <f t="shared" si="106"/>
        <v>1470.6530654538913</v>
      </c>
      <c r="Y63" s="133">
        <f t="shared" si="98"/>
        <v>-0.47222950568648397</v>
      </c>
      <c r="AA63" s="208">
        <f t="shared" si="100"/>
        <v>7.5441579553572762</v>
      </c>
      <c r="AB63" s="210">
        <f t="shared" si="100"/>
        <v>8.5202469337249447</v>
      </c>
      <c r="AC63" s="210">
        <f t="shared" si="101"/>
        <v>6.6365241061816436</v>
      </c>
      <c r="AD63" s="210">
        <f t="shared" si="101"/>
        <v>6.3030788006117442</v>
      </c>
      <c r="AE63" s="210">
        <f t="shared" si="101"/>
        <v>8.4751066526524053</v>
      </c>
      <c r="AF63" s="210">
        <f t="shared" si="101"/>
        <v>7.6327664718252723</v>
      </c>
      <c r="AG63" s="210">
        <f t="shared" si="101"/>
        <v>9.3837614526652295</v>
      </c>
      <c r="AH63" s="210">
        <f t="shared" si="102"/>
        <v>16.274761578258431</v>
      </c>
      <c r="AI63" s="210">
        <f t="shared" si="102"/>
        <v>13.879328980071628</v>
      </c>
      <c r="AJ63" s="210">
        <f t="shared" si="102"/>
        <v>7.8541227340177686</v>
      </c>
      <c r="AK63" s="133">
        <f t="shared" si="99"/>
        <v>-0.43411365597753593</v>
      </c>
      <c r="AM63" s="36"/>
      <c r="AN63" s="36"/>
    </row>
    <row r="64" spans="1:40" ht="20.100000000000001" customHeight="1" x14ac:dyDescent="0.25">
      <c r="A64" s="223" t="s">
        <v>15</v>
      </c>
      <c r="B64" s="49">
        <f>SUM(B51:B53)</f>
        <v>510.83</v>
      </c>
      <c r="C64" s="75">
        <f>SUM(C51:C53)</f>
        <v>1024.79</v>
      </c>
      <c r="D64" s="75">
        <f>SUM(D51:D53)</f>
        <v>450.63999999999993</v>
      </c>
      <c r="E64" s="75">
        <f t="shared" ref="E64:H64" si="107">SUM(E51:E53)</f>
        <v>1578.6399999999999</v>
      </c>
      <c r="F64" s="75">
        <f t="shared" si="107"/>
        <v>623.19000000000005</v>
      </c>
      <c r="G64" s="75">
        <f t="shared" si="107"/>
        <v>256.62</v>
      </c>
      <c r="H64" s="75">
        <f t="shared" si="107"/>
        <v>278.11</v>
      </c>
      <c r="I64" s="75">
        <f t="shared" ref="I64:J64" si="108">SUM(I51:I53)</f>
        <v>682.05000000000007</v>
      </c>
      <c r="J64" s="75">
        <f t="shared" si="108"/>
        <v>363.4</v>
      </c>
      <c r="K64" s="8">
        <f t="shared" ref="K64" si="109">SUM(K51:K53)</f>
        <v>324.84000000000003</v>
      </c>
      <c r="L64" s="133">
        <f t="shared" si="97"/>
        <v>-0.10610897083104004</v>
      </c>
      <c r="N64" s="4" t="s">
        <v>15</v>
      </c>
      <c r="O64" s="49">
        <f>SUM(O51:O53)</f>
        <v>176.74099999999999</v>
      </c>
      <c r="P64" s="73">
        <f t="shared" ref="P64:U64" si="110">SUM(P51:P53)</f>
        <v>391.447</v>
      </c>
      <c r="Q64" s="73">
        <f t="shared" si="110"/>
        <v>211.98399999999998</v>
      </c>
      <c r="R64" s="73">
        <f t="shared" si="110"/>
        <v>232.91600000000003</v>
      </c>
      <c r="S64" s="73">
        <f t="shared" si="110"/>
        <v>266.57600000000002</v>
      </c>
      <c r="T64" s="73">
        <f t="shared" si="110"/>
        <v>129.58000000000001</v>
      </c>
      <c r="U64" s="73">
        <f t="shared" si="110"/>
        <v>229.95</v>
      </c>
      <c r="V64" s="73">
        <f t="shared" ref="V64" si="111">SUM(V51:V53)</f>
        <v>393.07099999999997</v>
      </c>
      <c r="W64" s="458">
        <f t="shared" ref="W64:X64" si="112">SUM(W51:W53)</f>
        <v>307.45100000000002</v>
      </c>
      <c r="X64" s="8">
        <f t="shared" si="112"/>
        <v>425.43200000000002</v>
      </c>
      <c r="Y64" s="133">
        <f t="shared" si="98"/>
        <v>0.38373919746561236</v>
      </c>
      <c r="AA64" s="222">
        <f t="shared" si="100"/>
        <v>3.4598790204177514</v>
      </c>
      <c r="AB64" s="211">
        <f t="shared" si="100"/>
        <v>3.819777710555333</v>
      </c>
      <c r="AC64" s="211">
        <f t="shared" ref="AC64:AG66" si="113">(Q64/D64)*10</f>
        <v>4.7040653293094268</v>
      </c>
      <c r="AD64" s="211">
        <f t="shared" si="113"/>
        <v>1.4754218821263876</v>
      </c>
      <c r="AE64" s="211">
        <f t="shared" si="113"/>
        <v>4.2776039410131741</v>
      </c>
      <c r="AF64" s="211">
        <f t="shared" si="113"/>
        <v>5.0494895175746244</v>
      </c>
      <c r="AG64" s="211">
        <f t="shared" si="113"/>
        <v>8.2683110999244889</v>
      </c>
      <c r="AH64" s="211">
        <f t="shared" ref="AH64:AJ66" si="114">(V64/I64)*10</f>
        <v>5.763081885492265</v>
      </c>
      <c r="AI64" s="211">
        <f t="shared" si="114"/>
        <v>8.4604017611447464</v>
      </c>
      <c r="AJ64" s="211">
        <f t="shared" si="114"/>
        <v>13.096662972540328</v>
      </c>
      <c r="AK64" s="133">
        <f t="shared" si="99"/>
        <v>0.54799539576100054</v>
      </c>
    </row>
    <row r="65" spans="1:37" ht="20.100000000000001" customHeight="1" x14ac:dyDescent="0.25">
      <c r="A65" s="223" t="s">
        <v>16</v>
      </c>
      <c r="B65" s="49">
        <f>SUM(B54:B56)</f>
        <v>652.52</v>
      </c>
      <c r="C65" s="75">
        <f>SUM(C54:C56)</f>
        <v>482.78000000000003</v>
      </c>
      <c r="D65" s="75">
        <f>SUM(D54:D56)</f>
        <v>1177.5500000000002</v>
      </c>
      <c r="E65" s="75">
        <f t="shared" ref="E65:H65" si="115">SUM(E54:E56)</f>
        <v>639.51</v>
      </c>
      <c r="F65" s="75">
        <f t="shared" si="115"/>
        <v>1211.1999999999998</v>
      </c>
      <c r="G65" s="75">
        <f t="shared" si="115"/>
        <v>771.18000000000006</v>
      </c>
      <c r="H65" s="75">
        <f t="shared" si="115"/>
        <v>1169.0899999999999</v>
      </c>
      <c r="I65" s="75">
        <f t="shared" ref="I65:J65" si="116">SUM(I54:I56)</f>
        <v>131.78</v>
      </c>
      <c r="J65" s="75">
        <f t="shared" si="116"/>
        <v>690.83</v>
      </c>
      <c r="K65" s="8">
        <f t="shared" ref="K65" si="117">SUM(K54:K56)</f>
        <v>894.36</v>
      </c>
      <c r="L65" s="54">
        <f t="shared" si="97"/>
        <v>0.2946166205868303</v>
      </c>
      <c r="N65" s="2" t="s">
        <v>16</v>
      </c>
      <c r="O65" s="49">
        <f>SUM(O54:O56)</f>
        <v>172.44200000000001</v>
      </c>
      <c r="P65" s="75">
        <f t="shared" ref="P65:U65" si="118">SUM(P54:P56)</f>
        <v>186.91</v>
      </c>
      <c r="Q65" s="75">
        <f t="shared" si="118"/>
        <v>317.54300000000001</v>
      </c>
      <c r="R65" s="75">
        <f t="shared" si="118"/>
        <v>273.15199999999999</v>
      </c>
      <c r="S65" s="75">
        <f t="shared" si="118"/>
        <v>274.75900000000001</v>
      </c>
      <c r="T65" s="75">
        <f t="shared" si="118"/>
        <v>324.92200000000003</v>
      </c>
      <c r="U65" s="75">
        <f t="shared" si="118"/>
        <v>316.45400000000001</v>
      </c>
      <c r="V65" s="75">
        <f t="shared" ref="V65" si="119">SUM(V54:V56)</f>
        <v>218.619</v>
      </c>
      <c r="W65" s="454">
        <f t="shared" ref="W65:X65" si="120">SUM(W54:W56)</f>
        <v>473.084</v>
      </c>
      <c r="X65" s="8">
        <f t="shared" si="120"/>
        <v>407.07599999999996</v>
      </c>
      <c r="Y65" s="54">
        <f t="shared" si="98"/>
        <v>-0.13952701845761015</v>
      </c>
      <c r="AA65" s="138">
        <f t="shared" si="100"/>
        <v>2.6427082694783306</v>
      </c>
      <c r="AB65" s="139">
        <f t="shared" si="100"/>
        <v>3.8715356891337667</v>
      </c>
      <c r="AC65" s="139">
        <f t="shared" si="113"/>
        <v>2.6966413315782765</v>
      </c>
      <c r="AD65" s="139">
        <f t="shared" si="113"/>
        <v>4.271270191240168</v>
      </c>
      <c r="AE65" s="139">
        <f t="shared" si="113"/>
        <v>2.2684857992073981</v>
      </c>
      <c r="AF65" s="139">
        <f t="shared" si="113"/>
        <v>4.2133094737934069</v>
      </c>
      <c r="AG65" s="139">
        <f t="shared" si="113"/>
        <v>2.7068403630173901</v>
      </c>
      <c r="AH65" s="139">
        <f t="shared" si="114"/>
        <v>16.589694946122325</v>
      </c>
      <c r="AI65" s="139">
        <f t="shared" si="114"/>
        <v>6.8480523428339826</v>
      </c>
      <c r="AJ65" s="139">
        <f t="shared" si="114"/>
        <v>4.5515899637729769</v>
      </c>
      <c r="AK65" s="54">
        <f t="shared" si="99"/>
        <v>-0.33534533091939583</v>
      </c>
    </row>
    <row r="66" spans="1:37" ht="20.100000000000001" customHeight="1" x14ac:dyDescent="0.25">
      <c r="A66" s="223" t="s">
        <v>17</v>
      </c>
      <c r="B66" s="49">
        <f>SUM(B57:B59)</f>
        <v>1111.72</v>
      </c>
      <c r="C66" s="75">
        <f>SUM(C57:C59)</f>
        <v>461.55</v>
      </c>
      <c r="D66" s="75">
        <f>SUM(D57:D59)</f>
        <v>1146.69</v>
      </c>
      <c r="E66" s="75">
        <f t="shared" ref="E66:H66" si="121">SUM(E57:E59)</f>
        <v>632.67000000000007</v>
      </c>
      <c r="F66" s="75">
        <f t="shared" si="121"/>
        <v>431.12</v>
      </c>
      <c r="G66" s="75">
        <f t="shared" si="121"/>
        <v>1179.42</v>
      </c>
      <c r="H66" s="75">
        <f t="shared" si="121"/>
        <v>572.79999999999995</v>
      </c>
      <c r="I66" s="75">
        <f t="shared" ref="I66:J66" si="122">SUM(I57:I59)</f>
        <v>330.81</v>
      </c>
      <c r="J66" s="75">
        <f t="shared" si="122"/>
        <v>431.05</v>
      </c>
      <c r="K66" s="8">
        <f t="shared" ref="K66" si="123">SUM(K57:K59)</f>
        <v>211.82</v>
      </c>
      <c r="L66" s="54">
        <f t="shared" si="97"/>
        <v>-0.50859529056953956</v>
      </c>
      <c r="N66" s="2" t="s">
        <v>17</v>
      </c>
      <c r="O66" s="49">
        <f>SUM(O57:O59)</f>
        <v>376.84799999999996</v>
      </c>
      <c r="P66" s="75">
        <f t="shared" ref="P66:U66" si="124">SUM(P57:P59)</f>
        <v>361.52099999999996</v>
      </c>
      <c r="Q66" s="75">
        <f t="shared" si="124"/>
        <v>353.41100000000006</v>
      </c>
      <c r="R66" s="75">
        <f t="shared" si="124"/>
        <v>296.82100000000003</v>
      </c>
      <c r="S66" s="75">
        <f t="shared" si="124"/>
        <v>289.45600000000002</v>
      </c>
      <c r="T66" s="75">
        <f t="shared" si="124"/>
        <v>340.12900000000002</v>
      </c>
      <c r="U66" s="75">
        <f t="shared" si="124"/>
        <v>363.57</v>
      </c>
      <c r="V66" s="75">
        <f t="shared" ref="V66" si="125">SUM(V57:V59)</f>
        <v>267.97200000000004</v>
      </c>
      <c r="W66" s="454">
        <f t="shared" ref="W66:X66" si="126">SUM(W57:W59)</f>
        <v>304.03699999999998</v>
      </c>
      <c r="X66" s="8">
        <f t="shared" si="126"/>
        <v>218.93899999999999</v>
      </c>
      <c r="Y66" s="54">
        <f t="shared" si="98"/>
        <v>-0.2798935655857675</v>
      </c>
      <c r="AA66" s="138">
        <f t="shared" si="100"/>
        <v>3.389774403626812</v>
      </c>
      <c r="AB66" s="139">
        <f t="shared" si="100"/>
        <v>7.8327591810204735</v>
      </c>
      <c r="AC66" s="139">
        <f t="shared" si="113"/>
        <v>3.0820099590996697</v>
      </c>
      <c r="AD66" s="139">
        <f t="shared" si="113"/>
        <v>4.6915611614269679</v>
      </c>
      <c r="AE66" s="139">
        <f t="shared" si="113"/>
        <v>6.7140471330488039</v>
      </c>
      <c r="AF66" s="139">
        <f t="shared" si="113"/>
        <v>2.8838666463176814</v>
      </c>
      <c r="AG66" s="139">
        <f t="shared" si="113"/>
        <v>6.3472416201117321</v>
      </c>
      <c r="AH66" s="139">
        <f t="shared" si="114"/>
        <v>8.1004806384329378</v>
      </c>
      <c r="AI66" s="139">
        <f t="shared" si="114"/>
        <v>7.0534044774388116</v>
      </c>
      <c r="AJ66" s="139">
        <f t="shared" si="114"/>
        <v>10.336087243886318</v>
      </c>
      <c r="AK66" s="54">
        <f t="shared" si="99"/>
        <v>0.4654040154577232</v>
      </c>
    </row>
    <row r="67" spans="1:37" ht="20.100000000000001" customHeight="1" thickBot="1" x14ac:dyDescent="0.3">
      <c r="A67" s="227" t="s">
        <v>18</v>
      </c>
      <c r="B67" s="134">
        <f>SUM(B60:B62)</f>
        <v>468.49</v>
      </c>
      <c r="C67" s="81">
        <f>SUM(C60:C62)</f>
        <v>604.85</v>
      </c>
      <c r="D67" s="81">
        <f>IF(D62="","",SUM(D60:D62))</f>
        <v>318.31</v>
      </c>
      <c r="E67" s="81">
        <f t="shared" ref="E67:H67" si="127">IF(E62="","",SUM(E60:E62))</f>
        <v>385.83</v>
      </c>
      <c r="F67" s="81">
        <f t="shared" si="127"/>
        <v>322.33</v>
      </c>
      <c r="G67" s="81">
        <f t="shared" si="127"/>
        <v>812.32999999999993</v>
      </c>
      <c r="H67" s="81">
        <f t="shared" si="127"/>
        <v>269.86</v>
      </c>
      <c r="I67" s="81">
        <f t="shared" ref="I67:J67" si="128">IF(I62="","",SUM(I60:I62))</f>
        <v>299.23</v>
      </c>
      <c r="J67" s="81">
        <f t="shared" si="128"/>
        <v>522.41</v>
      </c>
      <c r="K67" s="122">
        <f t="shared" ref="K67" si="129">IF(K62="","",SUM(K60:K62))</f>
        <v>441.44</v>
      </c>
      <c r="L67" s="66">
        <f t="shared" si="97"/>
        <v>-0.15499320457112226</v>
      </c>
      <c r="N67" s="3" t="s">
        <v>18</v>
      </c>
      <c r="O67" s="134">
        <f>SUM(O60:O62)</f>
        <v>173.405</v>
      </c>
      <c r="P67" s="81">
        <f t="shared" ref="P67:U67" si="130">SUM(P60:P62)</f>
        <v>230.471</v>
      </c>
      <c r="Q67" s="81">
        <f t="shared" si="130"/>
        <v>139.79900000000001</v>
      </c>
      <c r="R67" s="81">
        <f t="shared" si="130"/>
        <v>227.17700000000002</v>
      </c>
      <c r="S67" s="81">
        <f t="shared" si="130"/>
        <v>179.22899999999998</v>
      </c>
      <c r="T67" s="81">
        <f t="shared" si="130"/>
        <v>388.57100000000003</v>
      </c>
      <c r="U67" s="81">
        <f t="shared" si="130"/>
        <v>211.57600000000002</v>
      </c>
      <c r="V67" s="81">
        <f t="shared" ref="V67" si="131">SUM(V60:V62)</f>
        <v>147.53800000000001</v>
      </c>
      <c r="W67" s="455">
        <f t="shared" ref="W67:X67" si="132">SUM(W60:W62)</f>
        <v>238.09199999999998</v>
      </c>
      <c r="X67" s="122">
        <f t="shared" si="132"/>
        <v>412.428</v>
      </c>
      <c r="Y67" s="66">
        <f t="shared" si="98"/>
        <v>0.73222115820775169</v>
      </c>
      <c r="AA67" s="143">
        <f t="shared" si="100"/>
        <v>3.7013596875066703</v>
      </c>
      <c r="AB67" s="144">
        <f t="shared" si="100"/>
        <v>3.8103827395221956</v>
      </c>
      <c r="AC67" s="144">
        <f>IF(Q62="","",(Q67/D67)*10)</f>
        <v>4.3919135434010865</v>
      </c>
      <c r="AD67" s="144">
        <f>IF(R62="","",(R67/E67)*10)</f>
        <v>5.8880076717725425</v>
      </c>
      <c r="AE67" s="144">
        <f>IF(S62="","",(S67/F67)*10)</f>
        <v>5.5604194459094716</v>
      </c>
      <c r="AF67" s="144">
        <f>IF(T62="","",(T67/G67)*10)</f>
        <v>4.7834131449041655</v>
      </c>
      <c r="AG67" s="144">
        <f>IF(U62="","",(U67/H67)*10)</f>
        <v>7.840213444008004</v>
      </c>
      <c r="AH67" s="144">
        <f t="shared" ref="AH67:AJ67" si="133">IF(V62="","",(V67/I67)*10)</f>
        <v>4.9305885105103098</v>
      </c>
      <c r="AI67" s="144">
        <f t="shared" si="133"/>
        <v>4.5575697249286957</v>
      </c>
      <c r="AJ67" s="144">
        <f t="shared" si="133"/>
        <v>9.3427872417542588</v>
      </c>
      <c r="AK67" s="66">
        <f t="shared" si="99"/>
        <v>1.0499493821568311</v>
      </c>
    </row>
    <row r="69" spans="1:37" x14ac:dyDescent="0.25">
      <c r="O69" s="17"/>
      <c r="P69" s="17"/>
      <c r="Q69" s="17"/>
      <c r="R69" s="17"/>
      <c r="S69" s="17"/>
      <c r="T69" s="17"/>
      <c r="U69" s="17"/>
      <c r="V69" s="17"/>
      <c r="W69" s="17"/>
      <c r="X69" s="17"/>
    </row>
  </sheetData>
  <mergeCells count="24">
    <mergeCell ref="O4:X4"/>
    <mergeCell ref="Y4:Y5"/>
    <mergeCell ref="AA4:AJ4"/>
    <mergeCell ref="AK4:AK5"/>
    <mergeCell ref="A4:A5"/>
    <mergeCell ref="B4:K4"/>
    <mergeCell ref="L4:L5"/>
    <mergeCell ref="N4:N5"/>
    <mergeCell ref="AA26:AJ26"/>
    <mergeCell ref="AK26:AK27"/>
    <mergeCell ref="A26:A27"/>
    <mergeCell ref="B26:K26"/>
    <mergeCell ref="L26:L27"/>
    <mergeCell ref="N26:N27"/>
    <mergeCell ref="O26:X26"/>
    <mergeCell ref="Y26:Y27"/>
    <mergeCell ref="O48:X48"/>
    <mergeCell ref="Y48:Y49"/>
    <mergeCell ref="AA48:AJ48"/>
    <mergeCell ref="AK48:AK49"/>
    <mergeCell ref="A48:A49"/>
    <mergeCell ref="B48:K48"/>
    <mergeCell ref="L48:L49"/>
    <mergeCell ref="N48:N49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4294967292" r:id="rId1"/>
  <ignoredErrors>
    <ignoredError sqref="W20:X23 W42:X45 K64:K67 W64:X67 B64:H67 B42:H45 B20:H23 O64:U67 O42:U45 O20:U23 O41:R41 I20:K23 V20:V23 I42:K45 V42:V45 I64:J67 V64:V67" formulaRange="1"/>
    <ignoredError sqref="AH29:AK45 L29:L45 L7:L23 Y29:Y45 L51:L67 Y51:Y67 AH51:AK67 Y7:Y22 AH7:AK2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FDF9A4E6-A52B-4601-954D-DAE853EDE38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L7:L23</xm:sqref>
        </x14:conditionalFormatting>
        <x14:conditionalFormatting xmlns:xm="http://schemas.microsoft.com/office/excel/2006/main">
          <x14:cfRule type="iconSet" priority="23" id="{41A0B1F2-270E-4BCF-BB1B-F9559D0528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21" id="{5D407285-809D-46DA-ADA0-95E6F565D4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Y7:Y23</xm:sqref>
        </x14:conditionalFormatting>
        <x14:conditionalFormatting xmlns:xm="http://schemas.microsoft.com/office/excel/2006/main">
          <x14:cfRule type="iconSet" priority="18" id="{C2A365FB-1940-4A6E-818C-408BD68281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L29:L45</xm:sqref>
        </x14:conditionalFormatting>
        <x14:conditionalFormatting xmlns:xm="http://schemas.microsoft.com/office/excel/2006/main">
          <x14:cfRule type="iconSet" priority="15" id="{EB9810EF-2599-4628-B41F-D211F8C1E7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3" id="{94205A0B-379D-481F-AB2E-DEF0DDC57E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Y29:Y45</xm:sqref>
        </x14:conditionalFormatting>
        <x14:conditionalFormatting xmlns:xm="http://schemas.microsoft.com/office/excel/2006/main">
          <x14:cfRule type="iconSet" priority="10" id="{9A082C7D-F47C-43FF-8A09-013F898D6A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L51:L67</xm:sqref>
        </x14:conditionalFormatting>
        <x14:conditionalFormatting xmlns:xm="http://schemas.microsoft.com/office/excel/2006/main">
          <x14:cfRule type="iconSet" priority="2" id="{56EF0D1B-5382-4C1B-B2A0-192B05AFBE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Y51:Y67</xm:sqref>
        </x14:conditionalFormatting>
        <x14:conditionalFormatting xmlns:xm="http://schemas.microsoft.com/office/excel/2006/main">
          <x14:cfRule type="iconSet" priority="1" id="{F911E5B8-D70F-4FE8-9BD0-B710F78746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AO57"/>
  <sheetViews>
    <sheetView showGridLines="0" topLeftCell="S4" workbookViewId="0">
      <selection activeCell="AE28" sqref="AE28"/>
    </sheetView>
  </sheetViews>
  <sheetFormatPr defaultRowHeight="15" x14ac:dyDescent="0.25"/>
  <cols>
    <col min="1" max="1" width="3.140625" customWidth="1"/>
    <col min="2" max="2" width="28.7109375" customWidth="1"/>
    <col min="3" max="3" width="9.140625" customWidth="1"/>
    <col min="13" max="13" width="10.42578125" customWidth="1"/>
    <col min="14" max="14" width="1.140625" customWidth="1"/>
    <col min="15" max="15" width="10.42578125" customWidth="1"/>
    <col min="16" max="16" width="1.85546875" customWidth="1"/>
    <col min="17" max="17" width="9.140625" customWidth="1"/>
    <col min="27" max="27" width="10.42578125" customWidth="1"/>
    <col min="28" max="28" width="1.140625" customWidth="1"/>
    <col min="29" max="29" width="10.42578125" customWidth="1"/>
    <col min="30" max="30" width="1.85546875" customWidth="1"/>
    <col min="31" max="31" width="9.140625" customWidth="1"/>
    <col min="41" max="41" width="10.7109375" customWidth="1"/>
  </cols>
  <sheetData>
    <row r="1" spans="1:41" ht="15.75" x14ac:dyDescent="0.25">
      <c r="A1" s="20" t="s">
        <v>62</v>
      </c>
    </row>
    <row r="3" spans="1:41" ht="8.25" customHeight="1" thickBot="1" x14ac:dyDescent="0.3"/>
    <row r="4" spans="1:41" ht="15" customHeight="1" x14ac:dyDescent="0.25">
      <c r="A4" s="479" t="s">
        <v>21</v>
      </c>
      <c r="B4" s="498"/>
      <c r="C4" s="489" t="s">
        <v>19</v>
      </c>
      <c r="D4" s="490"/>
      <c r="E4" s="490"/>
      <c r="F4" s="490"/>
      <c r="G4" s="490"/>
      <c r="H4" s="490"/>
      <c r="I4" s="490"/>
      <c r="J4" s="490"/>
      <c r="K4" s="490"/>
      <c r="L4" s="491"/>
      <c r="M4" s="495" t="s">
        <v>221</v>
      </c>
      <c r="O4" s="493" t="s">
        <v>220</v>
      </c>
      <c r="Q4" s="492">
        <v>1000</v>
      </c>
      <c r="R4" s="490"/>
      <c r="S4" s="490"/>
      <c r="T4" s="490"/>
      <c r="U4" s="490"/>
      <c r="V4" s="490"/>
      <c r="W4" s="490"/>
      <c r="X4" s="490"/>
      <c r="Y4" s="490"/>
      <c r="Z4" s="491"/>
      <c r="AA4" s="495" t="s">
        <v>221</v>
      </c>
      <c r="AC4" s="493" t="s">
        <v>220</v>
      </c>
      <c r="AE4" s="492" t="s">
        <v>42</v>
      </c>
      <c r="AF4" s="490"/>
      <c r="AG4" s="490"/>
      <c r="AH4" s="490"/>
      <c r="AI4" s="490"/>
      <c r="AJ4" s="490"/>
      <c r="AK4" s="490"/>
      <c r="AL4" s="490"/>
      <c r="AM4" s="490"/>
      <c r="AN4" s="491"/>
      <c r="AO4" s="61" t="s">
        <v>14</v>
      </c>
    </row>
    <row r="5" spans="1:41" ht="15.75" thickBot="1" x14ac:dyDescent="0.3">
      <c r="A5" s="499"/>
      <c r="B5" s="500"/>
      <c r="C5" s="502" t="s">
        <v>73</v>
      </c>
      <c r="D5" s="487"/>
      <c r="E5" s="487"/>
      <c r="F5" s="487"/>
      <c r="G5" s="487"/>
      <c r="H5" s="487"/>
      <c r="I5" s="487"/>
      <c r="J5" s="487"/>
      <c r="K5" s="487"/>
      <c r="L5" s="488"/>
      <c r="M5" s="496"/>
      <c r="O5" s="494"/>
      <c r="Q5" s="486" t="str">
        <f>C5</f>
        <v>jan-dez</v>
      </c>
      <c r="R5" s="487"/>
      <c r="S5" s="487"/>
      <c r="T5" s="487"/>
      <c r="U5" s="487"/>
      <c r="V5" s="487"/>
      <c r="W5" s="487"/>
      <c r="X5" s="487"/>
      <c r="Y5" s="487"/>
      <c r="Z5" s="488"/>
      <c r="AA5" s="496"/>
      <c r="AC5" s="494"/>
      <c r="AE5" s="486" t="str">
        <f>C5</f>
        <v>jan-dez</v>
      </c>
      <c r="AF5" s="487"/>
      <c r="AG5" s="487"/>
      <c r="AH5" s="487"/>
      <c r="AI5" s="487"/>
      <c r="AJ5" s="487"/>
      <c r="AK5" s="487"/>
      <c r="AL5" s="487"/>
      <c r="AM5" s="487"/>
      <c r="AN5" s="488"/>
      <c r="AO5" s="62" t="s">
        <v>222</v>
      </c>
    </row>
    <row r="6" spans="1:41" ht="24.75" customHeight="1" thickBot="1" x14ac:dyDescent="0.3">
      <c r="A6" s="480"/>
      <c r="B6" s="501"/>
      <c r="C6" s="43">
        <v>2010</v>
      </c>
      <c r="D6" s="84">
        <v>2011</v>
      </c>
      <c r="E6" s="84">
        <v>2012</v>
      </c>
      <c r="F6" s="84">
        <v>2013</v>
      </c>
      <c r="G6" s="84">
        <v>2014</v>
      </c>
      <c r="H6" s="84">
        <v>2015</v>
      </c>
      <c r="I6" s="84">
        <v>2016</v>
      </c>
      <c r="J6" s="41">
        <v>2017</v>
      </c>
      <c r="K6" s="84">
        <v>2018</v>
      </c>
      <c r="L6" s="42">
        <v>2019</v>
      </c>
      <c r="M6" s="497"/>
      <c r="O6" s="494"/>
      <c r="Q6" s="63">
        <v>2010</v>
      </c>
      <c r="R6" s="84">
        <v>2011</v>
      </c>
      <c r="S6" s="84">
        <v>2012</v>
      </c>
      <c r="T6" s="84">
        <v>2013</v>
      </c>
      <c r="U6" s="84">
        <v>2014</v>
      </c>
      <c r="V6" s="84">
        <v>2015</v>
      </c>
      <c r="W6" s="84">
        <v>2016</v>
      </c>
      <c r="X6" s="41">
        <v>2017</v>
      </c>
      <c r="Y6" s="84">
        <v>2018</v>
      </c>
      <c r="Z6" s="42">
        <v>2019</v>
      </c>
      <c r="AA6" s="497"/>
      <c r="AC6" s="494"/>
      <c r="AE6" s="63">
        <v>2010</v>
      </c>
      <c r="AF6" s="84">
        <v>2011</v>
      </c>
      <c r="AG6" s="84">
        <v>2012</v>
      </c>
      <c r="AH6" s="84">
        <v>2013</v>
      </c>
      <c r="AI6" s="84">
        <v>2014</v>
      </c>
      <c r="AJ6" s="84">
        <v>2015</v>
      </c>
      <c r="AK6" s="84">
        <v>2016</v>
      </c>
      <c r="AL6" s="84">
        <v>2017</v>
      </c>
      <c r="AM6" s="84">
        <v>2018</v>
      </c>
      <c r="AN6" s="42">
        <v>2019</v>
      </c>
      <c r="AO6" s="65" t="s">
        <v>43</v>
      </c>
    </row>
    <row r="7" spans="1:41" ht="20.100000000000001" customHeight="1" x14ac:dyDescent="0.25">
      <c r="A7" s="59" t="s">
        <v>22</v>
      </c>
      <c r="B7" s="1"/>
      <c r="C7" s="47">
        <v>417001</v>
      </c>
      <c r="D7" s="73">
        <v>439401</v>
      </c>
      <c r="E7" s="74">
        <v>434996</v>
      </c>
      <c r="F7" s="74">
        <v>459830</v>
      </c>
      <c r="G7" s="74">
        <v>510891</v>
      </c>
      <c r="H7" s="74">
        <v>517656</v>
      </c>
      <c r="I7" s="73">
        <v>550863</v>
      </c>
      <c r="J7" s="73">
        <v>596491</v>
      </c>
      <c r="K7" s="73">
        <v>618076</v>
      </c>
      <c r="L7" s="48">
        <v>601080</v>
      </c>
      <c r="M7" s="54">
        <f>(L7-K7)/K7</f>
        <v>-2.7498236462829815E-2</v>
      </c>
      <c r="O7" s="380">
        <f>L7/$L$19</f>
        <v>0.20228902817265443</v>
      </c>
      <c r="Q7" s="47">
        <v>112079</v>
      </c>
      <c r="R7" s="73">
        <v>121727</v>
      </c>
      <c r="S7" s="74">
        <v>125951</v>
      </c>
      <c r="T7" s="74">
        <v>133914</v>
      </c>
      <c r="U7" s="74">
        <v>150778</v>
      </c>
      <c r="V7" s="74">
        <v>158425</v>
      </c>
      <c r="W7" s="73">
        <v>165648</v>
      </c>
      <c r="X7" s="73">
        <v>185539</v>
      </c>
      <c r="Y7" s="73">
        <v>193304</v>
      </c>
      <c r="Z7" s="48">
        <v>192261</v>
      </c>
      <c r="AA7" s="54">
        <f>(Z7-Y7)/Y7</f>
        <v>-5.3956462359806313E-3</v>
      </c>
      <c r="AC7" s="380">
        <f>Z7/$Z$19</f>
        <v>0.23403965238731134</v>
      </c>
      <c r="AE7" s="64">
        <f t="shared" ref="AE7:AE19" si="0">(Q7/C7)*10</f>
        <v>2.6877393579391895</v>
      </c>
      <c r="AF7" s="88">
        <f t="shared" ref="AF7:AF19" si="1">(R7/D7)*10</f>
        <v>2.7702941049292109</v>
      </c>
      <c r="AG7" s="88">
        <f t="shared" ref="AG7:AG19" si="2">(S7/E7)*10</f>
        <v>2.8954519122014917</v>
      </c>
      <c r="AH7" s="88">
        <f t="shared" ref="AH7:AH19" si="3">(T7/F7)*10</f>
        <v>2.9122501794141313</v>
      </c>
      <c r="AI7" s="88">
        <f t="shared" ref="AI7:AI19" si="4">(U7/G7)*10</f>
        <v>2.9512753209588736</v>
      </c>
      <c r="AJ7" s="88">
        <f t="shared" ref="AJ7:AJ19" si="5">(V7/H7)*10</f>
        <v>3.0604300925711279</v>
      </c>
      <c r="AK7" s="88">
        <f t="shared" ref="AK7:AK19" si="6">(W7/I7)*10</f>
        <v>3.0070634622401577</v>
      </c>
      <c r="AL7" s="88">
        <f t="shared" ref="AL7:AL19" si="7">(X7/J7)*10</f>
        <v>3.1105079540177472</v>
      </c>
      <c r="AM7" s="88">
        <f t="shared" ref="AM7:AM19" si="8">(Y7/K7)*10</f>
        <v>3.1275118270245086</v>
      </c>
      <c r="AN7" s="88">
        <f t="shared" ref="AN7:AN19" si="9">(Z7/L7)*10</f>
        <v>3.1985925334398084</v>
      </c>
      <c r="AO7" s="54">
        <f>(AN7-AM7)/AM7</f>
        <v>2.272755799070007E-2</v>
      </c>
    </row>
    <row r="8" spans="1:41" ht="20.100000000000001" customHeight="1" x14ac:dyDescent="0.25">
      <c r="A8" s="59" t="s">
        <v>23</v>
      </c>
      <c r="B8" s="1"/>
      <c r="C8" s="49">
        <v>336822</v>
      </c>
      <c r="D8" s="75">
        <v>396538</v>
      </c>
      <c r="E8" s="76">
        <v>398675</v>
      </c>
      <c r="F8" s="76">
        <v>390648</v>
      </c>
      <c r="G8" s="76">
        <v>393341</v>
      </c>
      <c r="H8" s="76">
        <v>410834</v>
      </c>
      <c r="I8" s="75">
        <v>430304</v>
      </c>
      <c r="J8" s="75">
        <v>509241</v>
      </c>
      <c r="K8" s="75">
        <v>500280</v>
      </c>
      <c r="L8" s="50">
        <v>543524</v>
      </c>
      <c r="M8" s="54">
        <f t="shared" ref="M8:M19" si="10">(L8-K8)/K8</f>
        <v>8.6439593827456626E-2</v>
      </c>
      <c r="O8" s="381">
        <f t="shared" ref="O8:O19" si="11">L8/$L$19</f>
        <v>0.18291898207977944</v>
      </c>
      <c r="Q8" s="49">
        <v>71613</v>
      </c>
      <c r="R8" s="75">
        <v>88631</v>
      </c>
      <c r="S8" s="76">
        <v>96672</v>
      </c>
      <c r="T8" s="76">
        <v>99253</v>
      </c>
      <c r="U8" s="76">
        <v>101137</v>
      </c>
      <c r="V8" s="76">
        <v>104069</v>
      </c>
      <c r="W8" s="75">
        <v>105914</v>
      </c>
      <c r="X8" s="75">
        <v>128213</v>
      </c>
      <c r="Y8" s="75">
        <v>128797</v>
      </c>
      <c r="Z8" s="50">
        <v>136792</v>
      </c>
      <c r="AA8" s="54">
        <f t="shared" ref="AA8:AA19" si="12">(Z8-Y8)/Y8</f>
        <v>6.207442719939129E-2</v>
      </c>
      <c r="AC8" s="381">
        <f t="shared" ref="AC8:AC19" si="13">Z8/$Z$19</f>
        <v>0.1665171414346388</v>
      </c>
      <c r="AE8" s="64">
        <f t="shared" si="0"/>
        <v>2.1261378413524055</v>
      </c>
      <c r="AF8" s="89">
        <f t="shared" si="1"/>
        <v>2.2351199632822074</v>
      </c>
      <c r="AG8" s="89">
        <f t="shared" si="2"/>
        <v>2.4248322568508183</v>
      </c>
      <c r="AH8" s="89">
        <f t="shared" si="3"/>
        <v>2.5407272019823472</v>
      </c>
      <c r="AI8" s="89">
        <f t="shared" si="4"/>
        <v>2.5712295438309249</v>
      </c>
      <c r="AJ8" s="89">
        <f t="shared" si="5"/>
        <v>2.5331155649240329</v>
      </c>
      <c r="AK8" s="89">
        <f t="shared" si="6"/>
        <v>2.4613761433777053</v>
      </c>
      <c r="AL8" s="89">
        <f t="shared" si="7"/>
        <v>2.5177273628792656</v>
      </c>
      <c r="AM8" s="89">
        <f t="shared" si="8"/>
        <v>2.5744982809626609</v>
      </c>
      <c r="AN8" s="89">
        <f t="shared" si="9"/>
        <v>2.5167609893951326</v>
      </c>
      <c r="AO8" s="54">
        <f t="shared" ref="AO8:AO19" si="14">(AN8-AM8)/AM8</f>
        <v>-2.2426618807428002E-2</v>
      </c>
    </row>
    <row r="9" spans="1:41" ht="20.100000000000001" customHeight="1" x14ac:dyDescent="0.25">
      <c r="A9" s="267" t="s">
        <v>161</v>
      </c>
      <c r="B9" s="268"/>
      <c r="C9" s="55">
        <f>C10+C11</f>
        <v>1182885</v>
      </c>
      <c r="D9" s="77">
        <f t="shared" ref="D9:L9" si="15">D10+D11</f>
        <v>1418352</v>
      </c>
      <c r="E9" s="77">
        <f t="shared" si="15"/>
        <v>1683471</v>
      </c>
      <c r="F9" s="77">
        <f t="shared" si="15"/>
        <v>1413871</v>
      </c>
      <c r="G9" s="77">
        <f t="shared" si="15"/>
        <v>1191111</v>
      </c>
      <c r="H9" s="77">
        <f t="shared" si="15"/>
        <v>1128259</v>
      </c>
      <c r="I9" s="77">
        <f t="shared" si="15"/>
        <v>1070523</v>
      </c>
      <c r="J9" s="77">
        <f t="shared" si="15"/>
        <v>1154685</v>
      </c>
      <c r="K9" s="77">
        <f t="shared" si="15"/>
        <v>1134912</v>
      </c>
      <c r="L9" s="294">
        <f t="shared" si="15"/>
        <v>1112793</v>
      </c>
      <c r="M9" s="58">
        <f t="shared" si="10"/>
        <v>-1.9489616816105566E-2</v>
      </c>
      <c r="O9" s="382">
        <f t="shared" si="11"/>
        <v>0.37450225348927374</v>
      </c>
      <c r="Q9" s="55">
        <f>Q10+Q11</f>
        <v>125846</v>
      </c>
      <c r="R9" s="77">
        <f t="shared" ref="R9:Z9" si="16">R10+R11</f>
        <v>107623</v>
      </c>
      <c r="S9" s="77">
        <f t="shared" si="16"/>
        <v>137808</v>
      </c>
      <c r="T9" s="77">
        <f t="shared" si="16"/>
        <v>141200</v>
      </c>
      <c r="U9" s="77">
        <f t="shared" si="16"/>
        <v>130655</v>
      </c>
      <c r="V9" s="77">
        <f t="shared" si="16"/>
        <v>123320</v>
      </c>
      <c r="W9" s="77">
        <f t="shared" si="16"/>
        <v>109961</v>
      </c>
      <c r="X9" s="77">
        <f t="shared" si="16"/>
        <v>119382</v>
      </c>
      <c r="Y9" s="77">
        <f t="shared" si="16"/>
        <v>135099</v>
      </c>
      <c r="Z9" s="294">
        <f t="shared" si="16"/>
        <v>140897</v>
      </c>
      <c r="AA9" s="58">
        <f t="shared" si="12"/>
        <v>4.2916675919140779E-2</v>
      </c>
      <c r="AC9" s="382">
        <f t="shared" si="13"/>
        <v>0.17151416513185205</v>
      </c>
      <c r="AE9" s="67">
        <f t="shared" si="0"/>
        <v>1.0638904035472594</v>
      </c>
      <c r="AF9" s="90">
        <f t="shared" si="1"/>
        <v>0.7587890735163062</v>
      </c>
      <c r="AG9" s="90">
        <f t="shared" si="2"/>
        <v>0.81859443970225809</v>
      </c>
      <c r="AH9" s="90">
        <f t="shared" si="3"/>
        <v>0.99867668266765497</v>
      </c>
      <c r="AI9" s="90">
        <f t="shared" si="4"/>
        <v>1.0969170799362948</v>
      </c>
      <c r="AJ9" s="90">
        <f t="shared" si="5"/>
        <v>1.0930114450671344</v>
      </c>
      <c r="AK9" s="90">
        <f t="shared" si="6"/>
        <v>1.0271708314534111</v>
      </c>
      <c r="AL9" s="90">
        <f t="shared" si="7"/>
        <v>1.0338923602540953</v>
      </c>
      <c r="AM9" s="90">
        <f t="shared" si="8"/>
        <v>1.1903918541701912</v>
      </c>
      <c r="AN9" s="90">
        <f t="shared" si="9"/>
        <v>1.2661564190285166</v>
      </c>
      <c r="AO9" s="58">
        <f t="shared" si="14"/>
        <v>6.3646743375222456E-2</v>
      </c>
    </row>
    <row r="10" spans="1:41" ht="20.100000000000001" customHeight="1" x14ac:dyDescent="0.25">
      <c r="A10" s="59"/>
      <c r="B10" s="1" t="s">
        <v>24</v>
      </c>
      <c r="C10" s="49">
        <v>1104879</v>
      </c>
      <c r="D10" s="75">
        <v>1344640</v>
      </c>
      <c r="E10" s="76">
        <v>1646172</v>
      </c>
      <c r="F10" s="76">
        <v>1378015</v>
      </c>
      <c r="G10" s="76">
        <v>1156767</v>
      </c>
      <c r="H10" s="76">
        <v>1085056</v>
      </c>
      <c r="I10" s="75">
        <v>1031731</v>
      </c>
      <c r="J10" s="75">
        <v>1121370</v>
      </c>
      <c r="K10" s="75">
        <v>1063835</v>
      </c>
      <c r="L10" s="50">
        <v>1054227</v>
      </c>
      <c r="M10" s="54">
        <f t="shared" si="10"/>
        <v>-9.0314757457688466E-3</v>
      </c>
      <c r="O10" s="381">
        <f t="shared" si="11"/>
        <v>0.35479229936676143</v>
      </c>
      <c r="Q10" s="49">
        <v>116547</v>
      </c>
      <c r="R10" s="75">
        <v>98816</v>
      </c>
      <c r="S10" s="76">
        <v>132772</v>
      </c>
      <c r="T10" s="76">
        <v>133850</v>
      </c>
      <c r="U10" s="76">
        <v>123222</v>
      </c>
      <c r="V10" s="76">
        <v>115164</v>
      </c>
      <c r="W10" s="75">
        <v>102474</v>
      </c>
      <c r="X10" s="75">
        <v>114008</v>
      </c>
      <c r="Y10" s="75">
        <v>124393</v>
      </c>
      <c r="Z10" s="50">
        <v>131240</v>
      </c>
      <c r="AA10" s="54">
        <f t="shared" si="12"/>
        <v>5.5043290217295184E-2</v>
      </c>
      <c r="AC10" s="381">
        <f t="shared" si="13"/>
        <v>0.15975868210042982</v>
      </c>
      <c r="AE10" s="64">
        <f t="shared" si="0"/>
        <v>1.0548394892110358</v>
      </c>
      <c r="AF10" s="89">
        <f t="shared" si="1"/>
        <v>0.73488814850071393</v>
      </c>
      <c r="AG10" s="89">
        <f t="shared" si="2"/>
        <v>0.80654998384129972</v>
      </c>
      <c r="AH10" s="89">
        <f t="shared" si="3"/>
        <v>0.97132469530447785</v>
      </c>
      <c r="AI10" s="89">
        <f t="shared" si="4"/>
        <v>1.0652274831491562</v>
      </c>
      <c r="AJ10" s="89">
        <f t="shared" si="5"/>
        <v>1.0613645747316267</v>
      </c>
      <c r="AK10" s="89">
        <f t="shared" si="6"/>
        <v>0.99322400897133067</v>
      </c>
      <c r="AL10" s="89">
        <f t="shared" si="7"/>
        <v>1.0166849478762585</v>
      </c>
      <c r="AM10" s="89">
        <f t="shared" si="8"/>
        <v>1.1692884704864945</v>
      </c>
      <c r="AN10" s="89">
        <f t="shared" si="9"/>
        <v>1.2448931776552867</v>
      </c>
      <c r="AO10" s="54">
        <f t="shared" si="14"/>
        <v>6.4658729712212148E-2</v>
      </c>
    </row>
    <row r="11" spans="1:41" ht="20.100000000000001" customHeight="1" x14ac:dyDescent="0.25">
      <c r="A11" s="59"/>
      <c r="B11" s="1" t="s">
        <v>162</v>
      </c>
      <c r="C11" s="49">
        <v>78006</v>
      </c>
      <c r="D11" s="75">
        <v>73712</v>
      </c>
      <c r="E11" s="76">
        <v>37299</v>
      </c>
      <c r="F11" s="76">
        <v>35856</v>
      </c>
      <c r="G11" s="76">
        <v>34344</v>
      </c>
      <c r="H11" s="76">
        <v>43203</v>
      </c>
      <c r="I11" s="75">
        <v>38792</v>
      </c>
      <c r="J11" s="75">
        <v>33315</v>
      </c>
      <c r="K11" s="75">
        <v>71077</v>
      </c>
      <c r="L11" s="50">
        <v>58566</v>
      </c>
      <c r="M11" s="54">
        <f t="shared" si="10"/>
        <v>-0.17602037227232439</v>
      </c>
      <c r="O11" s="381">
        <f t="shared" si="11"/>
        <v>1.9709954122512276E-2</v>
      </c>
      <c r="Q11" s="49">
        <v>9299</v>
      </c>
      <c r="R11" s="75">
        <v>8807</v>
      </c>
      <c r="S11" s="76">
        <v>5036</v>
      </c>
      <c r="T11" s="76">
        <v>7350</v>
      </c>
      <c r="U11" s="76">
        <v>7433</v>
      </c>
      <c r="V11" s="76">
        <v>8156</v>
      </c>
      <c r="W11" s="75">
        <v>7487</v>
      </c>
      <c r="X11" s="75">
        <v>5374</v>
      </c>
      <c r="Y11" s="75">
        <v>10706</v>
      </c>
      <c r="Z11" s="50">
        <v>9657</v>
      </c>
      <c r="AA11" s="54">
        <f t="shared" si="12"/>
        <v>-9.7982439753409298E-2</v>
      </c>
      <c r="AC11" s="381">
        <f t="shared" si="13"/>
        <v>1.1755483031422211E-2</v>
      </c>
      <c r="AE11" s="64">
        <f t="shared" si="0"/>
        <v>1.1920877881188627</v>
      </c>
      <c r="AF11" s="89">
        <f t="shared" si="1"/>
        <v>1.194785109615802</v>
      </c>
      <c r="AG11" s="89">
        <f t="shared" si="2"/>
        <v>1.3501702458510954</v>
      </c>
      <c r="AH11" s="89">
        <f t="shared" si="3"/>
        <v>2.0498661311914326</v>
      </c>
      <c r="AI11" s="89">
        <f t="shared" si="4"/>
        <v>2.1642790589331469</v>
      </c>
      <c r="AJ11" s="89">
        <f t="shared" si="5"/>
        <v>1.8878318635279958</v>
      </c>
      <c r="AK11" s="89">
        <f t="shared" si="6"/>
        <v>1.9300371210558878</v>
      </c>
      <c r="AL11" s="89">
        <f t="shared" si="7"/>
        <v>1.6130871979588775</v>
      </c>
      <c r="AM11" s="89">
        <f t="shared" si="8"/>
        <v>1.5062537811106267</v>
      </c>
      <c r="AN11" s="89">
        <f t="shared" si="9"/>
        <v>1.648908923266059</v>
      </c>
      <c r="AO11" s="54">
        <f t="shared" si="14"/>
        <v>9.4708570324880059E-2</v>
      </c>
    </row>
    <row r="12" spans="1:41" ht="20.100000000000001" customHeight="1" x14ac:dyDescent="0.25">
      <c r="A12" s="267" t="s">
        <v>163</v>
      </c>
      <c r="B12" s="268"/>
      <c r="C12" s="55">
        <f>SUM(C13:C15)</f>
        <v>690852</v>
      </c>
      <c r="D12" s="77">
        <f>SUM(D13:D15)</f>
        <v>766477</v>
      </c>
      <c r="E12" s="78">
        <f>SUM(E13:E15)</f>
        <v>752324</v>
      </c>
      <c r="F12" s="78">
        <f t="shared" ref="F12:L12" si="17">SUM(F13:F15)</f>
        <v>730549</v>
      </c>
      <c r="G12" s="78">
        <f t="shared" si="17"/>
        <v>703186</v>
      </c>
      <c r="H12" s="78">
        <f t="shared" si="17"/>
        <v>701527</v>
      </c>
      <c r="I12" s="78">
        <f t="shared" si="17"/>
        <v>678884</v>
      </c>
      <c r="J12" s="78">
        <f t="shared" si="17"/>
        <v>677690</v>
      </c>
      <c r="K12" s="78">
        <f t="shared" si="17"/>
        <v>646057</v>
      </c>
      <c r="L12" s="57">
        <f t="shared" si="17"/>
        <v>664403</v>
      </c>
      <c r="M12" s="58">
        <f t="shared" si="10"/>
        <v>2.8396875198318416E-2</v>
      </c>
      <c r="O12" s="382">
        <f t="shared" si="11"/>
        <v>0.22359991546049798</v>
      </c>
      <c r="Q12" s="55">
        <f>Q13+Q14+Q15</f>
        <v>293437</v>
      </c>
      <c r="R12" s="77">
        <f>R13+R14+R15</f>
        <v>323929</v>
      </c>
      <c r="S12" s="78">
        <f>S13+S14+S15</f>
        <v>323410</v>
      </c>
      <c r="T12" s="78">
        <f t="shared" ref="T12:Z12" si="18">T13+T14+T15</f>
        <v>331886</v>
      </c>
      <c r="U12" s="78">
        <f t="shared" si="18"/>
        <v>326028</v>
      </c>
      <c r="V12" s="78">
        <f t="shared" si="18"/>
        <v>332402</v>
      </c>
      <c r="W12" s="78">
        <f t="shared" si="18"/>
        <v>327684</v>
      </c>
      <c r="X12" s="78">
        <f t="shared" si="18"/>
        <v>330372</v>
      </c>
      <c r="Y12" s="78">
        <f t="shared" si="18"/>
        <v>322794</v>
      </c>
      <c r="Z12" s="57">
        <f t="shared" si="18"/>
        <v>334313</v>
      </c>
      <c r="AA12" s="58">
        <f t="shared" si="12"/>
        <v>3.5685297744072073E-2</v>
      </c>
      <c r="AC12" s="382">
        <f t="shared" si="13"/>
        <v>0.40695980104420143</v>
      </c>
      <c r="AE12" s="67">
        <f t="shared" si="0"/>
        <v>4.2474654484607406</v>
      </c>
      <c r="AF12" s="90">
        <f t="shared" si="1"/>
        <v>4.2262063962780356</v>
      </c>
      <c r="AG12" s="90">
        <f t="shared" si="2"/>
        <v>4.2988127455723859</v>
      </c>
      <c r="AH12" s="90">
        <f t="shared" si="3"/>
        <v>4.5429670015289867</v>
      </c>
      <c r="AI12" s="90">
        <f t="shared" si="4"/>
        <v>4.6364404297013877</v>
      </c>
      <c r="AJ12" s="90">
        <f t="shared" si="5"/>
        <v>4.7382638159329575</v>
      </c>
      <c r="AK12" s="90">
        <f t="shared" si="6"/>
        <v>4.8268039900778339</v>
      </c>
      <c r="AL12" s="90">
        <f t="shared" si="7"/>
        <v>4.8749723324824039</v>
      </c>
      <c r="AM12" s="90">
        <f t="shared" si="8"/>
        <v>4.996370289308838</v>
      </c>
      <c r="AN12" s="90">
        <f t="shared" si="9"/>
        <v>5.0317804103834574</v>
      </c>
      <c r="AO12" s="58">
        <f t="shared" si="14"/>
        <v>7.0871690896068002E-3</v>
      </c>
    </row>
    <row r="13" spans="1:41" ht="20.100000000000001" customHeight="1" x14ac:dyDescent="0.25">
      <c r="A13" s="59"/>
      <c r="B13" s="10" t="s">
        <v>25</v>
      </c>
      <c r="C13" s="51">
        <v>663099</v>
      </c>
      <c r="D13" s="79">
        <v>726662</v>
      </c>
      <c r="E13" s="80">
        <v>720013</v>
      </c>
      <c r="F13" s="80">
        <v>696578</v>
      </c>
      <c r="G13" s="80">
        <v>674378</v>
      </c>
      <c r="H13" s="80">
        <v>671981</v>
      </c>
      <c r="I13" s="79">
        <v>651340</v>
      </c>
      <c r="J13" s="79">
        <v>640027</v>
      </c>
      <c r="K13" s="79">
        <v>607301</v>
      </c>
      <c r="L13" s="52">
        <v>623708</v>
      </c>
      <c r="M13" s="54">
        <f t="shared" si="10"/>
        <v>2.7016257177248187E-2</v>
      </c>
      <c r="O13" s="381">
        <f t="shared" si="11"/>
        <v>0.20990431420694408</v>
      </c>
      <c r="Q13" s="51">
        <v>280999</v>
      </c>
      <c r="R13" s="79">
        <v>307581</v>
      </c>
      <c r="S13" s="80">
        <v>308667</v>
      </c>
      <c r="T13" s="80">
        <v>316308</v>
      </c>
      <c r="U13" s="80">
        <v>310903</v>
      </c>
      <c r="V13" s="80">
        <v>315345</v>
      </c>
      <c r="W13" s="79">
        <v>311464</v>
      </c>
      <c r="X13" s="79">
        <v>310289</v>
      </c>
      <c r="Y13" s="79">
        <v>303090</v>
      </c>
      <c r="Z13" s="52">
        <v>314017</v>
      </c>
      <c r="AA13" s="54">
        <f t="shared" si="12"/>
        <v>3.6051997756441981E-2</v>
      </c>
      <c r="AC13" s="381">
        <f t="shared" si="13"/>
        <v>0.38225344465963634</v>
      </c>
      <c r="AE13" s="64">
        <f t="shared" si="0"/>
        <v>4.2376628527565261</v>
      </c>
      <c r="AF13" s="89">
        <f t="shared" si="1"/>
        <v>4.2327932381217126</v>
      </c>
      <c r="AG13" s="89">
        <f t="shared" si="2"/>
        <v>4.2869642631452489</v>
      </c>
      <c r="AH13" s="89">
        <f t="shared" si="3"/>
        <v>4.5408841508057964</v>
      </c>
      <c r="AI13" s="89">
        <f t="shared" si="4"/>
        <v>4.6102186014371762</v>
      </c>
      <c r="AJ13" s="89">
        <f t="shared" si="5"/>
        <v>4.6927666109607262</v>
      </c>
      <c r="AK13" s="89">
        <f t="shared" si="6"/>
        <v>4.7818957840759051</v>
      </c>
      <c r="AL13" s="89">
        <f t="shared" si="7"/>
        <v>4.8480610974224527</v>
      </c>
      <c r="AM13" s="89">
        <f t="shared" si="8"/>
        <v>4.990770639271136</v>
      </c>
      <c r="AN13" s="89">
        <f t="shared" si="9"/>
        <v>5.0346796898548689</v>
      </c>
      <c r="AO13" s="54">
        <f t="shared" si="14"/>
        <v>8.7980501925341015E-3</v>
      </c>
    </row>
    <row r="14" spans="1:41" ht="20.100000000000001" customHeight="1" x14ac:dyDescent="0.25">
      <c r="A14" s="59"/>
      <c r="B14" s="10" t="s">
        <v>26</v>
      </c>
      <c r="C14" s="51">
        <v>23165</v>
      </c>
      <c r="D14" s="79">
        <v>27783</v>
      </c>
      <c r="E14" s="80">
        <v>26821</v>
      </c>
      <c r="F14" s="80">
        <v>25557</v>
      </c>
      <c r="G14" s="80">
        <v>23007</v>
      </c>
      <c r="H14" s="80">
        <v>24294</v>
      </c>
      <c r="I14" s="79">
        <v>21521</v>
      </c>
      <c r="J14" s="79">
        <v>28246</v>
      </c>
      <c r="K14" s="79">
        <v>28082</v>
      </c>
      <c r="L14" s="52">
        <v>26898</v>
      </c>
      <c r="M14" s="54">
        <f t="shared" si="10"/>
        <v>-4.2162239156755217E-2</v>
      </c>
      <c r="O14" s="381">
        <f t="shared" si="11"/>
        <v>9.0523229516670974E-3</v>
      </c>
      <c r="Q14" s="51">
        <v>11488</v>
      </c>
      <c r="R14" s="79">
        <v>13869</v>
      </c>
      <c r="S14" s="80">
        <v>13272</v>
      </c>
      <c r="T14" s="80">
        <v>13355</v>
      </c>
      <c r="U14" s="80">
        <v>13430</v>
      </c>
      <c r="V14" s="80">
        <v>15086</v>
      </c>
      <c r="W14" s="79">
        <v>14181</v>
      </c>
      <c r="X14" s="79">
        <v>17049</v>
      </c>
      <c r="Y14" s="79">
        <v>16206</v>
      </c>
      <c r="Z14" s="52">
        <v>16609</v>
      </c>
      <c r="AA14" s="54">
        <f t="shared" si="12"/>
        <v>2.4867333086511168E-2</v>
      </c>
      <c r="AC14" s="381">
        <f t="shared" si="13"/>
        <v>2.0218164820222789E-2</v>
      </c>
      <c r="AE14" s="64">
        <f t="shared" si="0"/>
        <v>4.9592056982516732</v>
      </c>
      <c r="AF14" s="89">
        <f t="shared" si="1"/>
        <v>4.9919015225137677</v>
      </c>
      <c r="AG14" s="89">
        <f t="shared" si="2"/>
        <v>4.9483613586368893</v>
      </c>
      <c r="AH14" s="89">
        <f t="shared" si="3"/>
        <v>5.2255742066752751</v>
      </c>
      <c r="AI14" s="89">
        <f t="shared" si="4"/>
        <v>5.8373538488286165</v>
      </c>
      <c r="AJ14" s="89">
        <f t="shared" si="5"/>
        <v>6.2097637276693831</v>
      </c>
      <c r="AK14" s="89">
        <f t="shared" si="6"/>
        <v>6.5893778170159383</v>
      </c>
      <c r="AL14" s="89">
        <f t="shared" si="7"/>
        <v>6.0358988883381715</v>
      </c>
      <c r="AM14" s="89">
        <f t="shared" si="8"/>
        <v>5.7709564845808705</v>
      </c>
      <c r="AN14" s="89">
        <f t="shared" si="9"/>
        <v>6.1748085359506284</v>
      </c>
      <c r="AO14" s="54">
        <f t="shared" si="14"/>
        <v>6.99800895135477E-2</v>
      </c>
    </row>
    <row r="15" spans="1:41" ht="20.100000000000001" customHeight="1" x14ac:dyDescent="0.25">
      <c r="A15" s="269"/>
      <c r="B15" s="270" t="s">
        <v>27</v>
      </c>
      <c r="C15" s="374">
        <v>4588</v>
      </c>
      <c r="D15" s="375">
        <v>12032</v>
      </c>
      <c r="E15" s="376">
        <v>5490</v>
      </c>
      <c r="F15" s="376">
        <v>8414</v>
      </c>
      <c r="G15" s="376">
        <v>5801</v>
      </c>
      <c r="H15" s="376">
        <v>5252</v>
      </c>
      <c r="I15" s="375">
        <v>6023</v>
      </c>
      <c r="J15" s="375">
        <v>9417</v>
      </c>
      <c r="K15" s="375">
        <v>10674</v>
      </c>
      <c r="L15" s="377">
        <v>13797</v>
      </c>
      <c r="M15" s="379">
        <f t="shared" si="10"/>
        <v>0.29258010118043842</v>
      </c>
      <c r="O15" s="383">
        <f t="shared" si="11"/>
        <v>4.6432783018867923E-3</v>
      </c>
      <c r="Q15" s="374">
        <v>950</v>
      </c>
      <c r="R15" s="375">
        <v>2479</v>
      </c>
      <c r="S15" s="376">
        <v>1471</v>
      </c>
      <c r="T15" s="376">
        <v>2223</v>
      </c>
      <c r="U15" s="376">
        <v>1695</v>
      </c>
      <c r="V15" s="376">
        <v>1971</v>
      </c>
      <c r="W15" s="375">
        <v>2039</v>
      </c>
      <c r="X15" s="375">
        <v>3034</v>
      </c>
      <c r="Y15" s="375">
        <v>3498</v>
      </c>
      <c r="Z15" s="377">
        <v>3687</v>
      </c>
      <c r="AA15" s="379">
        <f t="shared" si="12"/>
        <v>5.4030874785591765E-2</v>
      </c>
      <c r="AC15" s="383">
        <f t="shared" si="13"/>
        <v>4.4881915643423097E-3</v>
      </c>
      <c r="AE15" s="387">
        <f t="shared" si="0"/>
        <v>2.0706190061028771</v>
      </c>
      <c r="AF15" s="388">
        <f t="shared" si="1"/>
        <v>2.0603390957446805</v>
      </c>
      <c r="AG15" s="388">
        <f t="shared" si="2"/>
        <v>2.6794171220400731</v>
      </c>
      <c r="AH15" s="388">
        <f t="shared" si="3"/>
        <v>2.6420251961017356</v>
      </c>
      <c r="AI15" s="388">
        <f t="shared" si="4"/>
        <v>2.9219100155145665</v>
      </c>
      <c r="AJ15" s="388">
        <f t="shared" si="5"/>
        <v>3.7528560548362528</v>
      </c>
      <c r="AK15" s="388">
        <f t="shared" si="6"/>
        <v>3.3853561348165369</v>
      </c>
      <c r="AL15" s="388">
        <f t="shared" si="7"/>
        <v>3.2218328554741427</v>
      </c>
      <c r="AM15" s="388">
        <f t="shared" si="8"/>
        <v>3.2771219786396855</v>
      </c>
      <c r="AN15" s="388">
        <f t="shared" si="9"/>
        <v>2.6723200695803433</v>
      </c>
      <c r="AO15" s="379">
        <f t="shared" si="14"/>
        <v>-0.18455276092908571</v>
      </c>
    </row>
    <row r="16" spans="1:41" ht="20.100000000000001" customHeight="1" x14ac:dyDescent="0.25">
      <c r="A16" s="59" t="s">
        <v>164</v>
      </c>
      <c r="B16" s="10"/>
      <c r="C16" s="51">
        <v>9353</v>
      </c>
      <c r="D16" s="79">
        <v>5086</v>
      </c>
      <c r="E16" s="80">
        <v>7828</v>
      </c>
      <c r="F16" s="80">
        <v>4573</v>
      </c>
      <c r="G16" s="80">
        <v>8634</v>
      </c>
      <c r="H16" s="80">
        <v>8583</v>
      </c>
      <c r="I16" s="79">
        <v>9487</v>
      </c>
      <c r="J16" s="79">
        <v>3120</v>
      </c>
      <c r="K16" s="79">
        <v>3472</v>
      </c>
      <c r="L16" s="52">
        <v>3030</v>
      </c>
      <c r="M16" s="54">
        <f t="shared" si="10"/>
        <v>-0.12730414746543778</v>
      </c>
      <c r="O16" s="381">
        <f t="shared" si="11"/>
        <v>1.0197240889118636E-3</v>
      </c>
      <c r="Q16" s="51">
        <v>2343</v>
      </c>
      <c r="R16" s="79">
        <v>1368</v>
      </c>
      <c r="S16" s="80">
        <v>2071</v>
      </c>
      <c r="T16" s="80">
        <v>1500</v>
      </c>
      <c r="U16" s="80">
        <v>2644</v>
      </c>
      <c r="V16" s="80">
        <v>2450</v>
      </c>
      <c r="W16" s="79">
        <v>2592</v>
      </c>
      <c r="X16" s="79">
        <v>926</v>
      </c>
      <c r="Y16" s="79">
        <v>1781</v>
      </c>
      <c r="Z16" s="52">
        <v>1239</v>
      </c>
      <c r="AA16" s="54">
        <f t="shared" si="12"/>
        <v>-0.30432341381246492</v>
      </c>
      <c r="AC16" s="381">
        <f t="shared" si="13"/>
        <v>1.5082368723135671E-3</v>
      </c>
      <c r="AE16" s="64">
        <f t="shared" si="0"/>
        <v>2.505078584411419</v>
      </c>
      <c r="AF16" s="89">
        <f t="shared" si="1"/>
        <v>2.6897365316555248</v>
      </c>
      <c r="AG16" s="89">
        <f t="shared" si="2"/>
        <v>2.645631067961165</v>
      </c>
      <c r="AH16" s="89">
        <f t="shared" si="3"/>
        <v>3.2801224579050952</v>
      </c>
      <c r="AI16" s="89">
        <f t="shared" si="4"/>
        <v>3.0623117905953205</v>
      </c>
      <c r="AJ16" s="89">
        <f t="shared" si="5"/>
        <v>2.8544797856227428</v>
      </c>
      <c r="AK16" s="89">
        <f t="shared" si="6"/>
        <v>2.7321597976177929</v>
      </c>
      <c r="AL16" s="89">
        <f t="shared" si="7"/>
        <v>2.9679487179487181</v>
      </c>
      <c r="AM16" s="89">
        <f t="shared" si="8"/>
        <v>5.1296082949308754</v>
      </c>
      <c r="AN16" s="89">
        <f t="shared" si="9"/>
        <v>4.0891089108910892</v>
      </c>
      <c r="AO16" s="54">
        <f t="shared" si="14"/>
        <v>-0.20284187879764953</v>
      </c>
    </row>
    <row r="17" spans="1:41" ht="20.100000000000001" customHeight="1" x14ac:dyDescent="0.25">
      <c r="A17" s="59" t="s">
        <v>28</v>
      </c>
      <c r="B17" s="1"/>
      <c r="C17" s="49">
        <v>15546</v>
      </c>
      <c r="D17" s="75">
        <v>42446</v>
      </c>
      <c r="E17" s="76">
        <v>28887</v>
      </c>
      <c r="F17" s="76">
        <v>26892</v>
      </c>
      <c r="G17" s="76">
        <v>15480</v>
      </c>
      <c r="H17" s="76">
        <v>13205</v>
      </c>
      <c r="I17" s="75">
        <v>17557</v>
      </c>
      <c r="J17" s="75">
        <v>13948</v>
      </c>
      <c r="K17" s="75">
        <v>22517</v>
      </c>
      <c r="L17" s="50">
        <v>17085</v>
      </c>
      <c r="M17" s="54">
        <f t="shared" si="10"/>
        <v>-0.2412399520362393</v>
      </c>
      <c r="O17" s="381">
        <f t="shared" si="11"/>
        <v>5.7498303825277847E-3</v>
      </c>
      <c r="Q17" s="49">
        <v>7746</v>
      </c>
      <c r="R17" s="75">
        <v>12149</v>
      </c>
      <c r="S17" s="76">
        <v>13639</v>
      </c>
      <c r="T17" s="76">
        <v>10818</v>
      </c>
      <c r="U17" s="76">
        <v>12258</v>
      </c>
      <c r="V17" s="76">
        <v>11073</v>
      </c>
      <c r="W17" s="75">
        <v>7929</v>
      </c>
      <c r="X17" s="75">
        <v>8337</v>
      </c>
      <c r="Y17" s="75">
        <v>12547</v>
      </c>
      <c r="Z17" s="50">
        <v>9726</v>
      </c>
      <c r="AA17" s="54">
        <f t="shared" si="12"/>
        <v>-0.22483462182194947</v>
      </c>
      <c r="AC17" s="381">
        <f t="shared" si="13"/>
        <v>1.1839476852398511E-2</v>
      </c>
      <c r="AE17" s="64">
        <f t="shared" si="0"/>
        <v>4.9826321883442688</v>
      </c>
      <c r="AF17" s="89">
        <f t="shared" si="1"/>
        <v>2.8622249446355368</v>
      </c>
      <c r="AG17" s="89">
        <f t="shared" si="2"/>
        <v>4.7215010212206181</v>
      </c>
      <c r="AH17" s="89">
        <f t="shared" si="3"/>
        <v>4.0227576974564929</v>
      </c>
      <c r="AI17" s="89">
        <f t="shared" si="4"/>
        <v>7.9186046511627906</v>
      </c>
      <c r="AJ17" s="89">
        <f t="shared" si="5"/>
        <v>8.3854600530102239</v>
      </c>
      <c r="AK17" s="89">
        <f t="shared" si="6"/>
        <v>4.5161474055932107</v>
      </c>
      <c r="AL17" s="89">
        <f t="shared" si="7"/>
        <v>5.9772010324060796</v>
      </c>
      <c r="AM17" s="89">
        <f t="shared" si="8"/>
        <v>5.5722343118532667</v>
      </c>
      <c r="AN17" s="89">
        <f t="shared" si="9"/>
        <v>5.6927129060579453</v>
      </c>
      <c r="AO17" s="54">
        <f t="shared" si="14"/>
        <v>2.16212361975512E-2</v>
      </c>
    </row>
    <row r="18" spans="1:41" ht="20.100000000000001" customHeight="1" thickBot="1" x14ac:dyDescent="0.3">
      <c r="A18" s="60" t="s">
        <v>29</v>
      </c>
      <c r="B18" s="1"/>
      <c r="C18" s="49">
        <v>13993</v>
      </c>
      <c r="D18" s="81">
        <v>10312</v>
      </c>
      <c r="E18" s="82">
        <v>56497</v>
      </c>
      <c r="F18" s="82">
        <v>14251</v>
      </c>
      <c r="G18" s="82">
        <v>13527</v>
      </c>
      <c r="H18" s="82">
        <v>18123</v>
      </c>
      <c r="I18" s="81">
        <v>21889</v>
      </c>
      <c r="J18" s="81">
        <v>26395</v>
      </c>
      <c r="K18" s="81">
        <v>26658</v>
      </c>
      <c r="L18" s="50">
        <v>29477</v>
      </c>
      <c r="M18" s="54">
        <f t="shared" si="10"/>
        <v>0.1057468677320129</v>
      </c>
      <c r="O18" s="381">
        <f t="shared" si="11"/>
        <v>9.9202663263547857E-3</v>
      </c>
      <c r="Q18" s="49">
        <v>1317</v>
      </c>
      <c r="R18" s="81">
        <v>1491</v>
      </c>
      <c r="S18" s="82">
        <v>3953</v>
      </c>
      <c r="T18" s="82">
        <v>2222</v>
      </c>
      <c r="U18" s="82">
        <v>2785</v>
      </c>
      <c r="V18" s="82">
        <v>3796</v>
      </c>
      <c r="W18" s="81">
        <v>4247</v>
      </c>
      <c r="X18" s="81">
        <v>5272</v>
      </c>
      <c r="Y18" s="81">
        <v>6020</v>
      </c>
      <c r="Z18" s="50">
        <v>6261</v>
      </c>
      <c r="AA18" s="54">
        <f t="shared" si="12"/>
        <v>4.0033222591362126E-2</v>
      </c>
      <c r="AC18" s="381">
        <f t="shared" si="13"/>
        <v>7.6215262772842971E-3</v>
      </c>
      <c r="AE18" s="64">
        <f t="shared" si="0"/>
        <v>0.94118487815336249</v>
      </c>
      <c r="AF18" s="89">
        <f t="shared" si="1"/>
        <v>1.44588828549263</v>
      </c>
      <c r="AG18" s="89">
        <f t="shared" si="2"/>
        <v>0.69968316901782401</v>
      </c>
      <c r="AH18" s="89">
        <f t="shared" si="3"/>
        <v>1.5591888288541156</v>
      </c>
      <c r="AI18" s="89">
        <f t="shared" si="4"/>
        <v>2.0588452724181265</v>
      </c>
      <c r="AJ18" s="89">
        <f t="shared" si="5"/>
        <v>2.0945759532086301</v>
      </c>
      <c r="AK18" s="89">
        <f t="shared" si="6"/>
        <v>1.9402439581524966</v>
      </c>
      <c r="AL18" s="89">
        <f t="shared" si="7"/>
        <v>1.9973479825724569</v>
      </c>
      <c r="AM18" s="89">
        <f t="shared" si="8"/>
        <v>2.2582339260259583</v>
      </c>
      <c r="AN18" s="89">
        <f t="shared" si="9"/>
        <v>2.1240289038911695</v>
      </c>
      <c r="AO18" s="54">
        <f t="shared" si="14"/>
        <v>-5.9429194021083057E-2</v>
      </c>
    </row>
    <row r="19" spans="1:41" s="7" customFormat="1" ht="26.25" customHeight="1" thickBot="1" x14ac:dyDescent="0.3">
      <c r="A19" s="71" t="s">
        <v>30</v>
      </c>
      <c r="B19" s="69"/>
      <c r="C19" s="72">
        <f>C7+C8+C9+C12+C16+C17+C18</f>
        <v>2666452</v>
      </c>
      <c r="D19" s="83">
        <f t="shared" ref="D19:L19" si="19">D7+D8+D9+D12+D16+D17+D18</f>
        <v>3078612</v>
      </c>
      <c r="E19" s="83">
        <f t="shared" si="19"/>
        <v>3362678</v>
      </c>
      <c r="F19" s="83">
        <f t="shared" si="19"/>
        <v>3040614</v>
      </c>
      <c r="G19" s="83">
        <f t="shared" si="19"/>
        <v>2836170</v>
      </c>
      <c r="H19" s="83">
        <f t="shared" si="19"/>
        <v>2798187</v>
      </c>
      <c r="I19" s="83">
        <f t="shared" si="19"/>
        <v>2779507</v>
      </c>
      <c r="J19" s="83">
        <f t="shared" si="19"/>
        <v>2981570</v>
      </c>
      <c r="K19" s="83">
        <f t="shared" si="19"/>
        <v>2951972</v>
      </c>
      <c r="L19" s="101">
        <f t="shared" si="19"/>
        <v>2971392</v>
      </c>
      <c r="M19" s="241">
        <f t="shared" si="10"/>
        <v>6.5786531850573109E-3</v>
      </c>
      <c r="N19"/>
      <c r="O19" s="378">
        <f t="shared" si="11"/>
        <v>1</v>
      </c>
      <c r="P19" s="86"/>
      <c r="Q19" s="70">
        <f>Q7+Q8+Q9+Q12+Q16+Q17+Q18</f>
        <v>614381</v>
      </c>
      <c r="R19" s="83">
        <f t="shared" ref="R19:Z19" si="20">R7+R8+R9+R12+R16+R17+R18</f>
        <v>656918</v>
      </c>
      <c r="S19" s="83">
        <f t="shared" si="20"/>
        <v>703504</v>
      </c>
      <c r="T19" s="83">
        <f t="shared" si="20"/>
        <v>720793</v>
      </c>
      <c r="U19" s="83">
        <f t="shared" si="20"/>
        <v>726285</v>
      </c>
      <c r="V19" s="83">
        <f t="shared" si="20"/>
        <v>735535</v>
      </c>
      <c r="W19" s="83">
        <f t="shared" si="20"/>
        <v>723975</v>
      </c>
      <c r="X19" s="83">
        <f t="shared" si="20"/>
        <v>778041</v>
      </c>
      <c r="Y19" s="83">
        <f t="shared" si="20"/>
        <v>800342</v>
      </c>
      <c r="Z19" s="201">
        <f t="shared" si="20"/>
        <v>821489</v>
      </c>
      <c r="AA19" s="241">
        <f t="shared" si="12"/>
        <v>2.6422454400743683E-2</v>
      </c>
      <c r="AB19"/>
      <c r="AC19" s="378">
        <f t="shared" si="13"/>
        <v>1</v>
      </c>
      <c r="AE19" s="384">
        <f t="shared" si="0"/>
        <v>2.3041142311956113</v>
      </c>
      <c r="AF19" s="385">
        <f t="shared" si="1"/>
        <v>2.1338122504557249</v>
      </c>
      <c r="AG19" s="385">
        <f t="shared" si="2"/>
        <v>2.0920944556689638</v>
      </c>
      <c r="AH19" s="385">
        <f t="shared" si="3"/>
        <v>2.370550816381165</v>
      </c>
      <c r="AI19" s="385">
        <f t="shared" si="4"/>
        <v>2.5607950158135795</v>
      </c>
      <c r="AJ19" s="385">
        <f t="shared" si="5"/>
        <v>2.6286127410355347</v>
      </c>
      <c r="AK19" s="385">
        <f t="shared" si="6"/>
        <v>2.6046885292967419</v>
      </c>
      <c r="AL19" s="385">
        <f t="shared" si="7"/>
        <v>2.6095010346897771</v>
      </c>
      <c r="AM19" s="385">
        <f t="shared" si="8"/>
        <v>2.711211352953212</v>
      </c>
      <c r="AN19" s="385">
        <f t="shared" si="9"/>
        <v>2.7646604688980787</v>
      </c>
      <c r="AO19" s="241">
        <f t="shared" si="14"/>
        <v>1.9714108930182345E-2</v>
      </c>
    </row>
    <row r="20" spans="1:41" x14ac:dyDescent="0.25"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41" x14ac:dyDescent="0.25">
      <c r="A21" s="7"/>
    </row>
    <row r="22" spans="1:41" ht="8.25" customHeight="1" thickBot="1" x14ac:dyDescent="0.3"/>
    <row r="23" spans="1:41" ht="15" customHeight="1" x14ac:dyDescent="0.25">
      <c r="A23" s="479" t="s">
        <v>20</v>
      </c>
      <c r="B23" s="498"/>
      <c r="C23" s="489" t="s">
        <v>19</v>
      </c>
      <c r="D23" s="490"/>
      <c r="E23" s="490"/>
      <c r="F23" s="490"/>
      <c r="G23" s="490"/>
      <c r="H23" s="490"/>
      <c r="I23" s="490"/>
      <c r="J23" s="490"/>
      <c r="K23" s="490"/>
      <c r="L23" s="491"/>
      <c r="M23" s="495" t="s">
        <v>221</v>
      </c>
      <c r="O23" s="493" t="s">
        <v>220</v>
      </c>
      <c r="Q23" s="492">
        <v>1000</v>
      </c>
      <c r="R23" s="490"/>
      <c r="S23" s="490"/>
      <c r="T23" s="490"/>
      <c r="U23" s="490"/>
      <c r="V23" s="490"/>
      <c r="W23" s="490"/>
      <c r="X23" s="490"/>
      <c r="Y23" s="490"/>
      <c r="Z23" s="491"/>
      <c r="AA23" s="495" t="s">
        <v>221</v>
      </c>
      <c r="AC23" s="493" t="s">
        <v>220</v>
      </c>
      <c r="AE23" s="492" t="s">
        <v>42</v>
      </c>
      <c r="AF23" s="490"/>
      <c r="AG23" s="490"/>
      <c r="AH23" s="490"/>
      <c r="AI23" s="490"/>
      <c r="AJ23" s="490"/>
      <c r="AK23" s="490"/>
      <c r="AL23" s="490"/>
      <c r="AM23" s="490"/>
      <c r="AN23" s="491"/>
      <c r="AO23" s="61" t="s">
        <v>14</v>
      </c>
    </row>
    <row r="24" spans="1:41" ht="15" customHeight="1" thickBot="1" x14ac:dyDescent="0.3">
      <c r="A24" s="499"/>
      <c r="B24" s="500"/>
      <c r="C24" s="502" t="s">
        <v>73</v>
      </c>
      <c r="D24" s="487"/>
      <c r="E24" s="487"/>
      <c r="F24" s="487"/>
      <c r="G24" s="487"/>
      <c r="H24" s="487"/>
      <c r="I24" s="487"/>
      <c r="J24" s="487"/>
      <c r="K24" s="487"/>
      <c r="L24" s="488"/>
      <c r="M24" s="496"/>
      <c r="O24" s="494"/>
      <c r="Q24" s="486" t="str">
        <f>C24</f>
        <v>jan-dez</v>
      </c>
      <c r="R24" s="487"/>
      <c r="S24" s="487"/>
      <c r="T24" s="487"/>
      <c r="U24" s="487"/>
      <c r="V24" s="487"/>
      <c r="W24" s="487"/>
      <c r="X24" s="487"/>
      <c r="Y24" s="487"/>
      <c r="Z24" s="488"/>
      <c r="AA24" s="496"/>
      <c r="AC24" s="494"/>
      <c r="AE24" s="486" t="str">
        <f>C24</f>
        <v>jan-dez</v>
      </c>
      <c r="AF24" s="487"/>
      <c r="AG24" s="487"/>
      <c r="AH24" s="487"/>
      <c r="AI24" s="487"/>
      <c r="AJ24" s="487"/>
      <c r="AK24" s="487"/>
      <c r="AL24" s="487"/>
      <c r="AM24" s="487"/>
      <c r="AN24" s="488"/>
      <c r="AO24" s="62" t="s">
        <v>222</v>
      </c>
    </row>
    <row r="25" spans="1:41" ht="24.75" customHeight="1" thickBot="1" x14ac:dyDescent="0.3">
      <c r="A25" s="480"/>
      <c r="B25" s="501"/>
      <c r="C25" s="43">
        <v>2010</v>
      </c>
      <c r="D25" s="84">
        <v>2011</v>
      </c>
      <c r="E25" s="84">
        <v>2012</v>
      </c>
      <c r="F25" s="84">
        <v>2013</v>
      </c>
      <c r="G25" s="84">
        <v>2014</v>
      </c>
      <c r="H25" s="84">
        <v>2015</v>
      </c>
      <c r="I25" s="84">
        <v>2016</v>
      </c>
      <c r="J25" s="41">
        <v>2017</v>
      </c>
      <c r="K25" s="84">
        <v>2018</v>
      </c>
      <c r="L25" s="42">
        <v>2019</v>
      </c>
      <c r="M25" s="497"/>
      <c r="O25" s="494"/>
      <c r="Q25" s="63">
        <v>2010</v>
      </c>
      <c r="R25" s="84">
        <v>2011</v>
      </c>
      <c r="S25" s="84">
        <v>2012</v>
      </c>
      <c r="T25" s="84">
        <v>2013</v>
      </c>
      <c r="U25" s="84">
        <v>2014</v>
      </c>
      <c r="V25" s="84">
        <v>2015</v>
      </c>
      <c r="W25" s="84">
        <v>2016</v>
      </c>
      <c r="X25" s="41">
        <v>2017</v>
      </c>
      <c r="Y25" s="84">
        <v>2018</v>
      </c>
      <c r="Z25" s="42">
        <v>2019</v>
      </c>
      <c r="AA25" s="497"/>
      <c r="AC25" s="494"/>
      <c r="AE25" s="63">
        <v>2010</v>
      </c>
      <c r="AF25" s="84">
        <v>2011</v>
      </c>
      <c r="AG25" s="84">
        <v>2012</v>
      </c>
      <c r="AH25" s="84">
        <v>2013</v>
      </c>
      <c r="AI25" s="84">
        <v>2014</v>
      </c>
      <c r="AJ25" s="84">
        <v>2015</v>
      </c>
      <c r="AK25" s="84">
        <v>2016</v>
      </c>
      <c r="AL25" s="84">
        <v>2017</v>
      </c>
      <c r="AM25" s="84">
        <v>2018</v>
      </c>
      <c r="AN25" s="42">
        <v>2019</v>
      </c>
      <c r="AO25" s="65" t="s">
        <v>43</v>
      </c>
    </row>
    <row r="26" spans="1:41" ht="20.100000000000001" customHeight="1" x14ac:dyDescent="0.25">
      <c r="A26" s="59" t="s">
        <v>22</v>
      </c>
      <c r="B26" s="1"/>
      <c r="C26" s="47">
        <v>199436</v>
      </c>
      <c r="D26" s="73">
        <v>196937</v>
      </c>
      <c r="E26" s="74">
        <v>173226</v>
      </c>
      <c r="F26" s="74">
        <v>187796</v>
      </c>
      <c r="G26" s="74">
        <v>213062</v>
      </c>
      <c r="H26" s="74">
        <v>219787</v>
      </c>
      <c r="I26" s="73">
        <v>251673</v>
      </c>
      <c r="J26" s="73">
        <v>276377</v>
      </c>
      <c r="K26" s="73">
        <v>288986</v>
      </c>
      <c r="L26" s="48">
        <v>266206</v>
      </c>
      <c r="M26" s="54">
        <f>(L26-K26)/K26</f>
        <v>-7.8827348037621203E-2</v>
      </c>
      <c r="O26" s="380">
        <f>L26/$L$38</f>
        <v>0.16896357590463612</v>
      </c>
      <c r="Q26" s="47">
        <v>46893.985000000001</v>
      </c>
      <c r="R26" s="73">
        <v>47896.089</v>
      </c>
      <c r="S26" s="74">
        <v>44273.766000000003</v>
      </c>
      <c r="T26" s="74">
        <v>46538.127</v>
      </c>
      <c r="U26" s="74">
        <v>55414.000999999997</v>
      </c>
      <c r="V26" s="74">
        <v>58533.002</v>
      </c>
      <c r="W26" s="73">
        <v>66122.327000000005</v>
      </c>
      <c r="X26" s="73">
        <v>74008.081999999995</v>
      </c>
      <c r="Y26" s="73">
        <v>76992.293999999994</v>
      </c>
      <c r="Z26" s="48">
        <v>72454.148000000001</v>
      </c>
      <c r="AA26" s="54">
        <f>(Z26-Y26)/Y26</f>
        <v>-5.8942859917902872E-2</v>
      </c>
      <c r="AC26" s="380">
        <f>Z26/$Z$38</f>
        <v>0.15868967061051184</v>
      </c>
      <c r="AE26" s="64">
        <f t="shared" ref="AE26:AE38" si="21">(Q26/C26)*10</f>
        <v>2.3513300006016968</v>
      </c>
      <c r="AF26" s="88">
        <f t="shared" ref="AF26:AF38" si="22">(R26/D26)*10</f>
        <v>2.4320513159030552</v>
      </c>
      <c r="AG26" s="88">
        <f t="shared" ref="AG26:AG38" si="23">(S26/E26)*10</f>
        <v>2.5558383845381183</v>
      </c>
      <c r="AH26" s="88">
        <f t="shared" ref="AH26:AH38" si="24">(T26/F26)*10</f>
        <v>2.4781213124880188</v>
      </c>
      <c r="AI26" s="88">
        <f t="shared" ref="AI26:AI38" si="25">(U26/G26)*10</f>
        <v>2.600839239282462</v>
      </c>
      <c r="AJ26" s="88">
        <f t="shared" ref="AJ26:AJ38" si="26">(V26/H26)*10</f>
        <v>2.6631694322230159</v>
      </c>
      <c r="AK26" s="88">
        <f t="shared" ref="AK26:AK38" si="27">(W26/I26)*10</f>
        <v>2.6273111140249448</v>
      </c>
      <c r="AL26" s="88">
        <f t="shared" ref="AL26:AL38" si="28">(X26/J26)*10</f>
        <v>2.6777945342774538</v>
      </c>
      <c r="AM26" s="88">
        <f t="shared" ref="AM26:AM38" si="29">(Y26/K26)*10</f>
        <v>2.6642222806641152</v>
      </c>
      <c r="AN26" s="88">
        <f t="shared" ref="AN26:AN38" si="30">(Z26/L26)*10</f>
        <v>2.7217323426218791</v>
      </c>
      <c r="AO26" s="54">
        <f>(AN26-AM26)/AM26</f>
        <v>2.158605998273851E-2</v>
      </c>
    </row>
    <row r="27" spans="1:41" ht="20.100000000000001" customHeight="1" x14ac:dyDescent="0.25">
      <c r="A27" s="59" t="s">
        <v>23</v>
      </c>
      <c r="B27" s="1"/>
      <c r="C27" s="49">
        <v>134335</v>
      </c>
      <c r="D27" s="75">
        <v>151152</v>
      </c>
      <c r="E27" s="76">
        <v>153656</v>
      </c>
      <c r="F27" s="76">
        <v>136368</v>
      </c>
      <c r="G27" s="76">
        <v>137579</v>
      </c>
      <c r="H27" s="76">
        <v>144019</v>
      </c>
      <c r="I27" s="75">
        <v>166646</v>
      </c>
      <c r="J27" s="75">
        <v>188224</v>
      </c>
      <c r="K27" s="75">
        <v>177012</v>
      </c>
      <c r="L27" s="50">
        <v>193077</v>
      </c>
      <c r="M27" s="54">
        <f t="shared" ref="M27:M38" si="31">(L27-K27)/K27</f>
        <v>9.0756558877364252E-2</v>
      </c>
      <c r="O27" s="381">
        <f t="shared" ref="O27:O38" si="32">L27/$L$38</f>
        <v>0.12254787775234002</v>
      </c>
      <c r="Q27" s="49">
        <v>27556.217000000001</v>
      </c>
      <c r="R27" s="75">
        <v>31543.404999999999</v>
      </c>
      <c r="S27" s="76">
        <v>31875.223999999998</v>
      </c>
      <c r="T27" s="76">
        <v>30455.593000000001</v>
      </c>
      <c r="U27" s="76">
        <v>31104.848999999998</v>
      </c>
      <c r="V27" s="76">
        <v>33306.495000000003</v>
      </c>
      <c r="W27" s="75">
        <v>38991.529000000002</v>
      </c>
      <c r="X27" s="75">
        <v>44953.88</v>
      </c>
      <c r="Y27" s="75">
        <v>42799.036999999997</v>
      </c>
      <c r="Z27" s="50">
        <v>46455.913999999997</v>
      </c>
      <c r="AA27" s="54">
        <f t="shared" ref="AA27:AA38" si="33">(Z27-Y27)/Y27</f>
        <v>8.5442973868781219E-2</v>
      </c>
      <c r="AC27" s="381">
        <f t="shared" ref="AC27:AC38" si="34">Z27/$Z$38</f>
        <v>0.10174812476671818</v>
      </c>
      <c r="AE27" s="64">
        <f t="shared" si="21"/>
        <v>2.0513058398779171</v>
      </c>
      <c r="AF27" s="89">
        <f t="shared" si="22"/>
        <v>2.086866531703186</v>
      </c>
      <c r="AG27" s="89">
        <f t="shared" si="23"/>
        <v>2.0744535846306036</v>
      </c>
      <c r="AH27" s="89">
        <f t="shared" si="24"/>
        <v>2.2333386864953657</v>
      </c>
      <c r="AI27" s="89">
        <f t="shared" si="25"/>
        <v>2.2608718627116056</v>
      </c>
      <c r="AJ27" s="89">
        <f t="shared" si="26"/>
        <v>2.3126459008880778</v>
      </c>
      <c r="AK27" s="89">
        <f t="shared" si="27"/>
        <v>2.3397818729522464</v>
      </c>
      <c r="AL27" s="89">
        <f t="shared" si="28"/>
        <v>2.3883181740904451</v>
      </c>
      <c r="AM27" s="89">
        <f t="shared" si="29"/>
        <v>2.4178607665017058</v>
      </c>
      <c r="AN27" s="89">
        <f t="shared" si="30"/>
        <v>2.4060822366206227</v>
      </c>
      <c r="AO27" s="54">
        <f t="shared" ref="AO27:AO38" si="35">(AN27-AM27)/AM27</f>
        <v>-4.871467391451537E-3</v>
      </c>
    </row>
    <row r="28" spans="1:41" ht="20.100000000000001" customHeight="1" x14ac:dyDescent="0.25">
      <c r="A28" s="267" t="s">
        <v>161</v>
      </c>
      <c r="B28" s="268"/>
      <c r="C28" s="55">
        <f>C29+C30</f>
        <v>535650</v>
      </c>
      <c r="D28" s="77">
        <f t="shared" ref="D28:L28" si="36">D29+D30</f>
        <v>617042</v>
      </c>
      <c r="E28" s="77">
        <f t="shared" si="36"/>
        <v>807487</v>
      </c>
      <c r="F28" s="77">
        <f t="shared" si="36"/>
        <v>649235</v>
      </c>
      <c r="G28" s="77">
        <f t="shared" si="36"/>
        <v>401509</v>
      </c>
      <c r="H28" s="77">
        <f t="shared" si="36"/>
        <v>399265</v>
      </c>
      <c r="I28" s="77">
        <f t="shared" si="36"/>
        <v>607841</v>
      </c>
      <c r="J28" s="77">
        <f t="shared" si="36"/>
        <v>605396</v>
      </c>
      <c r="K28" s="77">
        <f t="shared" si="36"/>
        <v>628875</v>
      </c>
      <c r="L28" s="294">
        <f t="shared" si="36"/>
        <v>512348</v>
      </c>
      <c r="M28" s="58">
        <f t="shared" si="31"/>
        <v>-0.18529437487577022</v>
      </c>
      <c r="O28" s="382">
        <f t="shared" si="32"/>
        <v>0.32519233295864292</v>
      </c>
      <c r="Q28" s="55">
        <f>Q29+Q30</f>
        <v>74417.524999999994</v>
      </c>
      <c r="R28" s="77">
        <f t="shared" ref="R28:Z28" si="37">R29+R30</f>
        <v>47390.280999999995</v>
      </c>
      <c r="S28" s="77">
        <f t="shared" si="37"/>
        <v>66184.839000000007</v>
      </c>
      <c r="T28" s="77">
        <f t="shared" si="37"/>
        <v>68218.106</v>
      </c>
      <c r="U28" s="77">
        <f t="shared" si="37"/>
        <v>57494.259999999995</v>
      </c>
      <c r="V28" s="77">
        <f t="shared" si="37"/>
        <v>57078.111000000004</v>
      </c>
      <c r="W28" s="77">
        <f t="shared" si="37"/>
        <v>65483.819000000003</v>
      </c>
      <c r="X28" s="77">
        <f t="shared" si="37"/>
        <v>63847.407999999996</v>
      </c>
      <c r="Y28" s="77">
        <f t="shared" si="37"/>
        <v>77869.456999999995</v>
      </c>
      <c r="Z28" s="294">
        <f t="shared" si="37"/>
        <v>74208.48000000001</v>
      </c>
      <c r="AA28" s="58">
        <f t="shared" si="33"/>
        <v>-4.701428700087102E-2</v>
      </c>
      <c r="AC28" s="382">
        <f t="shared" si="34"/>
        <v>0.16253202297964717</v>
      </c>
      <c r="AE28" s="67">
        <f t="shared" si="21"/>
        <v>1.3892938485951647</v>
      </c>
      <c r="AF28" s="90">
        <f t="shared" si="22"/>
        <v>0.76802358672505266</v>
      </c>
      <c r="AG28" s="90">
        <f t="shared" si="23"/>
        <v>0.81963968460173353</v>
      </c>
      <c r="AH28" s="90">
        <f t="shared" si="24"/>
        <v>1.0507459702573028</v>
      </c>
      <c r="AI28" s="90">
        <f t="shared" si="25"/>
        <v>1.4319544518304694</v>
      </c>
      <c r="AJ28" s="90">
        <f t="shared" si="26"/>
        <v>1.4295796275656518</v>
      </c>
      <c r="AK28" s="90">
        <f t="shared" si="27"/>
        <v>1.0773182296028074</v>
      </c>
      <c r="AL28" s="90">
        <f t="shared" si="28"/>
        <v>1.054638748851991</v>
      </c>
      <c r="AM28" s="90">
        <f t="shared" si="29"/>
        <v>1.2382342595905385</v>
      </c>
      <c r="AN28" s="90">
        <f t="shared" si="30"/>
        <v>1.44839991568231</v>
      </c>
      <c r="AO28" s="58">
        <f t="shared" si="35"/>
        <v>0.16973012534903489</v>
      </c>
    </row>
    <row r="29" spans="1:41" ht="20.100000000000001" customHeight="1" x14ac:dyDescent="0.25">
      <c r="A29" s="59"/>
      <c r="B29" s="1" t="s">
        <v>24</v>
      </c>
      <c r="C29" s="49">
        <v>508187</v>
      </c>
      <c r="D29" s="75">
        <v>579743</v>
      </c>
      <c r="E29" s="76">
        <v>788329</v>
      </c>
      <c r="F29" s="76">
        <v>627473</v>
      </c>
      <c r="G29" s="76">
        <v>379593</v>
      </c>
      <c r="H29" s="76">
        <v>365806</v>
      </c>
      <c r="I29" s="75">
        <v>575899</v>
      </c>
      <c r="J29" s="75">
        <v>579361</v>
      </c>
      <c r="K29" s="75">
        <v>578673</v>
      </c>
      <c r="L29" s="50">
        <v>477440</v>
      </c>
      <c r="M29" s="54">
        <f t="shared" si="31"/>
        <v>-0.17493990561163214</v>
      </c>
      <c r="O29" s="381">
        <f t="shared" si="32"/>
        <v>0.30303588078371435</v>
      </c>
      <c r="Q29" s="49">
        <v>70404.364000000001</v>
      </c>
      <c r="R29" s="75">
        <v>42729.184999999998</v>
      </c>
      <c r="S29" s="76">
        <v>63683.148000000001</v>
      </c>
      <c r="T29" s="76">
        <v>63742.048000000003</v>
      </c>
      <c r="U29" s="76">
        <v>52878.417999999998</v>
      </c>
      <c r="V29" s="76">
        <v>50930.321000000004</v>
      </c>
      <c r="W29" s="75">
        <v>59498.415000000001</v>
      </c>
      <c r="X29" s="75">
        <v>60311.173999999999</v>
      </c>
      <c r="Y29" s="75">
        <v>71343.356</v>
      </c>
      <c r="Z29" s="50">
        <v>68824.403000000006</v>
      </c>
      <c r="AA29" s="54">
        <f t="shared" si="33"/>
        <v>-3.5307464369912653E-2</v>
      </c>
      <c r="AC29" s="381">
        <f t="shared" si="34"/>
        <v>0.15073977327060864</v>
      </c>
      <c r="AE29" s="64">
        <f t="shared" si="21"/>
        <v>1.3854026962515766</v>
      </c>
      <c r="AF29" s="89">
        <f t="shared" si="22"/>
        <v>0.73703666969674497</v>
      </c>
      <c r="AG29" s="89">
        <f t="shared" si="23"/>
        <v>0.80782449966955427</v>
      </c>
      <c r="AH29" s="89">
        <f t="shared" si="24"/>
        <v>1.0158532399003621</v>
      </c>
      <c r="AI29" s="89">
        <f t="shared" si="25"/>
        <v>1.3930293235122881</v>
      </c>
      <c r="AJ29" s="89">
        <f t="shared" si="26"/>
        <v>1.3922768079255123</v>
      </c>
      <c r="AK29" s="89">
        <f t="shared" si="27"/>
        <v>1.0331397519356693</v>
      </c>
      <c r="AL29" s="89">
        <f t="shared" si="28"/>
        <v>1.0409947165929361</v>
      </c>
      <c r="AM29" s="89">
        <f t="shared" si="29"/>
        <v>1.2328786032871759</v>
      </c>
      <c r="AN29" s="89">
        <f t="shared" si="30"/>
        <v>1.4415298885723862</v>
      </c>
      <c r="AO29" s="54">
        <f t="shared" si="35"/>
        <v>0.16923911626732066</v>
      </c>
    </row>
    <row r="30" spans="1:41" ht="20.100000000000001" customHeight="1" x14ac:dyDescent="0.25">
      <c r="A30" s="59"/>
      <c r="B30" s="1" t="s">
        <v>162</v>
      </c>
      <c r="C30" s="49">
        <v>27463</v>
      </c>
      <c r="D30" s="75">
        <v>37299</v>
      </c>
      <c r="E30" s="76">
        <v>19158</v>
      </c>
      <c r="F30" s="76">
        <v>21762</v>
      </c>
      <c r="G30" s="76">
        <v>21916</v>
      </c>
      <c r="H30" s="76">
        <v>33459</v>
      </c>
      <c r="I30" s="75">
        <v>31942</v>
      </c>
      <c r="J30" s="75">
        <v>26035</v>
      </c>
      <c r="K30" s="75">
        <v>50202</v>
      </c>
      <c r="L30" s="50">
        <v>34908</v>
      </c>
      <c r="M30" s="54">
        <f t="shared" si="31"/>
        <v>-0.30464921716266286</v>
      </c>
      <c r="O30" s="381">
        <f t="shared" si="32"/>
        <v>2.2156452174928579E-2</v>
      </c>
      <c r="Q30" s="49">
        <v>4013.1610000000001</v>
      </c>
      <c r="R30" s="75">
        <v>4661.0959999999995</v>
      </c>
      <c r="S30" s="76">
        <v>2501.6909999999998</v>
      </c>
      <c r="T30" s="76">
        <v>4476.058</v>
      </c>
      <c r="U30" s="76">
        <v>4615.8419999999996</v>
      </c>
      <c r="V30" s="76">
        <v>6147.79</v>
      </c>
      <c r="W30" s="75">
        <v>5985.4040000000005</v>
      </c>
      <c r="X30" s="75">
        <v>3536.2339999999999</v>
      </c>
      <c r="Y30" s="75">
        <v>6526.1009999999997</v>
      </c>
      <c r="Z30" s="50">
        <v>5384.0770000000002</v>
      </c>
      <c r="AA30" s="54">
        <f t="shared" si="33"/>
        <v>-0.17499330764264903</v>
      </c>
      <c r="AC30" s="381">
        <f t="shared" si="34"/>
        <v>1.1792249709038504E-2</v>
      </c>
      <c r="AE30" s="64">
        <f t="shared" si="21"/>
        <v>1.4612973819320541</v>
      </c>
      <c r="AF30" s="89">
        <f t="shared" si="22"/>
        <v>1.2496570953644868</v>
      </c>
      <c r="AG30" s="89">
        <f t="shared" si="23"/>
        <v>1.3058205449420606</v>
      </c>
      <c r="AH30" s="89">
        <f t="shared" si="24"/>
        <v>2.0568229023067732</v>
      </c>
      <c r="AI30" s="89">
        <f t="shared" si="25"/>
        <v>2.1061516700127756</v>
      </c>
      <c r="AJ30" s="89">
        <f t="shared" si="26"/>
        <v>1.8374099644340836</v>
      </c>
      <c r="AK30" s="89">
        <f t="shared" si="27"/>
        <v>1.873835076075387</v>
      </c>
      <c r="AL30" s="89">
        <f t="shared" si="28"/>
        <v>1.3582615709621662</v>
      </c>
      <c r="AM30" s="89">
        <f t="shared" si="29"/>
        <v>1.2999683279550613</v>
      </c>
      <c r="AN30" s="89">
        <f t="shared" si="30"/>
        <v>1.54236192276842</v>
      </c>
      <c r="AO30" s="54">
        <f t="shared" si="35"/>
        <v>0.18646115416877906</v>
      </c>
    </row>
    <row r="31" spans="1:41" ht="20.100000000000001" customHeight="1" x14ac:dyDescent="0.25">
      <c r="A31" s="267" t="s">
        <v>163</v>
      </c>
      <c r="B31" s="268"/>
      <c r="C31" s="55">
        <f>C32+C33+C34</f>
        <v>602145</v>
      </c>
      <c r="D31" s="77">
        <f t="shared" ref="D31:L31" si="38">D32+D33+D34</f>
        <v>672758</v>
      </c>
      <c r="E31" s="78">
        <f t="shared" si="38"/>
        <v>658103</v>
      </c>
      <c r="F31" s="78">
        <f t="shared" si="38"/>
        <v>637869</v>
      </c>
      <c r="G31" s="78">
        <f t="shared" si="38"/>
        <v>611624</v>
      </c>
      <c r="H31" s="78">
        <f t="shared" si="38"/>
        <v>614865</v>
      </c>
      <c r="I31" s="78">
        <f t="shared" si="38"/>
        <v>590511</v>
      </c>
      <c r="J31" s="78">
        <f t="shared" si="38"/>
        <v>586140</v>
      </c>
      <c r="K31" s="78">
        <f t="shared" si="38"/>
        <v>556787</v>
      </c>
      <c r="L31" s="57">
        <f t="shared" si="38"/>
        <v>572889</v>
      </c>
      <c r="M31" s="58">
        <f t="shared" si="31"/>
        <v>2.8919497042854809E-2</v>
      </c>
      <c r="O31" s="382">
        <f t="shared" si="32"/>
        <v>0.36361830325549038</v>
      </c>
      <c r="Q31" s="55">
        <f>Q32+Q33+Q34</f>
        <v>231790.56100000002</v>
      </c>
      <c r="R31" s="77">
        <f t="shared" ref="R31:Z31" si="39">R32+R33+R34</f>
        <v>256544.05600000001</v>
      </c>
      <c r="S31" s="78">
        <f t="shared" si="39"/>
        <v>254353.54099999997</v>
      </c>
      <c r="T31" s="78">
        <f t="shared" si="39"/>
        <v>257190.12700000001</v>
      </c>
      <c r="U31" s="78">
        <f t="shared" si="39"/>
        <v>255713.94399999999</v>
      </c>
      <c r="V31" s="78">
        <f t="shared" si="39"/>
        <v>262832.60599999997</v>
      </c>
      <c r="W31" s="78">
        <f t="shared" si="39"/>
        <v>253464.65600000002</v>
      </c>
      <c r="X31" s="78">
        <f t="shared" si="39"/>
        <v>252883.69699999999</v>
      </c>
      <c r="Y31" s="78">
        <f t="shared" si="39"/>
        <v>245477.21100000001</v>
      </c>
      <c r="Z31" s="57">
        <f t="shared" si="39"/>
        <v>253601.41899999999</v>
      </c>
      <c r="AA31" s="58">
        <f t="shared" si="33"/>
        <v>3.3095569103561241E-2</v>
      </c>
      <c r="AC31" s="382">
        <f t="shared" si="34"/>
        <v>0.55543991280483207</v>
      </c>
      <c r="AE31" s="67">
        <f t="shared" si="21"/>
        <v>3.8494143603284927</v>
      </c>
      <c r="AF31" s="90">
        <f t="shared" si="22"/>
        <v>3.8133185484230587</v>
      </c>
      <c r="AG31" s="90">
        <f t="shared" si="23"/>
        <v>3.8649503345221032</v>
      </c>
      <c r="AH31" s="90">
        <f t="shared" si="24"/>
        <v>4.032021104646879</v>
      </c>
      <c r="AI31" s="90">
        <f t="shared" si="25"/>
        <v>4.1809010764783592</v>
      </c>
      <c r="AJ31" s="90">
        <f t="shared" si="26"/>
        <v>4.2746392460133524</v>
      </c>
      <c r="AK31" s="90">
        <f t="shared" si="27"/>
        <v>4.292293555920212</v>
      </c>
      <c r="AL31" s="90">
        <f t="shared" si="28"/>
        <v>4.3143907087044049</v>
      </c>
      <c r="AM31" s="90">
        <f t="shared" si="29"/>
        <v>4.408817213763971</v>
      </c>
      <c r="AN31" s="90">
        <f t="shared" si="30"/>
        <v>4.4267112651840055</v>
      </c>
      <c r="AO31" s="58">
        <f t="shared" si="35"/>
        <v>4.0586965964864103E-3</v>
      </c>
    </row>
    <row r="32" spans="1:41" ht="20.100000000000001" customHeight="1" x14ac:dyDescent="0.25">
      <c r="A32" s="59"/>
      <c r="B32" s="10" t="s">
        <v>25</v>
      </c>
      <c r="C32" s="51">
        <v>583417</v>
      </c>
      <c r="D32" s="79">
        <v>641040</v>
      </c>
      <c r="E32" s="80">
        <v>633806</v>
      </c>
      <c r="F32" s="80">
        <v>611888</v>
      </c>
      <c r="G32" s="80">
        <v>591324</v>
      </c>
      <c r="H32" s="80">
        <v>593652</v>
      </c>
      <c r="I32" s="79">
        <v>571803</v>
      </c>
      <c r="J32" s="79">
        <v>558771</v>
      </c>
      <c r="K32" s="79">
        <v>527837</v>
      </c>
      <c r="L32" s="52">
        <v>541580</v>
      </c>
      <c r="M32" s="54">
        <f t="shared" si="31"/>
        <v>2.6036446857647343E-2</v>
      </c>
      <c r="O32" s="381">
        <f t="shared" si="32"/>
        <v>0.34374617190609086</v>
      </c>
      <c r="Q32" s="51">
        <v>224509.728</v>
      </c>
      <c r="R32" s="79">
        <v>245161.95600000001</v>
      </c>
      <c r="S32" s="80">
        <v>244662.10699999999</v>
      </c>
      <c r="T32" s="80">
        <v>246516.573</v>
      </c>
      <c r="U32" s="80">
        <v>246027.535</v>
      </c>
      <c r="V32" s="80">
        <v>251621.19899999999</v>
      </c>
      <c r="W32" s="79">
        <v>243253.342</v>
      </c>
      <c r="X32" s="79">
        <v>240460.77100000001</v>
      </c>
      <c r="Y32" s="79">
        <v>233479.50200000001</v>
      </c>
      <c r="Z32" s="52">
        <v>241681.90700000001</v>
      </c>
      <c r="AA32" s="54">
        <f t="shared" si="33"/>
        <v>3.513115682420806E-2</v>
      </c>
      <c r="AC32" s="381">
        <f t="shared" si="34"/>
        <v>0.52933369962959687</v>
      </c>
      <c r="AE32" s="64">
        <f t="shared" si="21"/>
        <v>3.8481862544286507</v>
      </c>
      <c r="AF32" s="89">
        <f t="shared" si="22"/>
        <v>3.8244408461250465</v>
      </c>
      <c r="AG32" s="89">
        <f t="shared" si="23"/>
        <v>3.8602049680817156</v>
      </c>
      <c r="AH32" s="89">
        <f t="shared" si="24"/>
        <v>4.0287858725779877</v>
      </c>
      <c r="AI32" s="89">
        <f t="shared" si="25"/>
        <v>4.1606215036088505</v>
      </c>
      <c r="AJ32" s="89">
        <f t="shared" si="26"/>
        <v>4.2385303005801376</v>
      </c>
      <c r="AK32" s="89">
        <f t="shared" si="27"/>
        <v>4.2541459558624215</v>
      </c>
      <c r="AL32" s="89">
        <f t="shared" si="28"/>
        <v>4.3033867362479441</v>
      </c>
      <c r="AM32" s="89">
        <f t="shared" si="29"/>
        <v>4.4233257994418738</v>
      </c>
      <c r="AN32" s="89">
        <f t="shared" si="30"/>
        <v>4.4625338269507733</v>
      </c>
      <c r="AO32" s="54">
        <f t="shared" si="35"/>
        <v>8.86392485804385E-3</v>
      </c>
    </row>
    <row r="33" spans="1:41" ht="20.100000000000001" customHeight="1" x14ac:dyDescent="0.25">
      <c r="A33" s="59"/>
      <c r="B33" s="10" t="s">
        <v>26</v>
      </c>
      <c r="C33" s="51">
        <v>15013</v>
      </c>
      <c r="D33" s="79">
        <v>20916</v>
      </c>
      <c r="E33" s="80">
        <v>20054</v>
      </c>
      <c r="F33" s="80">
        <v>18794</v>
      </c>
      <c r="G33" s="80">
        <v>15765</v>
      </c>
      <c r="H33" s="80">
        <v>17573</v>
      </c>
      <c r="I33" s="79">
        <v>14531</v>
      </c>
      <c r="J33" s="79">
        <v>19835</v>
      </c>
      <c r="K33" s="79">
        <v>20122</v>
      </c>
      <c r="L33" s="52">
        <v>18969</v>
      </c>
      <c r="M33" s="54">
        <f t="shared" si="31"/>
        <v>-5.7300467150382665E-2</v>
      </c>
      <c r="O33" s="381">
        <f t="shared" si="32"/>
        <v>1.203981154194512E-2</v>
      </c>
      <c r="Q33" s="51">
        <v>6652.8040000000001</v>
      </c>
      <c r="R33" s="79">
        <v>9428.68</v>
      </c>
      <c r="S33" s="80">
        <v>8855.2780000000002</v>
      </c>
      <c r="T33" s="80">
        <v>8982.2880000000005</v>
      </c>
      <c r="U33" s="80">
        <v>8582.0149999999994</v>
      </c>
      <c r="V33" s="80">
        <v>10154.079</v>
      </c>
      <c r="W33" s="79">
        <v>9104.4279999999999</v>
      </c>
      <c r="X33" s="79">
        <v>10362.395</v>
      </c>
      <c r="Y33" s="79">
        <v>9784.7929999999997</v>
      </c>
      <c r="Z33" s="52">
        <v>9514.4979999999996</v>
      </c>
      <c r="AA33" s="54">
        <f t="shared" si="33"/>
        <v>-2.762398754884238E-2</v>
      </c>
      <c r="AC33" s="381">
        <f t="shared" si="34"/>
        <v>2.083873174030524E-2</v>
      </c>
      <c r="AE33" s="64">
        <f t="shared" si="21"/>
        <v>4.4313621528009062</v>
      </c>
      <c r="AF33" s="89">
        <f t="shared" si="22"/>
        <v>4.5078791355899792</v>
      </c>
      <c r="AG33" s="89">
        <f t="shared" si="23"/>
        <v>4.4157165652737609</v>
      </c>
      <c r="AH33" s="89">
        <f t="shared" si="24"/>
        <v>4.7793380866233912</v>
      </c>
      <c r="AI33" s="89">
        <f t="shared" si="25"/>
        <v>5.4437139232477003</v>
      </c>
      <c r="AJ33" s="89">
        <f t="shared" si="26"/>
        <v>5.7782273942980709</v>
      </c>
      <c r="AK33" s="89">
        <f t="shared" si="27"/>
        <v>6.2655206111072879</v>
      </c>
      <c r="AL33" s="89">
        <f t="shared" si="28"/>
        <v>5.2242979581547768</v>
      </c>
      <c r="AM33" s="89">
        <f t="shared" si="29"/>
        <v>4.8627338236755788</v>
      </c>
      <c r="AN33" s="89">
        <f t="shared" si="30"/>
        <v>5.0158142232062843</v>
      </c>
      <c r="AO33" s="54">
        <f t="shared" si="35"/>
        <v>3.1480316439569611E-2</v>
      </c>
    </row>
    <row r="34" spans="1:41" ht="20.100000000000001" customHeight="1" x14ac:dyDescent="0.25">
      <c r="A34" s="269"/>
      <c r="B34" s="270" t="s">
        <v>27</v>
      </c>
      <c r="C34" s="374">
        <v>3715</v>
      </c>
      <c r="D34" s="375">
        <v>10802</v>
      </c>
      <c r="E34" s="376">
        <v>4243</v>
      </c>
      <c r="F34" s="376">
        <v>7187</v>
      </c>
      <c r="G34" s="376">
        <v>4535</v>
      </c>
      <c r="H34" s="376">
        <v>3640</v>
      </c>
      <c r="I34" s="375">
        <v>4177</v>
      </c>
      <c r="J34" s="375">
        <v>7534</v>
      </c>
      <c r="K34" s="375">
        <v>8828</v>
      </c>
      <c r="L34" s="377">
        <v>12340</v>
      </c>
      <c r="M34" s="379">
        <f t="shared" si="31"/>
        <v>0.39782510194834619</v>
      </c>
      <c r="O34" s="383">
        <f t="shared" si="32"/>
        <v>7.8323198074544131E-3</v>
      </c>
      <c r="Q34" s="374">
        <v>628.029</v>
      </c>
      <c r="R34" s="375">
        <v>1953.42</v>
      </c>
      <c r="S34" s="376">
        <v>836.15599999999995</v>
      </c>
      <c r="T34" s="376">
        <v>1691.2660000000001</v>
      </c>
      <c r="U34" s="376">
        <v>1104.394</v>
      </c>
      <c r="V34" s="376">
        <v>1057.328</v>
      </c>
      <c r="W34" s="375">
        <v>1106.886</v>
      </c>
      <c r="X34" s="375">
        <v>2060.5309999999999</v>
      </c>
      <c r="Y34" s="375">
        <v>2212.9160000000002</v>
      </c>
      <c r="Z34" s="377">
        <v>2405.0140000000001</v>
      </c>
      <c r="AA34" s="379">
        <f t="shared" si="33"/>
        <v>8.6807633005500415E-2</v>
      </c>
      <c r="AC34" s="383">
        <f t="shared" si="34"/>
        <v>5.2674814349299853E-3</v>
      </c>
      <c r="AE34" s="387">
        <f t="shared" si="21"/>
        <v>1.690522207267833</v>
      </c>
      <c r="AF34" s="388">
        <f t="shared" si="22"/>
        <v>1.8083873356785782</v>
      </c>
      <c r="AG34" s="388">
        <f t="shared" si="23"/>
        <v>1.9706716945557388</v>
      </c>
      <c r="AH34" s="388">
        <f t="shared" si="24"/>
        <v>2.3532294420481428</v>
      </c>
      <c r="AI34" s="388">
        <f t="shared" si="25"/>
        <v>2.4352679162072768</v>
      </c>
      <c r="AJ34" s="388">
        <f t="shared" si="26"/>
        <v>2.9047472527472529</v>
      </c>
      <c r="AK34" s="388">
        <f t="shared" si="27"/>
        <v>2.6499545128082351</v>
      </c>
      <c r="AL34" s="388">
        <f t="shared" si="28"/>
        <v>2.7349761083089992</v>
      </c>
      <c r="AM34" s="388">
        <f t="shared" si="29"/>
        <v>2.5067014046216585</v>
      </c>
      <c r="AN34" s="388">
        <f t="shared" si="30"/>
        <v>1.9489578606158833</v>
      </c>
      <c r="AO34" s="379">
        <f t="shared" si="35"/>
        <v>-0.22250098993739406</v>
      </c>
    </row>
    <row r="35" spans="1:41" ht="20.100000000000001" customHeight="1" x14ac:dyDescent="0.25">
      <c r="A35" s="59" t="s">
        <v>164</v>
      </c>
      <c r="B35" s="10"/>
      <c r="C35" s="51">
        <v>8858</v>
      </c>
      <c r="D35" s="79">
        <v>4620</v>
      </c>
      <c r="E35" s="80">
        <v>6989</v>
      </c>
      <c r="F35" s="80">
        <v>3817</v>
      </c>
      <c r="G35" s="80">
        <v>7832</v>
      </c>
      <c r="H35" s="80">
        <v>7724</v>
      </c>
      <c r="I35" s="79">
        <v>9037</v>
      </c>
      <c r="J35" s="79">
        <v>2357</v>
      </c>
      <c r="K35" s="79">
        <v>2663</v>
      </c>
      <c r="L35" s="52">
        <v>2127</v>
      </c>
      <c r="M35" s="54">
        <f t="shared" si="31"/>
        <v>-0.20127675553886595</v>
      </c>
      <c r="O35" s="381">
        <f t="shared" si="32"/>
        <v>1.350027895498828E-3</v>
      </c>
      <c r="Q35" s="51">
        <v>2128.8719999999998</v>
      </c>
      <c r="R35" s="79">
        <v>1152.336</v>
      </c>
      <c r="S35" s="80">
        <v>1717.373</v>
      </c>
      <c r="T35" s="80">
        <v>956.43899999999996</v>
      </c>
      <c r="U35" s="80">
        <v>2016.806</v>
      </c>
      <c r="V35" s="80">
        <v>2009.33</v>
      </c>
      <c r="W35" s="79">
        <v>2330.011</v>
      </c>
      <c r="X35" s="79">
        <v>528.202</v>
      </c>
      <c r="Y35" s="79">
        <v>602.75699999999995</v>
      </c>
      <c r="Z35" s="52">
        <v>480.70499999999998</v>
      </c>
      <c r="AA35" s="54">
        <f t="shared" si="33"/>
        <v>-0.20248956046964195</v>
      </c>
      <c r="AC35" s="381">
        <f t="shared" si="34"/>
        <v>1.05284404297772E-3</v>
      </c>
      <c r="AE35" s="64">
        <f t="shared" si="21"/>
        <v>2.4033325807179948</v>
      </c>
      <c r="AF35" s="89">
        <f t="shared" si="22"/>
        <v>2.4942337662337661</v>
      </c>
      <c r="AG35" s="89">
        <f t="shared" si="23"/>
        <v>2.4572513950493633</v>
      </c>
      <c r="AH35" s="89">
        <f t="shared" si="24"/>
        <v>2.5057348703170028</v>
      </c>
      <c r="AI35" s="89">
        <f t="shared" si="25"/>
        <v>2.5750842696629213</v>
      </c>
      <c r="AJ35" s="89">
        <f t="shared" si="26"/>
        <v>2.6014111859140341</v>
      </c>
      <c r="AK35" s="89">
        <f t="shared" si="27"/>
        <v>2.5783014274648663</v>
      </c>
      <c r="AL35" s="89">
        <f t="shared" si="28"/>
        <v>2.2409927874416633</v>
      </c>
      <c r="AM35" s="89">
        <f t="shared" si="29"/>
        <v>2.2634509951182875</v>
      </c>
      <c r="AN35" s="89">
        <f t="shared" si="30"/>
        <v>2.2600141043723552</v>
      </c>
      <c r="AO35" s="54">
        <f t="shared" si="35"/>
        <v>-1.5184294925513642E-3</v>
      </c>
    </row>
    <row r="36" spans="1:41" ht="20.100000000000001" customHeight="1" x14ac:dyDescent="0.25">
      <c r="A36" s="59" t="s">
        <v>28</v>
      </c>
      <c r="B36" s="1"/>
      <c r="C36" s="49">
        <v>7005</v>
      </c>
      <c r="D36" s="75">
        <v>31578</v>
      </c>
      <c r="E36" s="76">
        <v>14233</v>
      </c>
      <c r="F36" s="76">
        <v>12059</v>
      </c>
      <c r="G36" s="76">
        <v>4026</v>
      </c>
      <c r="H36" s="76">
        <v>4872</v>
      </c>
      <c r="I36" s="75">
        <v>8406</v>
      </c>
      <c r="J36" s="75">
        <v>4108</v>
      </c>
      <c r="K36" s="75">
        <v>10302</v>
      </c>
      <c r="L36" s="50">
        <v>8508</v>
      </c>
      <c r="M36" s="54">
        <f t="shared" si="31"/>
        <v>-0.17414094350611531</v>
      </c>
      <c r="O36" s="381">
        <f t="shared" si="32"/>
        <v>5.4001115819953122E-3</v>
      </c>
      <c r="Q36" s="49">
        <v>2559.192</v>
      </c>
      <c r="R36" s="75">
        <v>5247.3490000000002</v>
      </c>
      <c r="S36" s="76">
        <v>4216.4229999999998</v>
      </c>
      <c r="T36" s="76">
        <v>2547.3240000000001</v>
      </c>
      <c r="U36" s="76">
        <v>3275.52</v>
      </c>
      <c r="V36" s="76">
        <v>5545.49</v>
      </c>
      <c r="W36" s="75">
        <v>2287.6779999999999</v>
      </c>
      <c r="X36" s="75">
        <v>2638.5639999999999</v>
      </c>
      <c r="Y36" s="75">
        <v>6218.2349999999997</v>
      </c>
      <c r="Z36" s="50">
        <v>4747.4210000000003</v>
      </c>
      <c r="AA36" s="54">
        <f t="shared" si="33"/>
        <v>-0.23653239223027103</v>
      </c>
      <c r="AC36" s="381">
        <f t="shared" si="34"/>
        <v>1.039784050375455E-2</v>
      </c>
      <c r="AE36" s="64">
        <f t="shared" si="21"/>
        <v>3.6533790149892935</v>
      </c>
      <c r="AF36" s="89">
        <f t="shared" si="22"/>
        <v>1.6617103679777059</v>
      </c>
      <c r="AG36" s="89">
        <f t="shared" si="23"/>
        <v>2.9624274573175011</v>
      </c>
      <c r="AH36" s="89">
        <f t="shared" si="24"/>
        <v>2.1123841114520276</v>
      </c>
      <c r="AI36" s="89">
        <f t="shared" si="25"/>
        <v>8.1359165424739199</v>
      </c>
      <c r="AJ36" s="89">
        <f t="shared" si="26"/>
        <v>11.382368637110016</v>
      </c>
      <c r="AK36" s="89">
        <f t="shared" si="27"/>
        <v>2.7214822745657861</v>
      </c>
      <c r="AL36" s="89">
        <f t="shared" si="28"/>
        <v>6.4229892891918201</v>
      </c>
      <c r="AM36" s="89">
        <f t="shared" si="29"/>
        <v>6.0359493302271403</v>
      </c>
      <c r="AN36" s="89">
        <f t="shared" si="30"/>
        <v>5.5799494593323926</v>
      </c>
      <c r="AO36" s="54">
        <f t="shared" si="35"/>
        <v>-7.5547332481929214E-2</v>
      </c>
    </row>
    <row r="37" spans="1:41" ht="20.100000000000001" customHeight="1" thickBot="1" x14ac:dyDescent="0.3">
      <c r="A37" s="60" t="s">
        <v>29</v>
      </c>
      <c r="B37" s="1"/>
      <c r="C37" s="49">
        <v>9576</v>
      </c>
      <c r="D37" s="81">
        <v>7779</v>
      </c>
      <c r="E37" s="82">
        <v>52977</v>
      </c>
      <c r="F37" s="82">
        <v>10909</v>
      </c>
      <c r="G37" s="82">
        <v>8859</v>
      </c>
      <c r="H37" s="82">
        <v>11989</v>
      </c>
      <c r="I37" s="81">
        <v>12669</v>
      </c>
      <c r="J37" s="81">
        <v>16028</v>
      </c>
      <c r="K37" s="81">
        <v>16884</v>
      </c>
      <c r="L37" s="50">
        <v>20368</v>
      </c>
      <c r="M37" s="54">
        <f t="shared" si="31"/>
        <v>0.20634920634920634</v>
      </c>
      <c r="O37" s="381">
        <f t="shared" si="32"/>
        <v>1.2927770651396393E-2</v>
      </c>
      <c r="Q37" s="49">
        <v>829.13599999999997</v>
      </c>
      <c r="R37" s="81">
        <v>1238.307</v>
      </c>
      <c r="S37" s="82">
        <v>3441.9279999999999</v>
      </c>
      <c r="T37" s="82">
        <v>1692.338</v>
      </c>
      <c r="U37" s="82">
        <v>1933.789</v>
      </c>
      <c r="V37" s="82">
        <v>2582.357</v>
      </c>
      <c r="W37" s="81">
        <v>2584.7809999999999</v>
      </c>
      <c r="X37" s="81">
        <v>3504.6190000000001</v>
      </c>
      <c r="Y37" s="81">
        <v>4243.1040000000003</v>
      </c>
      <c r="Z37" s="50">
        <v>4629.5069999999996</v>
      </c>
      <c r="AA37" s="54">
        <f t="shared" si="33"/>
        <v>9.1066115749224935E-2</v>
      </c>
      <c r="AC37" s="381">
        <f t="shared" si="34"/>
        <v>1.0139584291558555E-2</v>
      </c>
      <c r="AE37" s="64">
        <f t="shared" si="21"/>
        <v>0.8658479532163742</v>
      </c>
      <c r="AF37" s="89">
        <f t="shared" si="22"/>
        <v>1.5918588507520248</v>
      </c>
      <c r="AG37" s="89">
        <f t="shared" si="23"/>
        <v>0.64970232364988578</v>
      </c>
      <c r="AH37" s="89">
        <f t="shared" si="24"/>
        <v>1.5513227610230085</v>
      </c>
      <c r="AI37" s="89">
        <f t="shared" si="25"/>
        <v>2.1828524664183315</v>
      </c>
      <c r="AJ37" s="89">
        <f t="shared" si="26"/>
        <v>2.1539386103928599</v>
      </c>
      <c r="AK37" s="89">
        <f t="shared" si="27"/>
        <v>2.0402407451258977</v>
      </c>
      <c r="AL37" s="89">
        <f t="shared" si="28"/>
        <v>2.1865603943099576</v>
      </c>
      <c r="AM37" s="89">
        <f t="shared" si="29"/>
        <v>2.5130916844349684</v>
      </c>
      <c r="AN37" s="89">
        <f t="shared" si="30"/>
        <v>2.2729315593087192</v>
      </c>
      <c r="AO37" s="54">
        <f t="shared" si="35"/>
        <v>-9.5563614576300568E-2</v>
      </c>
    </row>
    <row r="38" spans="1:41" s="7" customFormat="1" ht="26.25" customHeight="1" thickBot="1" x14ac:dyDescent="0.3">
      <c r="A38" s="71" t="s">
        <v>30</v>
      </c>
      <c r="B38" s="69"/>
      <c r="C38" s="72">
        <f>C26+C27+C28+C31+C35+C36+C37</f>
        <v>1497005</v>
      </c>
      <c r="D38" s="83">
        <f t="shared" ref="D38:L38" si="40">D26+D27+D28+D31+D35+D36+D37</f>
        <v>1681866</v>
      </c>
      <c r="E38" s="83">
        <f t="shared" si="40"/>
        <v>1866671</v>
      </c>
      <c r="F38" s="83">
        <f>F26+F27+F28+F31+F35+F36+F37</f>
        <v>1638053</v>
      </c>
      <c r="G38" s="83">
        <f t="shared" si="40"/>
        <v>1384491</v>
      </c>
      <c r="H38" s="83">
        <f t="shared" si="40"/>
        <v>1402521</v>
      </c>
      <c r="I38" s="83">
        <f t="shared" si="40"/>
        <v>1646783</v>
      </c>
      <c r="J38" s="83">
        <f t="shared" si="40"/>
        <v>1678630</v>
      </c>
      <c r="K38" s="83">
        <f t="shared" si="40"/>
        <v>1681509</v>
      </c>
      <c r="L38" s="101">
        <f t="shared" si="40"/>
        <v>1575523</v>
      </c>
      <c r="M38" s="241">
        <f t="shared" si="31"/>
        <v>-6.303029005494469E-2</v>
      </c>
      <c r="N38"/>
      <c r="O38" s="378">
        <f t="shared" si="32"/>
        <v>1</v>
      </c>
      <c r="P38" s="86"/>
      <c r="Q38" s="70">
        <f>Q26+Q27+Q28+Q31+Q35+Q36+Q37</f>
        <v>386175.48800000001</v>
      </c>
      <c r="R38" s="83">
        <f t="shared" ref="R38:Z38" si="41">R26+R27+R28+R31+R35+R36+R37</f>
        <v>391011.82299999997</v>
      </c>
      <c r="S38" s="83">
        <f t="shared" si="41"/>
        <v>406063.09400000004</v>
      </c>
      <c r="T38" s="83">
        <f t="shared" si="41"/>
        <v>407598.054</v>
      </c>
      <c r="U38" s="83">
        <f t="shared" si="41"/>
        <v>406953.16899999999</v>
      </c>
      <c r="V38" s="83">
        <f t="shared" si="41"/>
        <v>421887.391</v>
      </c>
      <c r="W38" s="83">
        <f t="shared" si="41"/>
        <v>431264.80100000004</v>
      </c>
      <c r="X38" s="83">
        <f t="shared" si="41"/>
        <v>442364.45199999999</v>
      </c>
      <c r="Y38" s="83">
        <f t="shared" si="41"/>
        <v>454202.09499999997</v>
      </c>
      <c r="Z38" s="201">
        <f t="shared" si="41"/>
        <v>456577.59399999998</v>
      </c>
      <c r="AA38" s="241">
        <f t="shared" si="33"/>
        <v>5.23004853159035E-3</v>
      </c>
      <c r="AB38"/>
      <c r="AC38" s="378">
        <f t="shared" si="34"/>
        <v>1</v>
      </c>
      <c r="AE38" s="384">
        <f t="shared" si="21"/>
        <v>2.5796539624116157</v>
      </c>
      <c r="AF38" s="385">
        <f t="shared" si="22"/>
        <v>2.3248690621012615</v>
      </c>
      <c r="AG38" s="385">
        <f t="shared" si="23"/>
        <v>2.1753329536913575</v>
      </c>
      <c r="AH38" s="385">
        <f t="shared" si="24"/>
        <v>2.4883080950372181</v>
      </c>
      <c r="AI38" s="385">
        <f t="shared" si="25"/>
        <v>2.9393702739851686</v>
      </c>
      <c r="AJ38" s="385">
        <f t="shared" si="26"/>
        <v>3.0080646992094948</v>
      </c>
      <c r="AK38" s="385">
        <f t="shared" si="27"/>
        <v>2.6188319954723847</v>
      </c>
      <c r="AL38" s="385">
        <f t="shared" si="28"/>
        <v>2.6352707386380558</v>
      </c>
      <c r="AM38" s="385">
        <f t="shared" si="29"/>
        <v>2.7011576803930275</v>
      </c>
      <c r="AN38" s="385">
        <f t="shared" si="30"/>
        <v>2.8979430576386376</v>
      </c>
      <c r="AO38" s="241">
        <f t="shared" si="35"/>
        <v>7.2852236163042927E-2</v>
      </c>
    </row>
    <row r="40" spans="1:41" x14ac:dyDescent="0.25">
      <c r="A40" s="7"/>
    </row>
    <row r="41" spans="1:41" ht="8.25" customHeight="1" thickBot="1" x14ac:dyDescent="0.3"/>
    <row r="42" spans="1:41" ht="15" customHeight="1" x14ac:dyDescent="0.25">
      <c r="A42" s="479" t="s">
        <v>31</v>
      </c>
      <c r="B42" s="498"/>
      <c r="C42" s="489" t="s">
        <v>19</v>
      </c>
      <c r="D42" s="490"/>
      <c r="E42" s="490"/>
      <c r="F42" s="490"/>
      <c r="G42" s="490"/>
      <c r="H42" s="490"/>
      <c r="I42" s="490"/>
      <c r="J42" s="490"/>
      <c r="K42" s="490"/>
      <c r="L42" s="491"/>
      <c r="M42" s="495" t="s">
        <v>221</v>
      </c>
      <c r="O42" s="493" t="s">
        <v>220</v>
      </c>
      <c r="Q42" s="492">
        <v>1000</v>
      </c>
      <c r="R42" s="490"/>
      <c r="S42" s="490"/>
      <c r="T42" s="490"/>
      <c r="U42" s="490"/>
      <c r="V42" s="490"/>
      <c r="W42" s="490"/>
      <c r="X42" s="490"/>
      <c r="Y42" s="490"/>
      <c r="Z42" s="491"/>
      <c r="AA42" s="495" t="s">
        <v>221</v>
      </c>
      <c r="AC42" s="493" t="s">
        <v>220</v>
      </c>
      <c r="AE42" s="492" t="s">
        <v>42</v>
      </c>
      <c r="AF42" s="490"/>
      <c r="AG42" s="490"/>
      <c r="AH42" s="490"/>
      <c r="AI42" s="490"/>
      <c r="AJ42" s="490"/>
      <c r="AK42" s="490"/>
      <c r="AL42" s="490"/>
      <c r="AM42" s="490"/>
      <c r="AN42" s="491"/>
      <c r="AO42" s="61" t="s">
        <v>14</v>
      </c>
    </row>
    <row r="43" spans="1:41" ht="15" customHeight="1" thickBot="1" x14ac:dyDescent="0.3">
      <c r="A43" s="499"/>
      <c r="B43" s="500"/>
      <c r="C43" s="502" t="s">
        <v>73</v>
      </c>
      <c r="D43" s="487"/>
      <c r="E43" s="487"/>
      <c r="F43" s="487"/>
      <c r="G43" s="487"/>
      <c r="H43" s="487"/>
      <c r="I43" s="487"/>
      <c r="J43" s="487"/>
      <c r="K43" s="487"/>
      <c r="L43" s="488"/>
      <c r="M43" s="496"/>
      <c r="O43" s="494"/>
      <c r="Q43" s="486" t="str">
        <f>C43</f>
        <v>jan-dez</v>
      </c>
      <c r="R43" s="487"/>
      <c r="S43" s="487"/>
      <c r="T43" s="487"/>
      <c r="U43" s="487"/>
      <c r="V43" s="487"/>
      <c r="W43" s="487"/>
      <c r="X43" s="487"/>
      <c r="Y43" s="487"/>
      <c r="Z43" s="488"/>
      <c r="AA43" s="496"/>
      <c r="AC43" s="494"/>
      <c r="AE43" s="486" t="str">
        <f>C43</f>
        <v>jan-dez</v>
      </c>
      <c r="AF43" s="487"/>
      <c r="AG43" s="487"/>
      <c r="AH43" s="487"/>
      <c r="AI43" s="487"/>
      <c r="AJ43" s="487"/>
      <c r="AK43" s="487"/>
      <c r="AL43" s="487"/>
      <c r="AM43" s="487"/>
      <c r="AN43" s="488"/>
      <c r="AO43" s="62" t="s">
        <v>222</v>
      </c>
    </row>
    <row r="44" spans="1:41" ht="24.75" customHeight="1" thickBot="1" x14ac:dyDescent="0.3">
      <c r="A44" s="480"/>
      <c r="B44" s="501"/>
      <c r="C44" s="43">
        <v>2010</v>
      </c>
      <c r="D44" s="84">
        <v>2011</v>
      </c>
      <c r="E44" s="84">
        <v>2012</v>
      </c>
      <c r="F44" s="84">
        <v>2013</v>
      </c>
      <c r="G44" s="84">
        <v>2014</v>
      </c>
      <c r="H44" s="84">
        <v>2015</v>
      </c>
      <c r="I44" s="84">
        <v>2016</v>
      </c>
      <c r="J44" s="41">
        <v>2017</v>
      </c>
      <c r="K44" s="84">
        <v>2018</v>
      </c>
      <c r="L44" s="42">
        <v>2019</v>
      </c>
      <c r="M44" s="497"/>
      <c r="O44" s="494"/>
      <c r="Q44" s="63">
        <v>2010</v>
      </c>
      <c r="R44" s="84">
        <v>2011</v>
      </c>
      <c r="S44" s="84">
        <v>2012</v>
      </c>
      <c r="T44" s="84">
        <v>2013</v>
      </c>
      <c r="U44" s="84">
        <v>2014</v>
      </c>
      <c r="V44" s="84">
        <v>2015</v>
      </c>
      <c r="W44" s="84">
        <v>2016</v>
      </c>
      <c r="X44" s="41">
        <v>2017</v>
      </c>
      <c r="Y44" s="84">
        <v>2018</v>
      </c>
      <c r="Z44" s="42">
        <v>2019</v>
      </c>
      <c r="AA44" s="497"/>
      <c r="AC44" s="494"/>
      <c r="AE44" s="63">
        <v>2010</v>
      </c>
      <c r="AF44" s="84">
        <v>2011</v>
      </c>
      <c r="AG44" s="84">
        <v>2012</v>
      </c>
      <c r="AH44" s="84">
        <v>2013</v>
      </c>
      <c r="AI44" s="84">
        <v>2014</v>
      </c>
      <c r="AJ44" s="84">
        <v>2015</v>
      </c>
      <c r="AK44" s="84">
        <v>2016</v>
      </c>
      <c r="AL44" s="84">
        <v>2017</v>
      </c>
      <c r="AM44" s="84">
        <v>2018</v>
      </c>
      <c r="AN44" s="42">
        <v>2019</v>
      </c>
      <c r="AO44" s="65" t="s">
        <v>43</v>
      </c>
    </row>
    <row r="45" spans="1:41" ht="20.100000000000001" customHeight="1" x14ac:dyDescent="0.25">
      <c r="A45" s="59" t="s">
        <v>22</v>
      </c>
      <c r="B45" s="1"/>
      <c r="C45" s="47">
        <v>217565</v>
      </c>
      <c r="D45" s="73">
        <v>242463</v>
      </c>
      <c r="E45" s="74">
        <v>261770</v>
      </c>
      <c r="F45" s="74">
        <v>272034</v>
      </c>
      <c r="G45" s="74">
        <v>297829</v>
      </c>
      <c r="H45" s="74">
        <v>297869</v>
      </c>
      <c r="I45" s="73">
        <v>299190</v>
      </c>
      <c r="J45" s="73">
        <v>320114</v>
      </c>
      <c r="K45" s="73">
        <v>329090</v>
      </c>
      <c r="L45" s="48">
        <v>334874</v>
      </c>
      <c r="M45" s="54">
        <f>(L45-K45)/K45</f>
        <v>1.7575739159500441E-2</v>
      </c>
      <c r="O45" s="380">
        <f>L45/$L$57</f>
        <v>0.23990342940245152</v>
      </c>
      <c r="Q45" s="47">
        <v>65184.900999999998</v>
      </c>
      <c r="R45" s="73">
        <v>73830.64</v>
      </c>
      <c r="S45" s="74">
        <v>81677.407999999996</v>
      </c>
      <c r="T45" s="74">
        <v>87375.479000000007</v>
      </c>
      <c r="U45" s="74">
        <v>95364.072</v>
      </c>
      <c r="V45" s="74">
        <v>99891.618000000002</v>
      </c>
      <c r="W45" s="73">
        <v>99525.532999999996</v>
      </c>
      <c r="X45" s="73">
        <v>111531.264</v>
      </c>
      <c r="Y45" s="73">
        <v>116312.087</v>
      </c>
      <c r="Z45" s="48">
        <v>119807.007</v>
      </c>
      <c r="AA45" s="54">
        <f>(Z45-Y45)/Y45</f>
        <v>3.0047779986958692E-2</v>
      </c>
      <c r="AC45" s="380">
        <f>Z45/$Z$57</f>
        <v>0.32831818724503031</v>
      </c>
      <c r="AE45" s="64">
        <f t="shared" ref="AE45:AE57" si="42">(Q45/C45)*10</f>
        <v>2.996111552869257</v>
      </c>
      <c r="AF45" s="88">
        <f t="shared" ref="AF45:AF57" si="43">(R45/D45)*10</f>
        <v>3.0450270762961775</v>
      </c>
      <c r="AG45" s="88">
        <f t="shared" ref="AG45:AG57" si="44">(S45/E45)*10</f>
        <v>3.1201974252206135</v>
      </c>
      <c r="AH45" s="88">
        <f t="shared" ref="AH45:AH57" si="45">(T45/F45)*10</f>
        <v>3.2119322952278031</v>
      </c>
      <c r="AI45" s="88">
        <f t="shared" ref="AI45:AI57" si="46">(U45/G45)*10</f>
        <v>3.2019740186482846</v>
      </c>
      <c r="AJ45" s="88">
        <f t="shared" ref="AJ45:AJ57" si="47">(V45/H45)*10</f>
        <v>3.3535419261487434</v>
      </c>
      <c r="AK45" s="88">
        <f t="shared" ref="AK45:AK57" si="48">(W45/I45)*10</f>
        <v>3.3264993148166715</v>
      </c>
      <c r="AL45" s="88">
        <f t="shared" ref="AL45:AL57" si="49">(X45/J45)*10</f>
        <v>3.4841107855326534</v>
      </c>
      <c r="AM45" s="88">
        <f t="shared" ref="AM45:AM57" si="50">(Y45/K45)*10</f>
        <v>3.5343549484943324</v>
      </c>
      <c r="AN45" s="19">
        <f t="shared" ref="AN45:AN57" si="51">(Z45/L45)*10</f>
        <v>3.5776741998483006</v>
      </c>
      <c r="AO45" s="54">
        <f>(AN45-AM45)/AM45</f>
        <v>1.2256621642493092E-2</v>
      </c>
    </row>
    <row r="46" spans="1:41" ht="20.100000000000001" customHeight="1" x14ac:dyDescent="0.25">
      <c r="A46" s="59" t="s">
        <v>23</v>
      </c>
      <c r="B46" s="1"/>
      <c r="C46" s="49">
        <v>202486</v>
      </c>
      <c r="D46" s="75">
        <v>245386</v>
      </c>
      <c r="E46" s="76">
        <v>245020</v>
      </c>
      <c r="F46" s="76">
        <v>254280</v>
      </c>
      <c r="G46" s="76">
        <v>255762</v>
      </c>
      <c r="H46" s="76">
        <v>266815</v>
      </c>
      <c r="I46" s="75">
        <v>263658</v>
      </c>
      <c r="J46" s="75">
        <v>321017</v>
      </c>
      <c r="K46" s="75">
        <v>323268</v>
      </c>
      <c r="L46" s="50">
        <v>350447</v>
      </c>
      <c r="M46" s="54">
        <f t="shared" ref="M46:M57" si="52">(L46-K46)/K46</f>
        <v>8.407575138894044E-2</v>
      </c>
      <c r="O46" s="381">
        <f t="shared" ref="O46:O57" si="53">L46/$L$57</f>
        <v>0.25105991245603099</v>
      </c>
      <c r="Q46" s="49">
        <v>44056.438999999998</v>
      </c>
      <c r="R46" s="75">
        <v>57087.218000000001</v>
      </c>
      <c r="S46" s="76">
        <v>64796.375999999997</v>
      </c>
      <c r="T46" s="76">
        <v>68797.233999999997</v>
      </c>
      <c r="U46" s="76">
        <v>70031.991999999998</v>
      </c>
      <c r="V46" s="76">
        <v>70762.516000000003</v>
      </c>
      <c r="W46" s="75">
        <v>66922.665999999997</v>
      </c>
      <c r="X46" s="75">
        <v>83258.707999999999</v>
      </c>
      <c r="Y46" s="75">
        <v>85997.816000000006</v>
      </c>
      <c r="Z46" s="50">
        <v>90336.217000000004</v>
      </c>
      <c r="AA46" s="54">
        <f t="shared" ref="AA46:AA57" si="54">(Z46-Y46)/Y46</f>
        <v>5.0447804395404618E-2</v>
      </c>
      <c r="AC46" s="381">
        <f t="shared" ref="AC46:AC57" si="55">Z46/$Z$57</f>
        <v>0.24755666426099512</v>
      </c>
      <c r="AE46" s="64">
        <f t="shared" si="42"/>
        <v>2.1757770413756998</v>
      </c>
      <c r="AF46" s="89">
        <f t="shared" si="43"/>
        <v>2.326425223932906</v>
      </c>
      <c r="AG46" s="89">
        <f t="shared" si="44"/>
        <v>2.6445341604766961</v>
      </c>
      <c r="AH46" s="89">
        <f t="shared" si="45"/>
        <v>2.7055700015730686</v>
      </c>
      <c r="AI46" s="89">
        <f t="shared" si="46"/>
        <v>2.7381703302288845</v>
      </c>
      <c r="AJ46" s="89">
        <f t="shared" si="47"/>
        <v>2.6521191087457603</v>
      </c>
      <c r="AK46" s="89">
        <f t="shared" si="48"/>
        <v>2.5382376411866887</v>
      </c>
      <c r="AL46" s="89">
        <f t="shared" si="49"/>
        <v>2.5935918658513413</v>
      </c>
      <c r="AM46" s="89">
        <f t="shared" si="50"/>
        <v>2.6602638058824257</v>
      </c>
      <c r="AN46" s="19">
        <f t="shared" si="51"/>
        <v>2.5777426258464193</v>
      </c>
      <c r="AO46" s="54">
        <f t="shared" ref="AO46:AO57" si="56">(AN46-AM46)/AM46</f>
        <v>-3.1019923608152693E-2</v>
      </c>
    </row>
    <row r="47" spans="1:41" ht="20.100000000000001" customHeight="1" x14ac:dyDescent="0.25">
      <c r="A47" s="267" t="s">
        <v>161</v>
      </c>
      <c r="B47" s="268"/>
      <c r="C47" s="55">
        <f>C48+C49</f>
        <v>647236</v>
      </c>
      <c r="D47" s="77">
        <f t="shared" ref="D47:L47" si="57">D48+D49</f>
        <v>801310</v>
      </c>
      <c r="E47" s="77">
        <f t="shared" si="57"/>
        <v>875984</v>
      </c>
      <c r="F47" s="77">
        <f t="shared" si="57"/>
        <v>764635</v>
      </c>
      <c r="G47" s="77">
        <f t="shared" si="57"/>
        <v>789602</v>
      </c>
      <c r="H47" s="77">
        <f t="shared" si="57"/>
        <v>728994</v>
      </c>
      <c r="I47" s="77">
        <f t="shared" si="57"/>
        <v>462681</v>
      </c>
      <c r="J47" s="77">
        <f t="shared" si="57"/>
        <v>549290</v>
      </c>
      <c r="K47" s="77">
        <f t="shared" si="57"/>
        <v>506036</v>
      </c>
      <c r="L47" s="294">
        <f t="shared" si="57"/>
        <v>600446</v>
      </c>
      <c r="M47" s="58">
        <f t="shared" si="52"/>
        <v>0.18656775407283277</v>
      </c>
      <c r="O47" s="382">
        <f t="shared" si="53"/>
        <v>0.43015896895842737</v>
      </c>
      <c r="Q47" s="55">
        <f>Q48+Q49</f>
        <v>51428.207000000002</v>
      </c>
      <c r="R47" s="77">
        <f t="shared" ref="R47:Z47" si="58">R48+R49</f>
        <v>60232.805999999997</v>
      </c>
      <c r="S47" s="77">
        <f t="shared" si="58"/>
        <v>71622.870999999999</v>
      </c>
      <c r="T47" s="77">
        <f t="shared" si="58"/>
        <v>72982.04800000001</v>
      </c>
      <c r="U47" s="77">
        <f t="shared" si="58"/>
        <v>73160.441999999995</v>
      </c>
      <c r="V47" s="77">
        <f t="shared" si="58"/>
        <v>66241.054999999993</v>
      </c>
      <c r="W47" s="77">
        <f t="shared" si="58"/>
        <v>44476.981999999996</v>
      </c>
      <c r="X47" s="77">
        <f t="shared" si="58"/>
        <v>55534.37</v>
      </c>
      <c r="Y47" s="77">
        <f t="shared" si="58"/>
        <v>57229.432000000001</v>
      </c>
      <c r="Z47" s="294">
        <f t="shared" si="58"/>
        <v>66688.823000000004</v>
      </c>
      <c r="AA47" s="58">
        <f t="shared" si="54"/>
        <v>0.16528891986906324</v>
      </c>
      <c r="AC47" s="382">
        <f t="shared" si="55"/>
        <v>0.18275353024105415</v>
      </c>
      <c r="AE47" s="67">
        <f t="shared" si="42"/>
        <v>0.79458199173099153</v>
      </c>
      <c r="AF47" s="90">
        <f t="shared" si="43"/>
        <v>0.75167920030949309</v>
      </c>
      <c r="AG47" s="90">
        <f t="shared" si="44"/>
        <v>0.81762761648614579</v>
      </c>
      <c r="AH47" s="90">
        <f t="shared" si="45"/>
        <v>0.95446909963577409</v>
      </c>
      <c r="AI47" s="90">
        <f t="shared" si="46"/>
        <v>0.92654833701029116</v>
      </c>
      <c r="AJ47" s="90">
        <f t="shared" si="47"/>
        <v>0.90866392590336809</v>
      </c>
      <c r="AK47" s="90">
        <f t="shared" si="48"/>
        <v>0.9612882742105251</v>
      </c>
      <c r="AL47" s="90">
        <f t="shared" si="49"/>
        <v>1.0110209543228532</v>
      </c>
      <c r="AM47" s="90">
        <f t="shared" si="50"/>
        <v>1.1309359808393078</v>
      </c>
      <c r="AN47" s="68">
        <f t="shared" si="51"/>
        <v>1.1106547966011933</v>
      </c>
      <c r="AO47" s="58">
        <f t="shared" si="56"/>
        <v>-1.7933096640061933E-2</v>
      </c>
    </row>
    <row r="48" spans="1:41" ht="20.100000000000001" customHeight="1" x14ac:dyDescent="0.25">
      <c r="A48" s="59"/>
      <c r="B48" s="1" t="s">
        <v>24</v>
      </c>
      <c r="C48" s="49">
        <v>596693</v>
      </c>
      <c r="D48" s="75">
        <v>764897</v>
      </c>
      <c r="E48" s="76">
        <v>857843</v>
      </c>
      <c r="F48" s="76">
        <v>750542</v>
      </c>
      <c r="G48" s="76">
        <v>777174</v>
      </c>
      <c r="H48" s="76">
        <v>719250</v>
      </c>
      <c r="I48" s="75">
        <v>455832</v>
      </c>
      <c r="J48" s="75">
        <v>542010</v>
      </c>
      <c r="K48" s="75">
        <v>485161</v>
      </c>
      <c r="L48" s="50">
        <v>576788</v>
      </c>
      <c r="M48" s="54">
        <f t="shared" si="52"/>
        <v>0.18885895609910935</v>
      </c>
      <c r="O48" s="381">
        <f t="shared" si="53"/>
        <v>0.41321039924921377</v>
      </c>
      <c r="Q48" s="49">
        <v>46142.792000000001</v>
      </c>
      <c r="R48" s="75">
        <v>56086.561999999998</v>
      </c>
      <c r="S48" s="76">
        <v>69088.634000000005</v>
      </c>
      <c r="T48" s="76">
        <v>70107.873000000007</v>
      </c>
      <c r="U48" s="76">
        <v>70343.327999999994</v>
      </c>
      <c r="V48" s="76">
        <v>64233.317999999999</v>
      </c>
      <c r="W48" s="75">
        <v>42975.404999999999</v>
      </c>
      <c r="X48" s="75">
        <v>53696.402000000002</v>
      </c>
      <c r="Y48" s="75">
        <v>53049.593999999997</v>
      </c>
      <c r="Z48" s="50">
        <v>62415.927000000003</v>
      </c>
      <c r="AA48" s="54">
        <f t="shared" si="54"/>
        <v>0.17655805245182474</v>
      </c>
      <c r="AC48" s="381">
        <f t="shared" si="55"/>
        <v>0.1710441193799136</v>
      </c>
      <c r="AE48" s="64">
        <f t="shared" si="42"/>
        <v>0.77330875341255889</v>
      </c>
      <c r="AF48" s="89">
        <f t="shared" si="43"/>
        <v>0.73325639922760844</v>
      </c>
      <c r="AG48" s="89">
        <f t="shared" si="44"/>
        <v>0.80537620520304998</v>
      </c>
      <c r="AH48" s="89">
        <f t="shared" si="45"/>
        <v>0.93409659952407742</v>
      </c>
      <c r="AI48" s="89">
        <f t="shared" si="46"/>
        <v>0.90511684642049273</v>
      </c>
      <c r="AJ48" s="89">
        <f t="shared" si="47"/>
        <v>0.89305968717413975</v>
      </c>
      <c r="AK48" s="89">
        <f t="shared" si="48"/>
        <v>0.94279043595008694</v>
      </c>
      <c r="AL48" s="89">
        <f t="shared" si="49"/>
        <v>0.99069024556742502</v>
      </c>
      <c r="AM48" s="89">
        <f t="shared" si="50"/>
        <v>1.0934430838422708</v>
      </c>
      <c r="AN48" s="19">
        <f t="shared" si="51"/>
        <v>1.0821294305706777</v>
      </c>
      <c r="AO48" s="54">
        <f t="shared" si="56"/>
        <v>-1.0346814972607359E-2</v>
      </c>
    </row>
    <row r="49" spans="1:41" ht="20.100000000000001" customHeight="1" x14ac:dyDescent="0.25">
      <c r="A49" s="59"/>
      <c r="B49" s="1" t="s">
        <v>162</v>
      </c>
      <c r="C49" s="49">
        <v>50543</v>
      </c>
      <c r="D49" s="75">
        <v>36413</v>
      </c>
      <c r="E49" s="76">
        <v>18141</v>
      </c>
      <c r="F49" s="76">
        <v>14093</v>
      </c>
      <c r="G49" s="76">
        <v>12428</v>
      </c>
      <c r="H49" s="76">
        <v>9744</v>
      </c>
      <c r="I49" s="75">
        <v>6849</v>
      </c>
      <c r="J49" s="75">
        <v>7280</v>
      </c>
      <c r="K49" s="75">
        <v>20875</v>
      </c>
      <c r="L49" s="50">
        <v>23658</v>
      </c>
      <c r="M49" s="54">
        <f t="shared" si="52"/>
        <v>0.13331736526946109</v>
      </c>
      <c r="O49" s="381">
        <f t="shared" si="53"/>
        <v>1.6948569709213608E-2</v>
      </c>
      <c r="Q49" s="49">
        <v>5285.415</v>
      </c>
      <c r="R49" s="75">
        <v>4146.2439999999997</v>
      </c>
      <c r="S49" s="76">
        <v>2534.2370000000001</v>
      </c>
      <c r="T49" s="76">
        <v>2874.1750000000002</v>
      </c>
      <c r="U49" s="76">
        <v>2817.114</v>
      </c>
      <c r="V49" s="76">
        <v>2007.7370000000001</v>
      </c>
      <c r="W49" s="75">
        <v>1501.577</v>
      </c>
      <c r="X49" s="75">
        <v>1837.9680000000001</v>
      </c>
      <c r="Y49" s="75">
        <v>4179.8379999999997</v>
      </c>
      <c r="Z49" s="50">
        <v>4272.8959999999997</v>
      </c>
      <c r="AA49" s="54">
        <f t="shared" si="54"/>
        <v>2.2263542271255488E-2</v>
      </c>
      <c r="AC49" s="381">
        <f t="shared" si="55"/>
        <v>1.1709410861140543E-2</v>
      </c>
      <c r="AE49" s="64">
        <f t="shared" si="42"/>
        <v>1.0457264111746434</v>
      </c>
      <c r="AF49" s="89">
        <f t="shared" si="43"/>
        <v>1.1386713536374371</v>
      </c>
      <c r="AG49" s="89">
        <f t="shared" si="44"/>
        <v>1.3969665398820352</v>
      </c>
      <c r="AH49" s="89">
        <f t="shared" si="45"/>
        <v>2.0394344710139785</v>
      </c>
      <c r="AI49" s="89">
        <f t="shared" si="46"/>
        <v>2.2667476665593824</v>
      </c>
      <c r="AJ49" s="89">
        <f t="shared" si="47"/>
        <v>2.0604854269293926</v>
      </c>
      <c r="AK49" s="89">
        <f t="shared" si="48"/>
        <v>2.1924032705504453</v>
      </c>
      <c r="AL49" s="89">
        <f t="shared" si="49"/>
        <v>2.5246813186813188</v>
      </c>
      <c r="AM49" s="89">
        <f t="shared" si="50"/>
        <v>2.0023176047904192</v>
      </c>
      <c r="AN49" s="19">
        <f t="shared" si="51"/>
        <v>1.8061104066277791</v>
      </c>
      <c r="AO49" s="54">
        <f t="shared" si="56"/>
        <v>-9.7990047979015255E-2</v>
      </c>
    </row>
    <row r="50" spans="1:41" ht="20.100000000000001" customHeight="1" x14ac:dyDescent="0.25">
      <c r="A50" s="267" t="s">
        <v>163</v>
      </c>
      <c r="B50" s="268"/>
      <c r="C50" s="55">
        <f>C51+C52+C53</f>
        <v>88709</v>
      </c>
      <c r="D50" s="77">
        <f t="shared" ref="D50:L50" si="59">D51+D52+D53</f>
        <v>93717</v>
      </c>
      <c r="E50" s="78">
        <f t="shared" si="59"/>
        <v>94221</v>
      </c>
      <c r="F50" s="78">
        <f t="shared" si="59"/>
        <v>92680</v>
      </c>
      <c r="G50" s="78">
        <f t="shared" si="59"/>
        <v>91563</v>
      </c>
      <c r="H50" s="78">
        <f t="shared" si="59"/>
        <v>86661</v>
      </c>
      <c r="I50" s="78">
        <f t="shared" si="59"/>
        <v>88372</v>
      </c>
      <c r="J50" s="78">
        <f t="shared" si="59"/>
        <v>91550</v>
      </c>
      <c r="K50" s="78">
        <f t="shared" si="59"/>
        <v>89272</v>
      </c>
      <c r="L50" s="57">
        <f t="shared" si="59"/>
        <v>91513</v>
      </c>
      <c r="M50" s="58">
        <f t="shared" si="52"/>
        <v>2.510305582937539E-2</v>
      </c>
      <c r="O50" s="382">
        <f t="shared" si="53"/>
        <v>6.5559830070135466E-2</v>
      </c>
      <c r="Q50" s="55">
        <f>SUM(Q51:Q53)</f>
        <v>61646.339000000007</v>
      </c>
      <c r="R50" s="77">
        <f t="shared" ref="R50:Z50" si="60">SUM(R51:R53)</f>
        <v>67385.553999999989</v>
      </c>
      <c r="S50" s="78">
        <f t="shared" si="60"/>
        <v>69057.437000000005</v>
      </c>
      <c r="T50" s="78">
        <f t="shared" si="60"/>
        <v>74696.813999999998</v>
      </c>
      <c r="U50" s="78">
        <f t="shared" si="60"/>
        <v>70314.47</v>
      </c>
      <c r="V50" s="78">
        <f t="shared" si="60"/>
        <v>69569.736000000004</v>
      </c>
      <c r="W50" s="78">
        <f t="shared" si="60"/>
        <v>74218.703999999998</v>
      </c>
      <c r="X50" s="78">
        <f t="shared" si="60"/>
        <v>77488.612000000008</v>
      </c>
      <c r="Y50" s="78">
        <f t="shared" si="60"/>
        <v>77316.365000000005</v>
      </c>
      <c r="Z50" s="57">
        <f t="shared" si="60"/>
        <v>80711.115999999995</v>
      </c>
      <c r="AA50" s="58">
        <f t="shared" si="54"/>
        <v>4.390727629267089E-2</v>
      </c>
      <c r="AC50" s="382">
        <f t="shared" si="55"/>
        <v>0.22118011257591436</v>
      </c>
      <c r="AE50" s="67">
        <f t="shared" si="42"/>
        <v>6.9492767362950776</v>
      </c>
      <c r="AF50" s="90">
        <f t="shared" si="43"/>
        <v>7.1903234205106852</v>
      </c>
      <c r="AG50" s="90">
        <f t="shared" si="44"/>
        <v>7.3293041890873587</v>
      </c>
      <c r="AH50" s="90">
        <f t="shared" si="45"/>
        <v>8.0596476046611993</v>
      </c>
      <c r="AI50" s="90">
        <f t="shared" si="46"/>
        <v>7.6793541059161452</v>
      </c>
      <c r="AJ50" s="90">
        <f t="shared" si="47"/>
        <v>8.0278021255235927</v>
      </c>
      <c r="AK50" s="90">
        <f t="shared" si="48"/>
        <v>8.3984411352011943</v>
      </c>
      <c r="AL50" s="90">
        <f t="shared" si="49"/>
        <v>8.4640755871108695</v>
      </c>
      <c r="AM50" s="90">
        <f t="shared" si="50"/>
        <v>8.6607631732234083</v>
      </c>
      <c r="AN50" s="68">
        <f t="shared" si="51"/>
        <v>8.8196339317911114</v>
      </c>
      <c r="AO50" s="58">
        <f t="shared" si="56"/>
        <v>1.8343736618833536E-2</v>
      </c>
    </row>
    <row r="51" spans="1:41" ht="20.100000000000001" customHeight="1" x14ac:dyDescent="0.25">
      <c r="A51" s="59"/>
      <c r="B51" s="10" t="s">
        <v>25</v>
      </c>
      <c r="C51" s="51">
        <v>79683</v>
      </c>
      <c r="D51" s="79">
        <v>85621</v>
      </c>
      <c r="E51" s="80">
        <v>86207</v>
      </c>
      <c r="F51" s="80">
        <v>84690</v>
      </c>
      <c r="G51" s="80">
        <v>83055</v>
      </c>
      <c r="H51" s="80">
        <v>78329</v>
      </c>
      <c r="I51" s="79">
        <v>79536</v>
      </c>
      <c r="J51" s="79">
        <v>81256</v>
      </c>
      <c r="K51" s="79">
        <v>79464</v>
      </c>
      <c r="L51" s="52">
        <v>82127</v>
      </c>
      <c r="M51" s="54">
        <f t="shared" si="52"/>
        <v>3.3512030605053859E-2</v>
      </c>
      <c r="O51" s="381">
        <f t="shared" si="53"/>
        <v>5.8835708196322008E-2</v>
      </c>
      <c r="Q51" s="51">
        <v>56489.597000000002</v>
      </c>
      <c r="R51" s="79">
        <v>62418.750999999997</v>
      </c>
      <c r="S51" s="80">
        <v>64005.186000000002</v>
      </c>
      <c r="T51" s="80">
        <v>69791.819000000003</v>
      </c>
      <c r="U51" s="80">
        <v>64875.915000000001</v>
      </c>
      <c r="V51" s="80">
        <v>63724.044000000002</v>
      </c>
      <c r="W51" s="79">
        <v>68210.301999999996</v>
      </c>
      <c r="X51" s="79">
        <v>69828.114000000001</v>
      </c>
      <c r="Y51" s="79">
        <v>69610.073000000004</v>
      </c>
      <c r="Z51" s="52">
        <v>72334.831999999995</v>
      </c>
      <c r="AA51" s="54">
        <f t="shared" si="54"/>
        <v>3.9143171132717973E-2</v>
      </c>
      <c r="AC51" s="381">
        <f t="shared" si="55"/>
        <v>0.1982258092543269</v>
      </c>
      <c r="AE51" s="64">
        <f t="shared" si="42"/>
        <v>7.0892909403511419</v>
      </c>
      <c r="AF51" s="89">
        <f t="shared" si="43"/>
        <v>7.2901216991158702</v>
      </c>
      <c r="AG51" s="89">
        <f t="shared" si="44"/>
        <v>7.4245926664888007</v>
      </c>
      <c r="AH51" s="89">
        <f t="shared" si="45"/>
        <v>8.2408571259889012</v>
      </c>
      <c r="AI51" s="89">
        <f t="shared" si="46"/>
        <v>7.8111992053458561</v>
      </c>
      <c r="AJ51" s="89">
        <f t="shared" si="47"/>
        <v>8.1354343857319762</v>
      </c>
      <c r="AK51" s="89">
        <f t="shared" si="48"/>
        <v>8.5760287165560243</v>
      </c>
      <c r="AL51" s="89">
        <f t="shared" si="49"/>
        <v>8.5935948114600773</v>
      </c>
      <c r="AM51" s="89">
        <f t="shared" si="50"/>
        <v>8.7599507953287024</v>
      </c>
      <c r="AN51" s="19">
        <f t="shared" si="51"/>
        <v>8.8076798129725908</v>
      </c>
      <c r="AO51" s="54">
        <f t="shared" si="56"/>
        <v>5.4485486002204802E-3</v>
      </c>
    </row>
    <row r="52" spans="1:41" ht="20.100000000000001" customHeight="1" x14ac:dyDescent="0.25">
      <c r="A52" s="59"/>
      <c r="B52" s="10" t="s">
        <v>26</v>
      </c>
      <c r="C52" s="51">
        <v>8152</v>
      </c>
      <c r="D52" s="79">
        <v>6867</v>
      </c>
      <c r="E52" s="80">
        <v>6767</v>
      </c>
      <c r="F52" s="80">
        <v>6763</v>
      </c>
      <c r="G52" s="80">
        <v>7242</v>
      </c>
      <c r="H52" s="80">
        <v>6721</v>
      </c>
      <c r="I52" s="79">
        <v>6990</v>
      </c>
      <c r="J52" s="79">
        <v>8411</v>
      </c>
      <c r="K52" s="79">
        <v>7961</v>
      </c>
      <c r="L52" s="52">
        <v>7929</v>
      </c>
      <c r="M52" s="54">
        <f t="shared" si="52"/>
        <v>-4.019595528199975E-3</v>
      </c>
      <c r="O52" s="381">
        <f t="shared" si="53"/>
        <v>5.6803283973435922E-3</v>
      </c>
      <c r="Q52" s="51">
        <v>4834.7299999999996</v>
      </c>
      <c r="R52" s="79">
        <v>4440.7740000000003</v>
      </c>
      <c r="S52" s="80">
        <v>4417.0389999999998</v>
      </c>
      <c r="T52" s="80">
        <v>4372.875</v>
      </c>
      <c r="U52" s="80">
        <v>4848.0569999999998</v>
      </c>
      <c r="V52" s="80">
        <v>4932.2340000000004</v>
      </c>
      <c r="W52" s="79">
        <v>5076.7290000000003</v>
      </c>
      <c r="X52" s="79">
        <v>6686.5730000000003</v>
      </c>
      <c r="Y52" s="79">
        <v>6421.6469999999999</v>
      </c>
      <c r="Z52" s="52">
        <v>7094.6220000000003</v>
      </c>
      <c r="AA52" s="54">
        <f t="shared" si="54"/>
        <v>0.10479788129120152</v>
      </c>
      <c r="AC52" s="381">
        <f t="shared" si="55"/>
        <v>1.9442046776351835E-2</v>
      </c>
      <c r="AE52" s="64">
        <f t="shared" si="42"/>
        <v>5.9307286555446517</v>
      </c>
      <c r="AF52" s="89">
        <f t="shared" si="43"/>
        <v>6.4668326780253391</v>
      </c>
      <c r="AG52" s="89">
        <f t="shared" si="44"/>
        <v>6.5273222993941182</v>
      </c>
      <c r="AH52" s="89">
        <f t="shared" si="45"/>
        <v>6.4658805263936125</v>
      </c>
      <c r="AI52" s="89">
        <f t="shared" si="46"/>
        <v>6.6943620546810267</v>
      </c>
      <c r="AJ52" s="89">
        <f t="shared" si="47"/>
        <v>7.3385418836482676</v>
      </c>
      <c r="AK52" s="89">
        <f t="shared" si="48"/>
        <v>7.2628454935622324</v>
      </c>
      <c r="AL52" s="89">
        <f t="shared" si="49"/>
        <v>7.9497955058851506</v>
      </c>
      <c r="AM52" s="89">
        <f t="shared" si="50"/>
        <v>8.0663823640246193</v>
      </c>
      <c r="AN52" s="19">
        <f t="shared" si="51"/>
        <v>8.947688233068483</v>
      </c>
      <c r="AO52" s="54">
        <f t="shared" si="56"/>
        <v>0.10925664433841038</v>
      </c>
    </row>
    <row r="53" spans="1:41" ht="20.100000000000001" customHeight="1" x14ac:dyDescent="0.25">
      <c r="A53" s="269"/>
      <c r="B53" s="270" t="s">
        <v>27</v>
      </c>
      <c r="C53" s="374">
        <v>874</v>
      </c>
      <c r="D53" s="375">
        <v>1229</v>
      </c>
      <c r="E53" s="376">
        <v>1247</v>
      </c>
      <c r="F53" s="376">
        <v>1227</v>
      </c>
      <c r="G53" s="376">
        <v>1266</v>
      </c>
      <c r="H53" s="376">
        <v>1611</v>
      </c>
      <c r="I53" s="375">
        <v>1846</v>
      </c>
      <c r="J53" s="375">
        <v>1883</v>
      </c>
      <c r="K53" s="375">
        <v>1847</v>
      </c>
      <c r="L53" s="377">
        <v>1457</v>
      </c>
      <c r="M53" s="379">
        <f t="shared" si="52"/>
        <v>-0.21115322144017326</v>
      </c>
      <c r="O53" s="383">
        <f t="shared" si="53"/>
        <v>1.0437934764698719E-3</v>
      </c>
      <c r="Q53" s="374">
        <v>322.012</v>
      </c>
      <c r="R53" s="375">
        <v>526.029</v>
      </c>
      <c r="S53" s="376">
        <v>635.21199999999999</v>
      </c>
      <c r="T53" s="376">
        <v>532.12</v>
      </c>
      <c r="U53" s="376">
        <v>590.49800000000005</v>
      </c>
      <c r="V53" s="376">
        <v>913.45799999999997</v>
      </c>
      <c r="W53" s="375">
        <v>931.673</v>
      </c>
      <c r="X53" s="375">
        <v>973.92499999999995</v>
      </c>
      <c r="Y53" s="375">
        <v>1284.645</v>
      </c>
      <c r="Z53" s="377">
        <v>1281.662</v>
      </c>
      <c r="AA53" s="379">
        <f t="shared" si="54"/>
        <v>-2.3220422762708355E-3</v>
      </c>
      <c r="AC53" s="383">
        <f t="shared" si="55"/>
        <v>3.5122565452356223E-3</v>
      </c>
      <c r="AE53" s="387">
        <f t="shared" si="42"/>
        <v>3.6843478260869569</v>
      </c>
      <c r="AF53" s="388">
        <f t="shared" si="43"/>
        <v>4.2801383238405206</v>
      </c>
      <c r="AG53" s="388">
        <f t="shared" si="44"/>
        <v>5.0939214113873295</v>
      </c>
      <c r="AH53" s="388">
        <f t="shared" si="45"/>
        <v>4.3367563162184188</v>
      </c>
      <c r="AI53" s="388">
        <f t="shared" si="46"/>
        <v>4.6642812006319119</v>
      </c>
      <c r="AJ53" s="388">
        <f t="shared" si="47"/>
        <v>5.6701303538175036</v>
      </c>
      <c r="AK53" s="388">
        <f t="shared" si="48"/>
        <v>5.0469826652221013</v>
      </c>
      <c r="AL53" s="388">
        <f t="shared" si="49"/>
        <v>5.1721986192246412</v>
      </c>
      <c r="AM53" s="388">
        <f t="shared" si="50"/>
        <v>6.9553059014618306</v>
      </c>
      <c r="AN53" s="389">
        <f t="shared" si="51"/>
        <v>8.7965820178448872</v>
      </c>
      <c r="AO53" s="379">
        <f t="shared" si="56"/>
        <v>0.26472971030592152</v>
      </c>
    </row>
    <row r="54" spans="1:41" ht="20.100000000000001" customHeight="1" x14ac:dyDescent="0.25">
      <c r="A54" s="59" t="s">
        <v>164</v>
      </c>
      <c r="B54" s="10"/>
      <c r="C54" s="51">
        <v>496</v>
      </c>
      <c r="D54" s="79">
        <v>466</v>
      </c>
      <c r="E54" s="80">
        <v>839</v>
      </c>
      <c r="F54" s="80">
        <v>756</v>
      </c>
      <c r="G54" s="80">
        <v>802</v>
      </c>
      <c r="H54" s="80">
        <v>859</v>
      </c>
      <c r="I54" s="79">
        <v>450</v>
      </c>
      <c r="J54" s="79">
        <v>763</v>
      </c>
      <c r="K54" s="79">
        <v>809</v>
      </c>
      <c r="L54" s="52">
        <v>903</v>
      </c>
      <c r="M54" s="54">
        <f t="shared" si="52"/>
        <v>0.11619283065512979</v>
      </c>
      <c r="O54" s="381">
        <f t="shared" si="53"/>
        <v>6.4690837972017454E-4</v>
      </c>
      <c r="Q54" s="51">
        <v>214.02099999999999</v>
      </c>
      <c r="R54" s="79">
        <v>215.45599999999999</v>
      </c>
      <c r="S54" s="80">
        <v>353.25599999999997</v>
      </c>
      <c r="T54" s="80">
        <v>543.37199999999996</v>
      </c>
      <c r="U54" s="80">
        <v>626.73599999999999</v>
      </c>
      <c r="V54" s="80">
        <v>440.69</v>
      </c>
      <c r="W54" s="79">
        <v>261.74299999999999</v>
      </c>
      <c r="X54" s="79">
        <v>398.10500000000002</v>
      </c>
      <c r="Y54" s="79">
        <v>1178.7380000000001</v>
      </c>
      <c r="Z54" s="52">
        <v>758.26400000000001</v>
      </c>
      <c r="AA54" s="54">
        <f t="shared" si="54"/>
        <v>-0.35671540240494498</v>
      </c>
      <c r="AC54" s="381">
        <f t="shared" si="55"/>
        <v>2.0779407496021134E-3</v>
      </c>
      <c r="AE54" s="64">
        <f t="shared" si="42"/>
        <v>4.3149395161290318</v>
      </c>
      <c r="AF54" s="89">
        <f t="shared" si="43"/>
        <v>4.6235193133047208</v>
      </c>
      <c r="AG54" s="89">
        <f t="shared" si="44"/>
        <v>4.2104410011918949</v>
      </c>
      <c r="AH54" s="89">
        <f t="shared" si="45"/>
        <v>7.1874603174603173</v>
      </c>
      <c r="AI54" s="89">
        <f t="shared" si="46"/>
        <v>7.8146633416458853</v>
      </c>
      <c r="AJ54" s="89">
        <f t="shared" si="47"/>
        <v>5.1302677532013972</v>
      </c>
      <c r="AK54" s="89">
        <f t="shared" si="48"/>
        <v>5.8165111111111116</v>
      </c>
      <c r="AL54" s="89">
        <f t="shared" si="49"/>
        <v>5.2176277850589781</v>
      </c>
      <c r="AM54" s="89">
        <f t="shared" si="50"/>
        <v>14.570309023485786</v>
      </c>
      <c r="AN54" s="19">
        <f t="shared" si="51"/>
        <v>8.397165005537099</v>
      </c>
      <c r="AO54" s="54">
        <f t="shared" si="56"/>
        <v>-0.42367969052668936</v>
      </c>
    </row>
    <row r="55" spans="1:41" ht="20.100000000000001" customHeight="1" x14ac:dyDescent="0.25">
      <c r="A55" s="59" t="s">
        <v>28</v>
      </c>
      <c r="B55" s="1"/>
      <c r="C55" s="49">
        <v>8542</v>
      </c>
      <c r="D55" s="75">
        <v>10868</v>
      </c>
      <c r="E55" s="76">
        <v>14654</v>
      </c>
      <c r="F55" s="76">
        <v>14834</v>
      </c>
      <c r="G55" s="76">
        <v>11454</v>
      </c>
      <c r="H55" s="76">
        <v>8333</v>
      </c>
      <c r="I55" s="75">
        <v>9151</v>
      </c>
      <c r="J55" s="75">
        <v>9840</v>
      </c>
      <c r="K55" s="75">
        <v>12216</v>
      </c>
      <c r="L55" s="50">
        <v>8577</v>
      </c>
      <c r="M55" s="54">
        <f t="shared" si="52"/>
        <v>-0.29788801571709234</v>
      </c>
      <c r="O55" s="381">
        <f t="shared" si="53"/>
        <v>6.1445550087042486E-3</v>
      </c>
      <c r="Q55" s="49">
        <v>5186.9120000000003</v>
      </c>
      <c r="R55" s="75">
        <v>6901.8549999999996</v>
      </c>
      <c r="S55" s="76">
        <v>9422.9650000000001</v>
      </c>
      <c r="T55" s="76">
        <v>8271.0439999999999</v>
      </c>
      <c r="U55" s="76">
        <v>8982.6560000000009</v>
      </c>
      <c r="V55" s="76">
        <v>5527.5330000000004</v>
      </c>
      <c r="W55" s="75">
        <v>5641.076</v>
      </c>
      <c r="X55" s="75">
        <v>5698.0460000000003</v>
      </c>
      <c r="Y55" s="75">
        <v>6328.366</v>
      </c>
      <c r="Z55" s="50">
        <v>4978.125</v>
      </c>
      <c r="AA55" s="54">
        <f t="shared" si="54"/>
        <v>-0.21336329156689104</v>
      </c>
      <c r="AC55" s="381">
        <f t="shared" si="55"/>
        <v>1.3642014910523276E-2</v>
      </c>
      <c r="AE55" s="64">
        <f t="shared" si="42"/>
        <v>6.0722453757902128</v>
      </c>
      <c r="AF55" s="89">
        <f t="shared" si="43"/>
        <v>6.3506210894368786</v>
      </c>
      <c r="AG55" s="89">
        <f t="shared" si="44"/>
        <v>6.430302306537464</v>
      </c>
      <c r="AH55" s="89">
        <f t="shared" si="45"/>
        <v>5.5757341243090197</v>
      </c>
      <c r="AI55" s="89">
        <f t="shared" si="46"/>
        <v>7.8423747162563302</v>
      </c>
      <c r="AJ55" s="89">
        <f t="shared" si="47"/>
        <v>6.6333049321972881</v>
      </c>
      <c r="AK55" s="89">
        <f t="shared" si="48"/>
        <v>6.1644366735875868</v>
      </c>
      <c r="AL55" s="89">
        <f t="shared" si="49"/>
        <v>5.7906971544715446</v>
      </c>
      <c r="AM55" s="89">
        <f t="shared" si="50"/>
        <v>5.1803912901113289</v>
      </c>
      <c r="AN55" s="19">
        <f t="shared" si="51"/>
        <v>5.8040398740818464</v>
      </c>
      <c r="AO55" s="54">
        <f t="shared" si="56"/>
        <v>0.12038638570815662</v>
      </c>
    </row>
    <row r="56" spans="1:41" ht="20.100000000000001" customHeight="1" thickBot="1" x14ac:dyDescent="0.3">
      <c r="A56" s="60" t="s">
        <v>29</v>
      </c>
      <c r="B56" s="1"/>
      <c r="C56" s="49">
        <v>4417</v>
      </c>
      <c r="D56" s="81">
        <v>2533</v>
      </c>
      <c r="E56" s="82">
        <v>3521</v>
      </c>
      <c r="F56" s="82">
        <v>3343</v>
      </c>
      <c r="G56" s="82">
        <v>4668</v>
      </c>
      <c r="H56" s="82">
        <v>6134</v>
      </c>
      <c r="I56" s="81">
        <v>9219</v>
      </c>
      <c r="J56" s="81">
        <v>10367</v>
      </c>
      <c r="K56" s="81">
        <v>9774</v>
      </c>
      <c r="L56" s="50">
        <v>9110</v>
      </c>
      <c r="M56" s="54">
        <f t="shared" si="52"/>
        <v>-6.7935338653570695E-2</v>
      </c>
      <c r="O56" s="381">
        <f t="shared" si="53"/>
        <v>6.5263957245302213E-3</v>
      </c>
      <c r="Q56" s="49">
        <v>487.89800000000002</v>
      </c>
      <c r="R56" s="81">
        <v>252.90799999999999</v>
      </c>
      <c r="S56" s="82">
        <v>511.428</v>
      </c>
      <c r="T56" s="82">
        <v>529.51700000000005</v>
      </c>
      <c r="U56" s="82">
        <v>851.26599999999996</v>
      </c>
      <c r="V56" s="82">
        <v>1213.366</v>
      </c>
      <c r="W56" s="81">
        <v>1662.12</v>
      </c>
      <c r="X56" s="81">
        <v>1767.443</v>
      </c>
      <c r="Y56" s="81">
        <v>1776.6379999999999</v>
      </c>
      <c r="Z56" s="50">
        <v>1631.7190000000001</v>
      </c>
      <c r="AA56" s="54">
        <f t="shared" si="54"/>
        <v>-8.1569233574875624E-2</v>
      </c>
      <c r="AC56" s="381">
        <f t="shared" si="55"/>
        <v>4.4715500168806786E-3</v>
      </c>
      <c r="AE56" s="64">
        <f t="shared" si="42"/>
        <v>1.1045913515961061</v>
      </c>
      <c r="AF56" s="89">
        <f t="shared" si="43"/>
        <v>0.99845242795104605</v>
      </c>
      <c r="AG56" s="89">
        <f t="shared" si="44"/>
        <v>1.4525078102811699</v>
      </c>
      <c r="AH56" s="89">
        <f t="shared" si="45"/>
        <v>1.5839575231827703</v>
      </c>
      <c r="AI56" s="89">
        <f t="shared" si="46"/>
        <v>1.8236203941730933</v>
      </c>
      <c r="AJ56" s="89">
        <f t="shared" si="47"/>
        <v>1.9780991196609063</v>
      </c>
      <c r="AK56" s="89">
        <f t="shared" si="48"/>
        <v>1.8029287341360234</v>
      </c>
      <c r="AL56" s="89">
        <f t="shared" si="49"/>
        <v>1.7048741198032216</v>
      </c>
      <c r="AM56" s="89">
        <f t="shared" si="50"/>
        <v>1.8177184366687129</v>
      </c>
      <c r="AN56" s="19">
        <f t="shared" si="51"/>
        <v>1.7911295279912185</v>
      </c>
      <c r="AO56" s="54">
        <f t="shared" si="56"/>
        <v>-1.4627627767380323E-2</v>
      </c>
    </row>
    <row r="57" spans="1:41" s="7" customFormat="1" ht="26.25" customHeight="1" thickBot="1" x14ac:dyDescent="0.3">
      <c r="A57" s="71" t="s">
        <v>30</v>
      </c>
      <c r="B57" s="69"/>
      <c r="C57" s="72">
        <f>C45+C46+C47+C50+C54+C55+C56</f>
        <v>1169451</v>
      </c>
      <c r="D57" s="83">
        <f t="shared" ref="D57:L57" si="61">D45+D46+D47+D50+D54+D55+D56</f>
        <v>1396743</v>
      </c>
      <c r="E57" s="83">
        <f t="shared" si="61"/>
        <v>1496009</v>
      </c>
      <c r="F57" s="83">
        <f t="shared" si="61"/>
        <v>1402562</v>
      </c>
      <c r="G57" s="83">
        <f t="shared" si="61"/>
        <v>1451680</v>
      </c>
      <c r="H57" s="83">
        <f t="shared" si="61"/>
        <v>1395665</v>
      </c>
      <c r="I57" s="83">
        <f t="shared" si="61"/>
        <v>1132721</v>
      </c>
      <c r="J57" s="83">
        <f t="shared" si="61"/>
        <v>1302941</v>
      </c>
      <c r="K57" s="83">
        <f t="shared" si="61"/>
        <v>1270465</v>
      </c>
      <c r="L57" s="101">
        <f t="shared" si="61"/>
        <v>1395870</v>
      </c>
      <c r="M57" s="241">
        <f t="shared" si="52"/>
        <v>9.870795338714565E-2</v>
      </c>
      <c r="N57"/>
      <c r="O57" s="378">
        <f t="shared" si="53"/>
        <v>1</v>
      </c>
      <c r="P57" s="86"/>
      <c r="Q57" s="70">
        <f>Q45+Q46+Q47+Q50+Q54+Q55+Q56</f>
        <v>228204.717</v>
      </c>
      <c r="R57" s="83">
        <f t="shared" ref="R57:Z57" si="62">R45+R46+R47+R50+R54+R55+R56</f>
        <v>265906.43699999998</v>
      </c>
      <c r="S57" s="83">
        <f t="shared" si="62"/>
        <v>297441.74099999998</v>
      </c>
      <c r="T57" s="83">
        <f t="shared" si="62"/>
        <v>313195.50799999997</v>
      </c>
      <c r="U57" s="83">
        <f t="shared" si="62"/>
        <v>319331.63400000002</v>
      </c>
      <c r="V57" s="83">
        <f t="shared" si="62"/>
        <v>313646.51400000002</v>
      </c>
      <c r="W57" s="83">
        <f t="shared" si="62"/>
        <v>292708.82400000002</v>
      </c>
      <c r="X57" s="83">
        <f t="shared" si="62"/>
        <v>335676.54800000001</v>
      </c>
      <c r="Y57" s="83">
        <f t="shared" si="62"/>
        <v>346139.44199999998</v>
      </c>
      <c r="Z57" s="201">
        <f t="shared" si="62"/>
        <v>364911.27100000001</v>
      </c>
      <c r="AA57" s="241">
        <f t="shared" si="54"/>
        <v>5.4231984923578946E-2</v>
      </c>
      <c r="AB57"/>
      <c r="AC57" s="378">
        <f t="shared" si="55"/>
        <v>1</v>
      </c>
      <c r="AE57" s="384">
        <f t="shared" si="42"/>
        <v>1.9513833157609852</v>
      </c>
      <c r="AF57" s="385">
        <f t="shared" si="43"/>
        <v>1.9037606560405171</v>
      </c>
      <c r="AG57" s="385">
        <f t="shared" si="44"/>
        <v>1.988234970511541</v>
      </c>
      <c r="AH57" s="385">
        <f t="shared" si="45"/>
        <v>2.2330243368920586</v>
      </c>
      <c r="AI57" s="385">
        <f t="shared" si="46"/>
        <v>2.1997384685330101</v>
      </c>
      <c r="AJ57" s="385">
        <f t="shared" si="47"/>
        <v>2.2472908183554079</v>
      </c>
      <c r="AK57" s="385">
        <f t="shared" si="48"/>
        <v>2.5841211030783402</v>
      </c>
      <c r="AL57" s="385">
        <f t="shared" si="49"/>
        <v>2.5762989114626067</v>
      </c>
      <c r="AM57" s="385">
        <f t="shared" si="50"/>
        <v>2.7245098605628648</v>
      </c>
      <c r="AN57" s="386">
        <f t="shared" si="51"/>
        <v>2.6142210306117333</v>
      </c>
      <c r="AO57" s="241">
        <f t="shared" si="56"/>
        <v>-4.0480246207788229E-2</v>
      </c>
    </row>
  </sheetData>
  <mergeCells count="33">
    <mergeCell ref="A23:B25"/>
    <mergeCell ref="A4:B6"/>
    <mergeCell ref="M4:M6"/>
    <mergeCell ref="O4:O6"/>
    <mergeCell ref="M23:M25"/>
    <mergeCell ref="A42:B44"/>
    <mergeCell ref="C43:L43"/>
    <mergeCell ref="AE4:AN4"/>
    <mergeCell ref="AE5:AN5"/>
    <mergeCell ref="C23:L23"/>
    <mergeCell ref="Q23:Z23"/>
    <mergeCell ref="AE23:AN23"/>
    <mergeCell ref="C4:L4"/>
    <mergeCell ref="C5:L5"/>
    <mergeCell ref="Q4:Z4"/>
    <mergeCell ref="Q5:Z5"/>
    <mergeCell ref="AA4:AA6"/>
    <mergeCell ref="AC4:AC6"/>
    <mergeCell ref="Q43:Z43"/>
    <mergeCell ref="AE43:AN43"/>
    <mergeCell ref="C24:L24"/>
    <mergeCell ref="AE24:AN24"/>
    <mergeCell ref="C42:L42"/>
    <mergeCell ref="Q42:Z42"/>
    <mergeCell ref="AE42:AN42"/>
    <mergeCell ref="O23:O25"/>
    <mergeCell ref="AA23:AA25"/>
    <mergeCell ref="AC23:AC25"/>
    <mergeCell ref="M42:M44"/>
    <mergeCell ref="O42:O44"/>
    <mergeCell ref="AA42:AA44"/>
    <mergeCell ref="AC42:AC44"/>
    <mergeCell ref="Q24:Z24"/>
  </mergeCells>
  <pageMargins left="0.31496062992125984" right="0.31496062992125984" top="0.35433070866141736" bottom="0.35433070866141736" header="0.31496062992125984" footer="0.31496062992125984"/>
  <pageSetup paperSize="9" scale="45" orientation="landscape" r:id="rId1"/>
  <ignoredErrors>
    <ignoredError sqref="K12:L12 Y50:Z50 C12:I12 Q50:W50" formulaRange="1"/>
    <ignoredError sqref="O8:O18 O27:O38 AC27:AC38 O46:O57 AC8:AC19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4AAA75C0-DCF1-4DC0-B464-E6C6E9DC11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AO7:AO19</xm:sqref>
        </x14:conditionalFormatting>
        <x14:conditionalFormatting xmlns:xm="http://schemas.microsoft.com/office/excel/2006/main">
          <x14:cfRule type="iconSet" priority="109" id="{B0AA5050-A986-4030-BF8B-9390D3B6F8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M7:M19</xm:sqref>
        </x14:conditionalFormatting>
        <x14:conditionalFormatting xmlns:xm="http://schemas.microsoft.com/office/excel/2006/main">
          <x14:cfRule type="iconSet" priority="7" id="{886367AE-19BA-43D0-ADDD-BBFD19B38F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AA7:AA19</xm:sqref>
        </x14:conditionalFormatting>
        <x14:conditionalFormatting xmlns:xm="http://schemas.microsoft.com/office/excel/2006/main">
          <x14:cfRule type="iconSet" priority="5" id="{FD94E63B-BC95-4F4C-A2E4-0336B78387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AO26:AO38</xm:sqref>
        </x14:conditionalFormatting>
        <x14:conditionalFormatting xmlns:xm="http://schemas.microsoft.com/office/excel/2006/main">
          <x14:cfRule type="iconSet" priority="6" id="{D36A7A86-29F8-411F-BC0D-682B637EF3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M26:M38</xm:sqref>
        </x14:conditionalFormatting>
        <x14:conditionalFormatting xmlns:xm="http://schemas.microsoft.com/office/excel/2006/main">
          <x14:cfRule type="iconSet" priority="4" id="{A5E28C83-A833-45E1-905C-EE12132973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AA26:AA38</xm:sqref>
        </x14:conditionalFormatting>
        <x14:conditionalFormatting xmlns:xm="http://schemas.microsoft.com/office/excel/2006/main">
          <x14:cfRule type="iconSet" priority="2" id="{DB615098-611A-4005-96ED-1F19EA9523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AO45:AO57</xm:sqref>
        </x14:conditionalFormatting>
        <x14:conditionalFormatting xmlns:xm="http://schemas.microsoft.com/office/excel/2006/main">
          <x14:cfRule type="iconSet" priority="3" id="{B8ECF3E0-692A-44E1-A52E-A88431809E3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M45:M57</xm:sqref>
        </x14:conditionalFormatting>
        <x14:conditionalFormatting xmlns:xm="http://schemas.microsoft.com/office/excel/2006/main">
          <x14:cfRule type="iconSet" priority="1" id="{117B84BD-1578-4A8F-84BF-5E4935C24D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AA45:AA57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AO96"/>
  <sheetViews>
    <sheetView showGridLines="0" topLeftCell="T40" workbookViewId="0">
      <selection activeCell="AK90" sqref="AK90"/>
    </sheetView>
  </sheetViews>
  <sheetFormatPr defaultRowHeight="15" x14ac:dyDescent="0.25"/>
  <cols>
    <col min="1" max="1" width="26.7109375" customWidth="1"/>
    <col min="2" max="2" width="9.140625" customWidth="1"/>
    <col min="12" max="12" width="10.5703125" customWidth="1"/>
    <col min="13" max="13" width="1.140625" customWidth="1"/>
    <col min="14" max="14" width="10.42578125" customWidth="1"/>
    <col min="15" max="15" width="1.85546875" customWidth="1"/>
    <col min="16" max="16" width="9.140625" customWidth="1"/>
    <col min="26" max="26" width="10.42578125" customWidth="1"/>
    <col min="27" max="27" width="1.140625" customWidth="1"/>
    <col min="28" max="28" width="10.42578125" customWidth="1"/>
    <col min="29" max="29" width="1.85546875" customWidth="1"/>
    <col min="30" max="30" width="9.140625" customWidth="1"/>
    <col min="40" max="40" width="10.7109375" customWidth="1"/>
  </cols>
  <sheetData>
    <row r="1" spans="1:41" ht="15.75" x14ac:dyDescent="0.25">
      <c r="A1" s="20" t="s">
        <v>143</v>
      </c>
      <c r="B1" s="20"/>
    </row>
    <row r="3" spans="1:41" ht="8.25" customHeight="1" thickBot="1" x14ac:dyDescent="0.3"/>
    <row r="4" spans="1:41" ht="15" customHeight="1" x14ac:dyDescent="0.25">
      <c r="A4" s="503" t="s">
        <v>21</v>
      </c>
      <c r="B4" s="489" t="s">
        <v>19</v>
      </c>
      <c r="C4" s="490"/>
      <c r="D4" s="490"/>
      <c r="E4" s="490"/>
      <c r="F4" s="490"/>
      <c r="G4" s="490"/>
      <c r="H4" s="490"/>
      <c r="I4" s="490"/>
      <c r="J4" s="490"/>
      <c r="K4" s="491"/>
      <c r="L4" s="495" t="s">
        <v>221</v>
      </c>
      <c r="N4" s="493" t="s">
        <v>220</v>
      </c>
      <c r="P4" s="492">
        <v>1000</v>
      </c>
      <c r="Q4" s="490"/>
      <c r="R4" s="490"/>
      <c r="S4" s="490"/>
      <c r="T4" s="490"/>
      <c r="U4" s="490"/>
      <c r="V4" s="490"/>
      <c r="W4" s="490"/>
      <c r="X4" s="490"/>
      <c r="Y4" s="491"/>
      <c r="Z4" s="495" t="s">
        <v>221</v>
      </c>
      <c r="AB4" s="493" t="s">
        <v>220</v>
      </c>
      <c r="AD4" s="492" t="s">
        <v>42</v>
      </c>
      <c r="AE4" s="490"/>
      <c r="AF4" s="490"/>
      <c r="AG4" s="490"/>
      <c r="AH4" s="490"/>
      <c r="AI4" s="490"/>
      <c r="AJ4" s="490"/>
      <c r="AK4" s="490"/>
      <c r="AL4" s="490"/>
      <c r="AM4" s="491"/>
      <c r="AN4" s="61" t="s">
        <v>14</v>
      </c>
    </row>
    <row r="5" spans="1:41" ht="15" customHeight="1" thickBot="1" x14ac:dyDescent="0.3">
      <c r="A5" s="504"/>
      <c r="B5" s="502" t="s">
        <v>73</v>
      </c>
      <c r="C5" s="487"/>
      <c r="D5" s="487"/>
      <c r="E5" s="487"/>
      <c r="F5" s="487"/>
      <c r="G5" s="487"/>
      <c r="H5" s="487"/>
      <c r="I5" s="487"/>
      <c r="J5" s="487"/>
      <c r="K5" s="488"/>
      <c r="L5" s="496"/>
      <c r="N5" s="494"/>
      <c r="P5" s="486" t="str">
        <f>B5</f>
        <v>jan-dez</v>
      </c>
      <c r="Q5" s="487"/>
      <c r="R5" s="487"/>
      <c r="S5" s="487"/>
      <c r="T5" s="487"/>
      <c r="U5" s="487"/>
      <c r="V5" s="487"/>
      <c r="W5" s="487"/>
      <c r="X5" s="487"/>
      <c r="Y5" s="488"/>
      <c r="Z5" s="496"/>
      <c r="AB5" s="494"/>
      <c r="AD5" s="486" t="str">
        <f>B5</f>
        <v>jan-dez</v>
      </c>
      <c r="AE5" s="487"/>
      <c r="AF5" s="487"/>
      <c r="AG5" s="487"/>
      <c r="AH5" s="487"/>
      <c r="AI5" s="487"/>
      <c r="AJ5" s="487"/>
      <c r="AK5" s="487"/>
      <c r="AL5" s="487"/>
      <c r="AM5" s="488"/>
      <c r="AN5" s="62" t="s">
        <v>222</v>
      </c>
    </row>
    <row r="6" spans="1:41" s="265" customFormat="1" ht="24.75" customHeight="1" thickBot="1" x14ac:dyDescent="0.3">
      <c r="A6" s="505"/>
      <c r="B6" s="43">
        <v>2010</v>
      </c>
      <c r="C6" s="84">
        <v>2011</v>
      </c>
      <c r="D6" s="84">
        <v>2012</v>
      </c>
      <c r="E6" s="84">
        <v>2013</v>
      </c>
      <c r="F6" s="84">
        <v>2014</v>
      </c>
      <c r="G6" s="84">
        <v>2015</v>
      </c>
      <c r="H6" s="84">
        <v>2016</v>
      </c>
      <c r="I6" s="84">
        <v>2017</v>
      </c>
      <c r="J6" s="84">
        <v>2018</v>
      </c>
      <c r="K6" s="42">
        <v>2019</v>
      </c>
      <c r="L6" s="497"/>
      <c r="M6"/>
      <c r="N6" s="494"/>
      <c r="O6"/>
      <c r="P6" s="63">
        <v>2010</v>
      </c>
      <c r="Q6" s="84">
        <v>2011</v>
      </c>
      <c r="R6" s="84">
        <v>2012</v>
      </c>
      <c r="S6" s="84">
        <v>2013</v>
      </c>
      <c r="T6" s="84">
        <v>2014</v>
      </c>
      <c r="U6" s="84">
        <v>2015</v>
      </c>
      <c r="V6" s="84">
        <v>2016</v>
      </c>
      <c r="W6" s="41">
        <v>2017</v>
      </c>
      <c r="X6" s="84">
        <v>2018</v>
      </c>
      <c r="Y6" s="42">
        <v>2019</v>
      </c>
      <c r="Z6" s="497"/>
      <c r="AA6"/>
      <c r="AB6" s="494"/>
      <c r="AC6"/>
      <c r="AD6" s="63">
        <v>2010</v>
      </c>
      <c r="AE6" s="84">
        <v>2011</v>
      </c>
      <c r="AF6" s="84">
        <v>2012</v>
      </c>
      <c r="AG6" s="84">
        <v>2013</v>
      </c>
      <c r="AH6" s="84">
        <v>2014</v>
      </c>
      <c r="AI6" s="84">
        <v>2015</v>
      </c>
      <c r="AJ6" s="84">
        <v>2016</v>
      </c>
      <c r="AK6" s="84">
        <v>2017</v>
      </c>
      <c r="AL6" s="84">
        <v>2018</v>
      </c>
      <c r="AM6" s="42">
        <v>2019</v>
      </c>
      <c r="AN6" s="65" t="s">
        <v>43</v>
      </c>
    </row>
    <row r="7" spans="1:41" ht="20.100000000000001" customHeight="1" x14ac:dyDescent="0.25">
      <c r="A7" s="59" t="s">
        <v>91</v>
      </c>
      <c r="B7" s="95">
        <v>513298.16</v>
      </c>
      <c r="C7" s="73">
        <v>580022.09</v>
      </c>
      <c r="D7" s="73">
        <v>596395.93000000005</v>
      </c>
      <c r="E7" s="73">
        <v>515312.22</v>
      </c>
      <c r="F7" s="73">
        <v>361901.61</v>
      </c>
      <c r="G7" s="73">
        <v>367413.69</v>
      </c>
      <c r="H7" s="73">
        <v>379599.54</v>
      </c>
      <c r="I7" s="73">
        <v>385057.31</v>
      </c>
      <c r="J7" s="73">
        <v>425992.59</v>
      </c>
      <c r="K7" s="96">
        <v>419931.88</v>
      </c>
      <c r="L7" s="54">
        <f t="shared" ref="L7:L33" si="0">(K7-J7)/J7</f>
        <v>-1.4227266253621971E-2</v>
      </c>
      <c r="N7" s="391">
        <f>K7/$K$33</f>
        <v>0.1413249882063676</v>
      </c>
      <c r="P7" s="95">
        <v>110519.433</v>
      </c>
      <c r="Q7" s="73">
        <v>110544.416</v>
      </c>
      <c r="R7" s="73">
        <v>112817.003</v>
      </c>
      <c r="S7" s="73">
        <v>113356.75</v>
      </c>
      <c r="T7" s="73">
        <v>109002.72199999999</v>
      </c>
      <c r="U7" s="73">
        <v>110101.22900000001</v>
      </c>
      <c r="V7" s="73">
        <v>109881.253</v>
      </c>
      <c r="W7" s="73">
        <v>109385.83100000001</v>
      </c>
      <c r="X7" s="73">
        <v>114463.317</v>
      </c>
      <c r="Y7" s="96">
        <v>114329.939</v>
      </c>
      <c r="Z7" s="54">
        <f t="shared" ref="Z7:Z33" si="1">(Y7-X7)/X7</f>
        <v>-1.1652466789862203E-3</v>
      </c>
      <c r="AB7" s="391">
        <f>Y7/$Y$33</f>
        <v>0.13917405806833424</v>
      </c>
      <c r="AD7" s="64">
        <f t="shared" ref="AD7:AJ7" si="2">(P7/B7)*10</f>
        <v>2.1531234984360745</v>
      </c>
      <c r="AE7" s="88">
        <f t="shared" si="2"/>
        <v>1.905865619704243</v>
      </c>
      <c r="AF7" s="88">
        <f t="shared" si="2"/>
        <v>1.8916460915486124</v>
      </c>
      <c r="AG7" s="88">
        <f t="shared" si="2"/>
        <v>2.1997683268601702</v>
      </c>
      <c r="AH7" s="88">
        <f t="shared" si="2"/>
        <v>3.0119435500715235</v>
      </c>
      <c r="AI7" s="88">
        <f t="shared" si="2"/>
        <v>2.9966555954950946</v>
      </c>
      <c r="AJ7" s="88">
        <f t="shared" si="2"/>
        <v>2.8946624382105419</v>
      </c>
      <c r="AK7" s="88">
        <f t="shared" ref="AK7:AM22" si="3">(W7/I7)*10</f>
        <v>2.8407675470438414</v>
      </c>
      <c r="AL7" s="88">
        <f t="shared" si="3"/>
        <v>2.6869790622414347</v>
      </c>
      <c r="AM7" s="88">
        <f t="shared" si="3"/>
        <v>2.7225829817921898</v>
      </c>
      <c r="AN7" s="133">
        <f>(AM7-AL7)/AL7</f>
        <v>1.3250538514079426E-2</v>
      </c>
      <c r="AO7" s="9"/>
    </row>
    <row r="8" spans="1:41" ht="20.100000000000001" customHeight="1" x14ac:dyDescent="0.25">
      <c r="A8" s="59" t="s">
        <v>93</v>
      </c>
      <c r="B8" s="97">
        <v>124148</v>
      </c>
      <c r="C8" s="75">
        <v>129221.43</v>
      </c>
      <c r="D8" s="75">
        <v>137360.88</v>
      </c>
      <c r="E8" s="75">
        <v>142859.89000000001</v>
      </c>
      <c r="F8" s="75">
        <v>160180.49</v>
      </c>
      <c r="G8" s="75">
        <v>172361.04</v>
      </c>
      <c r="H8" s="75">
        <v>187504.32</v>
      </c>
      <c r="I8" s="75">
        <v>201638.73</v>
      </c>
      <c r="J8" s="75">
        <v>207547.12</v>
      </c>
      <c r="K8" s="98">
        <v>227036.85</v>
      </c>
      <c r="L8" s="54">
        <f t="shared" si="0"/>
        <v>9.3905085264493246E-2</v>
      </c>
      <c r="N8" s="392">
        <f t="shared" ref="N8:N32" si="4">K8/$K$33</f>
        <v>7.6407583412483118E-2</v>
      </c>
      <c r="P8" s="97">
        <v>44879.595999999998</v>
      </c>
      <c r="Q8" s="75">
        <v>47386.455000000002</v>
      </c>
      <c r="R8" s="75">
        <v>51284.889000000003</v>
      </c>
      <c r="S8" s="75">
        <v>55873.523000000001</v>
      </c>
      <c r="T8" s="75">
        <v>59259.964</v>
      </c>
      <c r="U8" s="75">
        <v>68910.221999999994</v>
      </c>
      <c r="V8" s="75">
        <v>74807.566999999995</v>
      </c>
      <c r="W8" s="75">
        <v>78981.017000000007</v>
      </c>
      <c r="X8" s="75">
        <v>80846.311000000002</v>
      </c>
      <c r="Y8" s="98">
        <v>89508.671000000002</v>
      </c>
      <c r="Z8" s="54">
        <f t="shared" si="1"/>
        <v>0.10714601436792831</v>
      </c>
      <c r="AB8" s="392">
        <f t="shared" ref="AB8:AB32" si="5">Y8/$Y$33</f>
        <v>0.1089590800479079</v>
      </c>
      <c r="AD8" s="64">
        <f t="shared" ref="AD8:AD33" si="6">(P8/B8)*10</f>
        <v>3.6150075716080803</v>
      </c>
      <c r="AE8" s="89">
        <f t="shared" ref="AE8:AE22" si="7">(Q8/C8)*10</f>
        <v>3.667074029439235</v>
      </c>
      <c r="AF8" s="89">
        <f t="shared" ref="AF8:AF22" si="8">(R8/D8)*10</f>
        <v>3.7335876852274099</v>
      </c>
      <c r="AG8" s="89">
        <f t="shared" ref="AG8:AG22" si="9">(S8/E8)*10</f>
        <v>3.9110714000969757</v>
      </c>
      <c r="AH8" s="89">
        <f t="shared" ref="AH8:AH22" si="10">(T8/F8)*10</f>
        <v>3.6995743988546921</v>
      </c>
      <c r="AI8" s="89">
        <f t="shared" ref="AI8:AI22" si="11">(U8/G8)*10</f>
        <v>3.9980161410026298</v>
      </c>
      <c r="AJ8" s="89">
        <f t="shared" ref="AJ8:AJ22" si="12">(V8/H8)*10</f>
        <v>3.9896449852462061</v>
      </c>
      <c r="AK8" s="89">
        <f t="shared" si="3"/>
        <v>3.9169566779159934</v>
      </c>
      <c r="AL8" s="89">
        <f t="shared" si="3"/>
        <v>3.8953231921502933</v>
      </c>
      <c r="AM8" s="89">
        <f t="shared" si="3"/>
        <v>3.9424732592968939</v>
      </c>
      <c r="AN8" s="54">
        <f t="shared" ref="AN8:AN33" si="13">(AM8-AL8)/AL8</f>
        <v>1.2104276030706655E-2</v>
      </c>
      <c r="AO8" s="9"/>
    </row>
    <row r="9" spans="1:41" ht="20.100000000000001" customHeight="1" x14ac:dyDescent="0.25">
      <c r="A9" s="59" t="s">
        <v>92</v>
      </c>
      <c r="B9" s="97">
        <v>194212.65</v>
      </c>
      <c r="C9" s="75">
        <v>211137.29</v>
      </c>
      <c r="D9" s="75">
        <v>216401.49</v>
      </c>
      <c r="E9" s="75">
        <v>201208.07</v>
      </c>
      <c r="F9" s="75">
        <v>199576.71</v>
      </c>
      <c r="G9" s="75">
        <v>193609.28</v>
      </c>
      <c r="H9" s="75">
        <v>200460.98</v>
      </c>
      <c r="I9" s="75">
        <v>218031.85</v>
      </c>
      <c r="J9" s="75">
        <v>217130.36</v>
      </c>
      <c r="K9" s="98">
        <v>216518.06</v>
      </c>
      <c r="L9" s="54">
        <f t="shared" si="0"/>
        <v>-2.8199649279814598E-3</v>
      </c>
      <c r="N9" s="392">
        <f t="shared" si="4"/>
        <v>7.2867561938773473E-2</v>
      </c>
      <c r="P9" s="97">
        <v>66525.338000000003</v>
      </c>
      <c r="Q9" s="75">
        <v>66635.900999999998</v>
      </c>
      <c r="R9" s="75">
        <v>72410.22</v>
      </c>
      <c r="S9" s="75">
        <v>72394.205000000002</v>
      </c>
      <c r="T9" s="75">
        <v>73039.978000000003</v>
      </c>
      <c r="U9" s="75">
        <v>77622.626999999993</v>
      </c>
      <c r="V9" s="75">
        <v>73965.876000000004</v>
      </c>
      <c r="W9" s="75">
        <v>79262.459000000003</v>
      </c>
      <c r="X9" s="75">
        <v>75475.028999999995</v>
      </c>
      <c r="Y9" s="98">
        <v>77714.554000000004</v>
      </c>
      <c r="Z9" s="54">
        <f t="shared" si="1"/>
        <v>2.9672396681026898E-2</v>
      </c>
      <c r="AB9" s="392">
        <f t="shared" si="5"/>
        <v>9.4602078386053362E-2</v>
      </c>
      <c r="AD9" s="64">
        <f t="shared" si="6"/>
        <v>3.4253864513974763</v>
      </c>
      <c r="AE9" s="89">
        <f t="shared" si="7"/>
        <v>3.1560460494685705</v>
      </c>
      <c r="AF9" s="89">
        <f t="shared" si="8"/>
        <v>3.346105426538422</v>
      </c>
      <c r="AG9" s="89">
        <f t="shared" si="9"/>
        <v>3.5979772083694255</v>
      </c>
      <c r="AH9" s="89">
        <f t="shared" si="10"/>
        <v>3.659744566387531</v>
      </c>
      <c r="AI9" s="89">
        <f t="shared" si="11"/>
        <v>4.0092410343140568</v>
      </c>
      <c r="AJ9" s="89">
        <f t="shared" si="12"/>
        <v>3.6897892048617145</v>
      </c>
      <c r="AK9" s="89">
        <f t="shared" si="3"/>
        <v>3.6353614850307419</v>
      </c>
      <c r="AL9" s="89">
        <f t="shared" si="3"/>
        <v>3.4760237582620874</v>
      </c>
      <c r="AM9" s="89">
        <f t="shared" si="3"/>
        <v>3.5892873786140522</v>
      </c>
      <c r="AN9" s="54">
        <f t="shared" si="13"/>
        <v>3.2584248045701904E-2</v>
      </c>
      <c r="AO9" s="9"/>
    </row>
    <row r="10" spans="1:41" ht="20.100000000000001" customHeight="1" x14ac:dyDescent="0.25">
      <c r="A10" s="59" t="s">
        <v>99</v>
      </c>
      <c r="B10" s="97">
        <v>85383.53</v>
      </c>
      <c r="C10" s="75">
        <v>96305.7</v>
      </c>
      <c r="D10" s="75">
        <v>95910.87</v>
      </c>
      <c r="E10" s="75">
        <v>94861.77</v>
      </c>
      <c r="F10" s="75">
        <v>97530.3</v>
      </c>
      <c r="G10" s="75">
        <v>98342</v>
      </c>
      <c r="H10" s="75">
        <v>116675.92</v>
      </c>
      <c r="I10" s="75">
        <v>171131.27</v>
      </c>
      <c r="J10" s="75">
        <v>180011.54</v>
      </c>
      <c r="K10" s="98">
        <v>199911.06</v>
      </c>
      <c r="L10" s="54">
        <f t="shared" si="0"/>
        <v>0.1105458016747148</v>
      </c>
      <c r="N10" s="392">
        <f t="shared" si="4"/>
        <v>6.7278598130778841E-2</v>
      </c>
      <c r="P10" s="97">
        <v>24960.148000000001</v>
      </c>
      <c r="Q10" s="75">
        <v>29102.915000000001</v>
      </c>
      <c r="R10" s="75">
        <v>28595.847000000002</v>
      </c>
      <c r="S10" s="75">
        <v>28211.687999999998</v>
      </c>
      <c r="T10" s="75">
        <v>28788.776000000002</v>
      </c>
      <c r="U10" s="75">
        <v>28766.753000000001</v>
      </c>
      <c r="V10" s="75">
        <v>28895.111000000001</v>
      </c>
      <c r="W10" s="75">
        <v>44210.894999999997</v>
      </c>
      <c r="X10" s="75">
        <v>51459.493000000002</v>
      </c>
      <c r="Y10" s="98">
        <v>55007.006000000001</v>
      </c>
      <c r="Z10" s="54">
        <f t="shared" si="1"/>
        <v>6.8937970298308199E-2</v>
      </c>
      <c r="AB10" s="392">
        <f t="shared" si="5"/>
        <v>6.6960135850411079E-2</v>
      </c>
      <c r="AD10" s="64">
        <f t="shared" si="6"/>
        <v>2.9232977366946535</v>
      </c>
      <c r="AE10" s="89">
        <f t="shared" si="7"/>
        <v>3.021930685307308</v>
      </c>
      <c r="AF10" s="89">
        <f t="shared" si="8"/>
        <v>2.9815022009496945</v>
      </c>
      <c r="AG10" s="89">
        <f t="shared" si="9"/>
        <v>2.9739786639022232</v>
      </c>
      <c r="AH10" s="89">
        <f t="shared" si="10"/>
        <v>2.9517776526884463</v>
      </c>
      <c r="AI10" s="89">
        <f t="shared" si="11"/>
        <v>2.9251746964674301</v>
      </c>
      <c r="AJ10" s="89">
        <f t="shared" si="12"/>
        <v>2.4765273760001207</v>
      </c>
      <c r="AK10" s="89">
        <f t="shared" si="3"/>
        <v>2.5834492433790741</v>
      </c>
      <c r="AL10" s="89">
        <f t="shared" si="3"/>
        <v>2.8586774492346434</v>
      </c>
      <c r="AM10" s="89">
        <f t="shared" si="3"/>
        <v>2.751573924924414</v>
      </c>
      <c r="AN10" s="54">
        <f t="shared" si="13"/>
        <v>-3.7466110189837733E-2</v>
      </c>
      <c r="AO10" s="9"/>
    </row>
    <row r="11" spans="1:41" ht="20.100000000000001" customHeight="1" x14ac:dyDescent="0.25">
      <c r="A11" s="59" t="s">
        <v>96</v>
      </c>
      <c r="B11" s="97">
        <v>204528.99</v>
      </c>
      <c r="C11" s="75">
        <v>209481.84</v>
      </c>
      <c r="D11" s="75">
        <v>229997.36</v>
      </c>
      <c r="E11" s="75">
        <v>196553.01</v>
      </c>
      <c r="F11" s="75">
        <v>233818.56</v>
      </c>
      <c r="G11" s="75">
        <v>214614.79</v>
      </c>
      <c r="H11" s="75">
        <v>224128.69</v>
      </c>
      <c r="I11" s="75">
        <v>251348.97</v>
      </c>
      <c r="J11" s="75">
        <v>257167.99</v>
      </c>
      <c r="K11" s="98">
        <v>234551.25</v>
      </c>
      <c r="L11" s="54">
        <f t="shared" si="0"/>
        <v>-8.7945393203874206E-2</v>
      </c>
      <c r="N11" s="392">
        <f t="shared" si="4"/>
        <v>7.8936499510441502E-2</v>
      </c>
      <c r="P11" s="97">
        <v>35150.317000000003</v>
      </c>
      <c r="Q11" s="75">
        <v>34841.351999999999</v>
      </c>
      <c r="R11" s="75">
        <v>39127.468000000001</v>
      </c>
      <c r="S11" s="75">
        <v>39741.788</v>
      </c>
      <c r="T11" s="75">
        <v>46143.152999999998</v>
      </c>
      <c r="U11" s="75">
        <v>43497.506000000001</v>
      </c>
      <c r="V11" s="75">
        <v>43585.597000000002</v>
      </c>
      <c r="W11" s="75">
        <v>46407.423999999999</v>
      </c>
      <c r="X11" s="75">
        <v>49409.031999999999</v>
      </c>
      <c r="Y11" s="98">
        <v>49105.156000000003</v>
      </c>
      <c r="Z11" s="54">
        <f t="shared" si="1"/>
        <v>-6.1502115645576012E-3</v>
      </c>
      <c r="AB11" s="392">
        <f t="shared" si="5"/>
        <v>5.9775802317174442E-2</v>
      </c>
      <c r="AD11" s="64">
        <f t="shared" si="6"/>
        <v>1.7185982779262736</v>
      </c>
      <c r="AE11" s="89">
        <f t="shared" si="7"/>
        <v>1.6632158663490832</v>
      </c>
      <c r="AF11" s="89">
        <f t="shared" si="8"/>
        <v>1.7012137878452172</v>
      </c>
      <c r="AG11" s="89">
        <f t="shared" si="9"/>
        <v>2.0219373898166197</v>
      </c>
      <c r="AH11" s="89">
        <f t="shared" si="10"/>
        <v>1.9734598057570794</v>
      </c>
      <c r="AI11" s="89">
        <f t="shared" si="11"/>
        <v>2.0267711279357776</v>
      </c>
      <c r="AJ11" s="89">
        <f t="shared" si="12"/>
        <v>1.944668351026368</v>
      </c>
      <c r="AK11" s="89">
        <f t="shared" si="3"/>
        <v>1.8463343613462988</v>
      </c>
      <c r="AL11" s="89">
        <f t="shared" si="3"/>
        <v>1.9212745723136071</v>
      </c>
      <c r="AM11" s="89">
        <f t="shared" si="3"/>
        <v>2.0935789512952927</v>
      </c>
      <c r="AN11" s="54">
        <f t="shared" si="13"/>
        <v>8.9682329358159327E-2</v>
      </c>
      <c r="AO11" s="9"/>
    </row>
    <row r="12" spans="1:41" ht="20.100000000000001" customHeight="1" x14ac:dyDescent="0.25">
      <c r="A12" s="59" t="s">
        <v>97</v>
      </c>
      <c r="B12" s="97">
        <v>75228.58</v>
      </c>
      <c r="C12" s="75">
        <v>78463.72</v>
      </c>
      <c r="D12" s="75">
        <v>84411.88</v>
      </c>
      <c r="E12" s="75">
        <v>89988.62</v>
      </c>
      <c r="F12" s="75">
        <v>90422.49</v>
      </c>
      <c r="G12" s="75">
        <v>99881.35</v>
      </c>
      <c r="H12" s="75">
        <v>105455</v>
      </c>
      <c r="I12" s="75">
        <v>112422.36</v>
      </c>
      <c r="J12" s="75">
        <v>126647.64</v>
      </c>
      <c r="K12" s="98">
        <v>129320.67</v>
      </c>
      <c r="L12" s="54">
        <f t="shared" si="0"/>
        <v>2.1106038770244744E-2</v>
      </c>
      <c r="N12" s="392">
        <f t="shared" si="4"/>
        <v>4.3521921132993177E-2</v>
      </c>
      <c r="P12" s="97">
        <v>34004.218999999997</v>
      </c>
      <c r="Q12" s="75">
        <v>34227.402000000002</v>
      </c>
      <c r="R12" s="75">
        <v>37059.409</v>
      </c>
      <c r="S12" s="75">
        <v>38692.760999999999</v>
      </c>
      <c r="T12" s="75">
        <v>34859.089</v>
      </c>
      <c r="U12" s="75">
        <v>38240.521999999997</v>
      </c>
      <c r="V12" s="75">
        <v>40611.129999999997</v>
      </c>
      <c r="W12" s="75">
        <v>44193.732000000004</v>
      </c>
      <c r="X12" s="75">
        <v>46611.406000000003</v>
      </c>
      <c r="Y12" s="98">
        <v>47518.366999999998</v>
      </c>
      <c r="Z12" s="54">
        <f t="shared" si="1"/>
        <v>1.9457919806152073E-2</v>
      </c>
      <c r="AB12" s="392">
        <f t="shared" si="5"/>
        <v>5.7844200967958344E-2</v>
      </c>
      <c r="AD12" s="64">
        <f t="shared" si="6"/>
        <v>4.5201197470429451</v>
      </c>
      <c r="AE12" s="89">
        <f t="shared" si="7"/>
        <v>4.3621946550584143</v>
      </c>
      <c r="AF12" s="89">
        <f t="shared" si="8"/>
        <v>4.3903072648068022</v>
      </c>
      <c r="AG12" s="89">
        <f t="shared" si="9"/>
        <v>4.2997393448193781</v>
      </c>
      <c r="AH12" s="89">
        <f t="shared" si="10"/>
        <v>3.8551348232060407</v>
      </c>
      <c r="AI12" s="89">
        <f t="shared" si="11"/>
        <v>3.8285948277631405</v>
      </c>
      <c r="AJ12" s="89">
        <f t="shared" si="12"/>
        <v>3.8510388317291735</v>
      </c>
      <c r="AK12" s="89">
        <f t="shared" si="3"/>
        <v>3.9310446783006512</v>
      </c>
      <c r="AL12" s="89">
        <f t="shared" si="3"/>
        <v>3.6804006770280129</v>
      </c>
      <c r="AM12" s="89">
        <f t="shared" si="3"/>
        <v>3.6744603163593261</v>
      </c>
      <c r="AN12" s="54">
        <f t="shared" si="13"/>
        <v>-1.614052705121143E-3</v>
      </c>
      <c r="AO12" s="9"/>
    </row>
    <row r="13" spans="1:41" ht="20.100000000000001" customHeight="1" x14ac:dyDescent="0.25">
      <c r="A13" s="59" t="s">
        <v>95</v>
      </c>
      <c r="B13" s="97">
        <v>156208.35</v>
      </c>
      <c r="C13" s="75">
        <v>156272.81</v>
      </c>
      <c r="D13" s="75">
        <v>147426.65</v>
      </c>
      <c r="E13" s="75">
        <v>144831.45000000001</v>
      </c>
      <c r="F13" s="75">
        <v>143704.24</v>
      </c>
      <c r="G13" s="75">
        <v>147190.84</v>
      </c>
      <c r="H13" s="75">
        <v>139589.35</v>
      </c>
      <c r="I13" s="75">
        <v>139453.93</v>
      </c>
      <c r="J13" s="75">
        <v>149564.85999999999</v>
      </c>
      <c r="K13" s="98">
        <v>136881.60999999999</v>
      </c>
      <c r="L13" s="54">
        <f t="shared" si="0"/>
        <v>-8.4801002053557242E-2</v>
      </c>
      <c r="N13" s="392">
        <f t="shared" si="4"/>
        <v>4.6066499925937053E-2</v>
      </c>
      <c r="P13" s="97">
        <v>49334.203999999998</v>
      </c>
      <c r="Q13" s="75">
        <v>49416.212</v>
      </c>
      <c r="R13" s="75">
        <v>46865.963000000003</v>
      </c>
      <c r="S13" s="75">
        <v>46461.506999999998</v>
      </c>
      <c r="T13" s="75">
        <v>46950.599000000002</v>
      </c>
      <c r="U13" s="75">
        <v>47833.264999999999</v>
      </c>
      <c r="V13" s="75">
        <v>45372.461000000003</v>
      </c>
      <c r="W13" s="75">
        <v>46069.99</v>
      </c>
      <c r="X13" s="75">
        <v>49744.529000000002</v>
      </c>
      <c r="Y13" s="98">
        <v>46642.707000000002</v>
      </c>
      <c r="Z13" s="54">
        <f t="shared" si="1"/>
        <v>-6.2355038078659865E-2</v>
      </c>
      <c r="AB13" s="392">
        <f t="shared" si="5"/>
        <v>5.6778258339508961E-2</v>
      </c>
      <c r="AD13" s="64">
        <f t="shared" si="6"/>
        <v>3.1582309140324445</v>
      </c>
      <c r="AE13" s="89">
        <f t="shared" si="7"/>
        <v>3.1621759409074421</v>
      </c>
      <c r="AF13" s="89">
        <f t="shared" si="8"/>
        <v>3.1789342700251284</v>
      </c>
      <c r="AG13" s="89">
        <f t="shared" si="9"/>
        <v>3.2079708516347791</v>
      </c>
      <c r="AH13" s="89">
        <f t="shared" si="10"/>
        <v>3.2671686653086929</v>
      </c>
      <c r="AI13" s="89">
        <f t="shared" si="11"/>
        <v>3.2497446851991607</v>
      </c>
      <c r="AJ13" s="89">
        <f t="shared" si="12"/>
        <v>3.25042426230941</v>
      </c>
      <c r="AK13" s="89">
        <f t="shared" si="3"/>
        <v>3.3035992603435416</v>
      </c>
      <c r="AL13" s="89">
        <f t="shared" si="3"/>
        <v>3.3259502934044805</v>
      </c>
      <c r="AM13" s="89">
        <f t="shared" si="3"/>
        <v>3.4075217993125593</v>
      </c>
      <c r="AN13" s="54">
        <f t="shared" si="13"/>
        <v>2.4525774203492771E-2</v>
      </c>
      <c r="AO13" s="9"/>
    </row>
    <row r="14" spans="1:41" ht="20.100000000000001" customHeight="1" x14ac:dyDescent="0.25">
      <c r="A14" s="59" t="s">
        <v>94</v>
      </c>
      <c r="B14" s="97">
        <v>163061.32</v>
      </c>
      <c r="C14" s="75">
        <v>162989.37</v>
      </c>
      <c r="D14" s="75">
        <v>165351.46</v>
      </c>
      <c r="E14" s="75">
        <v>147942.73000000001</v>
      </c>
      <c r="F14" s="75">
        <v>132289.26</v>
      </c>
      <c r="G14" s="75">
        <v>139312.98000000001</v>
      </c>
      <c r="H14" s="75">
        <v>147011.67000000001</v>
      </c>
      <c r="I14" s="75">
        <v>136400.25</v>
      </c>
      <c r="J14" s="75">
        <v>119119.54</v>
      </c>
      <c r="K14" s="98">
        <v>130385.27</v>
      </c>
      <c r="L14" s="54">
        <f t="shared" si="0"/>
        <v>9.4574995840313106E-2</v>
      </c>
      <c r="N14" s="392">
        <f t="shared" si="4"/>
        <v>4.3880204439429693E-2</v>
      </c>
      <c r="P14" s="97">
        <v>49723.294000000002</v>
      </c>
      <c r="Q14" s="75">
        <v>49055.601000000002</v>
      </c>
      <c r="R14" s="75">
        <v>50376.838000000003</v>
      </c>
      <c r="S14" s="75">
        <v>49073.796999999999</v>
      </c>
      <c r="T14" s="75">
        <v>45442.807999999997</v>
      </c>
      <c r="U14" s="75">
        <v>47026.6</v>
      </c>
      <c r="V14" s="75">
        <v>50662.942000000003</v>
      </c>
      <c r="W14" s="75">
        <v>46425.741000000002</v>
      </c>
      <c r="X14" s="75">
        <v>42276.343999999997</v>
      </c>
      <c r="Y14" s="98">
        <v>45961.957000000002</v>
      </c>
      <c r="Z14" s="54">
        <f t="shared" si="1"/>
        <v>8.7179085305957513E-2</v>
      </c>
      <c r="AB14" s="392">
        <f t="shared" si="5"/>
        <v>5.5949580034782335E-2</v>
      </c>
      <c r="AD14" s="64">
        <f t="shared" si="6"/>
        <v>3.0493616757180675</v>
      </c>
      <c r="AE14" s="89">
        <f t="shared" si="7"/>
        <v>3.0097423531362817</v>
      </c>
      <c r="AF14" s="89">
        <f t="shared" si="8"/>
        <v>3.0466521432589708</v>
      </c>
      <c r="AG14" s="89">
        <f t="shared" si="9"/>
        <v>3.3170806703377713</v>
      </c>
      <c r="AH14" s="89">
        <f t="shared" si="10"/>
        <v>3.4351093958799068</v>
      </c>
      <c r="AI14" s="89">
        <f t="shared" si="11"/>
        <v>3.375607929713369</v>
      </c>
      <c r="AJ14" s="89">
        <f t="shared" si="12"/>
        <v>3.4461850545606341</v>
      </c>
      <c r="AK14" s="89">
        <f t="shared" si="3"/>
        <v>3.403640462535809</v>
      </c>
      <c r="AL14" s="89">
        <f t="shared" si="3"/>
        <v>3.5490687757860719</v>
      </c>
      <c r="AM14" s="89">
        <f t="shared" si="3"/>
        <v>3.5250881483774972</v>
      </c>
      <c r="AN14" s="54">
        <f t="shared" si="13"/>
        <v>-6.7568787542764278E-3</v>
      </c>
      <c r="AO14" s="9"/>
    </row>
    <row r="15" spans="1:41" ht="20.100000000000001" customHeight="1" x14ac:dyDescent="0.25">
      <c r="A15" s="59" t="s">
        <v>98</v>
      </c>
      <c r="B15" s="97">
        <v>492920.46</v>
      </c>
      <c r="C15" s="75">
        <v>629739.61</v>
      </c>
      <c r="D15" s="75">
        <v>686350.22</v>
      </c>
      <c r="E15" s="75">
        <v>637369.21</v>
      </c>
      <c r="F15" s="75">
        <v>625176.14</v>
      </c>
      <c r="G15" s="75">
        <v>522322.24</v>
      </c>
      <c r="H15" s="75">
        <v>168939.73</v>
      </c>
      <c r="I15" s="75">
        <v>266404.88</v>
      </c>
      <c r="J15" s="75">
        <v>227513.05</v>
      </c>
      <c r="K15" s="98">
        <v>268367.15000000002</v>
      </c>
      <c r="L15" s="54">
        <f t="shared" si="0"/>
        <v>0.17956816103515835</v>
      </c>
      <c r="N15" s="392">
        <f t="shared" si="4"/>
        <v>9.031699214817053E-2</v>
      </c>
      <c r="P15" s="97">
        <v>56310.071000000004</v>
      </c>
      <c r="Q15" s="75">
        <v>73195.986999999994</v>
      </c>
      <c r="R15" s="75">
        <v>86351.58</v>
      </c>
      <c r="S15" s="75">
        <v>93750.759000000005</v>
      </c>
      <c r="T15" s="75">
        <v>95352.808000000005</v>
      </c>
      <c r="U15" s="75">
        <v>72664.784</v>
      </c>
      <c r="V15" s="75">
        <v>32754.182000000001</v>
      </c>
      <c r="W15" s="75">
        <v>45690.586000000003</v>
      </c>
      <c r="X15" s="75">
        <v>39566.084000000003</v>
      </c>
      <c r="Y15" s="98">
        <v>36838.080999999998</v>
      </c>
      <c r="Z15" s="54">
        <f t="shared" si="1"/>
        <v>-6.894801618477088E-2</v>
      </c>
      <c r="AB15" s="392">
        <f t="shared" si="5"/>
        <v>4.4843067958078769E-2</v>
      </c>
      <c r="AD15" s="64">
        <f t="shared" si="6"/>
        <v>1.1423764191082675</v>
      </c>
      <c r="AE15" s="89">
        <f t="shared" si="7"/>
        <v>1.1623214712506331</v>
      </c>
      <c r="AF15" s="89">
        <f t="shared" si="8"/>
        <v>1.2581270827013067</v>
      </c>
      <c r="AG15" s="89">
        <f t="shared" si="9"/>
        <v>1.4709019125665015</v>
      </c>
      <c r="AH15" s="89">
        <f t="shared" si="10"/>
        <v>1.5252150857836642</v>
      </c>
      <c r="AI15" s="89">
        <f t="shared" si="11"/>
        <v>1.3911868657938058</v>
      </c>
      <c r="AJ15" s="89">
        <f t="shared" si="12"/>
        <v>1.9388087100648259</v>
      </c>
      <c r="AK15" s="89">
        <f t="shared" si="3"/>
        <v>1.7150806696934382</v>
      </c>
      <c r="AL15" s="89">
        <f t="shared" si="3"/>
        <v>1.739068769901331</v>
      </c>
      <c r="AM15" s="89">
        <f t="shared" si="3"/>
        <v>1.3726747480084649</v>
      </c>
      <c r="AN15" s="54">
        <f t="shared" si="13"/>
        <v>-0.21068403287677581</v>
      </c>
      <c r="AO15" s="9"/>
    </row>
    <row r="16" spans="1:41" ht="20.100000000000001" customHeight="1" x14ac:dyDescent="0.25">
      <c r="A16" s="59" t="s">
        <v>100</v>
      </c>
      <c r="B16" s="97">
        <v>69935.3</v>
      </c>
      <c r="C16" s="75">
        <v>73693.009999999995</v>
      </c>
      <c r="D16" s="75">
        <v>80501.19</v>
      </c>
      <c r="E16" s="75">
        <v>84194.35</v>
      </c>
      <c r="F16" s="75">
        <v>95327.17</v>
      </c>
      <c r="G16" s="75">
        <v>95890.72</v>
      </c>
      <c r="H16" s="75">
        <v>96172.19</v>
      </c>
      <c r="I16" s="75">
        <v>97045.9</v>
      </c>
      <c r="J16" s="75">
        <v>99880.97</v>
      </c>
      <c r="K16" s="98">
        <v>101723.29</v>
      </c>
      <c r="L16" s="54">
        <f t="shared" si="0"/>
        <v>1.8445155268315801E-2</v>
      </c>
      <c r="N16" s="392">
        <f t="shared" si="4"/>
        <v>3.4234225702423238E-2</v>
      </c>
      <c r="P16" s="97">
        <v>18456.59</v>
      </c>
      <c r="Q16" s="75">
        <v>20031.103999999999</v>
      </c>
      <c r="R16" s="75">
        <v>21961.425999999999</v>
      </c>
      <c r="S16" s="75">
        <v>24244.718000000001</v>
      </c>
      <c r="T16" s="75">
        <v>26077.845000000001</v>
      </c>
      <c r="U16" s="75">
        <v>27112.824000000001</v>
      </c>
      <c r="V16" s="75">
        <v>28844.870999999999</v>
      </c>
      <c r="W16" s="75">
        <v>29130.555</v>
      </c>
      <c r="X16" s="75">
        <v>30464.022000000001</v>
      </c>
      <c r="Y16" s="98">
        <v>32234.714</v>
      </c>
      <c r="Z16" s="54">
        <f t="shared" si="1"/>
        <v>5.8124038907272295E-2</v>
      </c>
      <c r="AB16" s="392">
        <f t="shared" si="5"/>
        <v>3.9239380317102654E-2</v>
      </c>
      <c r="AD16" s="64">
        <f t="shared" si="6"/>
        <v>2.6390949920855418</v>
      </c>
      <c r="AE16" s="89">
        <f t="shared" si="7"/>
        <v>2.718182362207759</v>
      </c>
      <c r="AF16" s="89">
        <f t="shared" si="8"/>
        <v>2.7280871251716898</v>
      </c>
      <c r="AG16" s="89">
        <f t="shared" si="9"/>
        <v>2.8796134182400603</v>
      </c>
      <c r="AH16" s="89">
        <f t="shared" si="10"/>
        <v>2.7356151451889321</v>
      </c>
      <c r="AI16" s="89">
        <f t="shared" si="11"/>
        <v>2.8274711046074112</v>
      </c>
      <c r="AJ16" s="89">
        <f t="shared" si="12"/>
        <v>2.9992943906133362</v>
      </c>
      <c r="AK16" s="89">
        <f t="shared" si="3"/>
        <v>3.0017295939344169</v>
      </c>
      <c r="AL16" s="89">
        <f t="shared" si="3"/>
        <v>3.0500326538678992</v>
      </c>
      <c r="AM16" s="89">
        <f t="shared" si="3"/>
        <v>3.1688627058759113</v>
      </c>
      <c r="AN16" s="54">
        <f t="shared" si="13"/>
        <v>3.8960255673760665E-2</v>
      </c>
      <c r="AO16" s="9"/>
    </row>
    <row r="17" spans="1:41" ht="20.100000000000001" customHeight="1" x14ac:dyDescent="0.25">
      <c r="A17" s="59" t="s">
        <v>103</v>
      </c>
      <c r="B17" s="97">
        <v>38204.269999999997</v>
      </c>
      <c r="C17" s="75">
        <v>34057.65</v>
      </c>
      <c r="D17" s="75">
        <v>24808.79</v>
      </c>
      <c r="E17" s="75">
        <v>28352.22</v>
      </c>
      <c r="F17" s="75">
        <v>33486.050000000003</v>
      </c>
      <c r="G17" s="75">
        <v>35743.29</v>
      </c>
      <c r="H17" s="75">
        <v>38794.050000000003</v>
      </c>
      <c r="I17" s="75">
        <v>33763.32</v>
      </c>
      <c r="J17" s="75">
        <v>35357.769999999997</v>
      </c>
      <c r="K17" s="98">
        <v>37630.35</v>
      </c>
      <c r="L17" s="54">
        <f t="shared" si="0"/>
        <v>6.4273849849693629E-2</v>
      </c>
      <c r="N17" s="392">
        <f t="shared" si="4"/>
        <v>1.2664217753487745E-2</v>
      </c>
      <c r="P17" s="97">
        <v>16227.867</v>
      </c>
      <c r="Q17" s="75">
        <v>13409.54</v>
      </c>
      <c r="R17" s="75">
        <v>9410.0049999999992</v>
      </c>
      <c r="S17" s="75">
        <v>11257.647999999999</v>
      </c>
      <c r="T17" s="75">
        <v>14455.663</v>
      </c>
      <c r="U17" s="75">
        <v>16162.11</v>
      </c>
      <c r="V17" s="75">
        <v>18471.945</v>
      </c>
      <c r="W17" s="75">
        <v>18208.41</v>
      </c>
      <c r="X17" s="75">
        <v>20429.206999999999</v>
      </c>
      <c r="Y17" s="98">
        <v>22763.08</v>
      </c>
      <c r="Z17" s="54">
        <f t="shared" si="1"/>
        <v>0.11424197718491978</v>
      </c>
      <c r="AB17" s="392">
        <f t="shared" si="5"/>
        <v>2.7709541747714381E-2</v>
      </c>
      <c r="AD17" s="64">
        <f t="shared" si="6"/>
        <v>4.2476579188661381</v>
      </c>
      <c r="AE17" s="89">
        <f t="shared" si="7"/>
        <v>3.9373063026955766</v>
      </c>
      <c r="AF17" s="89">
        <f t="shared" si="8"/>
        <v>3.7930124766262274</v>
      </c>
      <c r="AG17" s="89">
        <f t="shared" si="9"/>
        <v>3.9706407470032321</v>
      </c>
      <c r="AH17" s="89">
        <f t="shared" si="10"/>
        <v>4.3169209267739852</v>
      </c>
      <c r="AI17" s="89">
        <f t="shared" si="11"/>
        <v>4.5217186218728047</v>
      </c>
      <c r="AJ17" s="89">
        <f t="shared" si="12"/>
        <v>4.7615407517389912</v>
      </c>
      <c r="AK17" s="89">
        <f t="shared" si="3"/>
        <v>5.3929560244667885</v>
      </c>
      <c r="AL17" s="89">
        <f t="shared" si="3"/>
        <v>5.7778550513790883</v>
      </c>
      <c r="AM17" s="89">
        <f t="shared" si="3"/>
        <v>6.0491278980928964</v>
      </c>
      <c r="AN17" s="54">
        <f t="shared" si="13"/>
        <v>4.6950441695324176E-2</v>
      </c>
      <c r="AO17" s="9"/>
    </row>
    <row r="18" spans="1:41" ht="20.100000000000001" customHeight="1" x14ac:dyDescent="0.25">
      <c r="A18" s="59" t="s">
        <v>102</v>
      </c>
      <c r="B18" s="97">
        <v>34083.51</v>
      </c>
      <c r="C18" s="75">
        <v>52649.9</v>
      </c>
      <c r="D18" s="75">
        <v>57487.09</v>
      </c>
      <c r="E18" s="75">
        <v>70343.509999999995</v>
      </c>
      <c r="F18" s="75">
        <v>74459.94</v>
      </c>
      <c r="G18" s="75">
        <v>86885.86</v>
      </c>
      <c r="H18" s="75">
        <v>98422.32</v>
      </c>
      <c r="I18" s="75">
        <v>94539.199999999997</v>
      </c>
      <c r="J18" s="75">
        <v>105289.72</v>
      </c>
      <c r="K18" s="98">
        <v>99485.23</v>
      </c>
      <c r="L18" s="54">
        <f t="shared" si="0"/>
        <v>-5.5128743812786332E-2</v>
      </c>
      <c r="N18" s="392">
        <f t="shared" si="4"/>
        <v>3.3481023056543761E-2</v>
      </c>
      <c r="P18" s="97">
        <v>6401.6289999999999</v>
      </c>
      <c r="Q18" s="75">
        <v>10161.326999999999</v>
      </c>
      <c r="R18" s="75">
        <v>11378.439</v>
      </c>
      <c r="S18" s="75">
        <v>14183.454</v>
      </c>
      <c r="T18" s="75">
        <v>14643.191000000001</v>
      </c>
      <c r="U18" s="75">
        <v>17564.351999999999</v>
      </c>
      <c r="V18" s="75">
        <v>19657.137999999999</v>
      </c>
      <c r="W18" s="75">
        <v>20385.73</v>
      </c>
      <c r="X18" s="75">
        <v>23247.678</v>
      </c>
      <c r="Y18" s="98">
        <v>22128.932000000001</v>
      </c>
      <c r="Z18" s="54">
        <f t="shared" si="1"/>
        <v>-4.8122913608834361E-2</v>
      </c>
      <c r="AB18" s="392">
        <f t="shared" si="5"/>
        <v>2.6937592148616647E-2</v>
      </c>
      <c r="AD18" s="64">
        <f t="shared" si="6"/>
        <v>1.8782188219464486</v>
      </c>
      <c r="AE18" s="89">
        <f t="shared" si="7"/>
        <v>1.9299803038562273</v>
      </c>
      <c r="AF18" s="89">
        <f t="shared" si="8"/>
        <v>1.9793033531528559</v>
      </c>
      <c r="AG18" s="89">
        <f t="shared" si="9"/>
        <v>2.0163130898642962</v>
      </c>
      <c r="AH18" s="89">
        <f t="shared" si="10"/>
        <v>1.9665864624655891</v>
      </c>
      <c r="AI18" s="89">
        <f t="shared" si="11"/>
        <v>2.02154320622481</v>
      </c>
      <c r="AJ18" s="89">
        <f t="shared" si="12"/>
        <v>1.9972235972490791</v>
      </c>
      <c r="AK18" s="89">
        <f t="shared" si="3"/>
        <v>2.1563256300032156</v>
      </c>
      <c r="AL18" s="89">
        <f t="shared" si="3"/>
        <v>2.2079722502823635</v>
      </c>
      <c r="AM18" s="89">
        <f t="shared" si="3"/>
        <v>2.2243434527919375</v>
      </c>
      <c r="AN18" s="54">
        <f t="shared" si="13"/>
        <v>7.4145870753041859E-3</v>
      </c>
      <c r="AO18" s="9"/>
    </row>
    <row r="19" spans="1:41" ht="20.100000000000001" customHeight="1" x14ac:dyDescent="0.25">
      <c r="A19" s="59" t="s">
        <v>105</v>
      </c>
      <c r="B19" s="97">
        <v>52300.51</v>
      </c>
      <c r="C19" s="75">
        <v>59634.080000000002</v>
      </c>
      <c r="D19" s="75">
        <v>60928.68</v>
      </c>
      <c r="E19" s="75">
        <v>60064.7</v>
      </c>
      <c r="F19" s="75">
        <v>57880.39</v>
      </c>
      <c r="G19" s="75">
        <v>66616.039999999994</v>
      </c>
      <c r="H19" s="75">
        <v>68002.649999999994</v>
      </c>
      <c r="I19" s="75">
        <v>66537.009999999995</v>
      </c>
      <c r="J19" s="75">
        <v>78467.41</v>
      </c>
      <c r="K19" s="98">
        <v>89109.51</v>
      </c>
      <c r="L19" s="54">
        <f t="shared" si="0"/>
        <v>0.13562445861281761</v>
      </c>
      <c r="N19" s="392">
        <f t="shared" si="4"/>
        <v>2.9989150739937142E-2</v>
      </c>
      <c r="P19" s="97">
        <v>13790.714</v>
      </c>
      <c r="Q19" s="75">
        <v>14385.162</v>
      </c>
      <c r="R19" s="75">
        <v>15265.422</v>
      </c>
      <c r="S19" s="75">
        <v>15534.871999999999</v>
      </c>
      <c r="T19" s="75">
        <v>14963.08</v>
      </c>
      <c r="U19" s="75">
        <v>16198.379000000001</v>
      </c>
      <c r="V19" s="75">
        <v>16725.637999999999</v>
      </c>
      <c r="W19" s="75">
        <v>15975.728999999999</v>
      </c>
      <c r="X19" s="75">
        <v>19243.746999999999</v>
      </c>
      <c r="Y19" s="98">
        <v>20624.280999999999</v>
      </c>
      <c r="Z19" s="54">
        <f t="shared" si="1"/>
        <v>7.1739355126628906E-2</v>
      </c>
      <c r="AB19" s="392">
        <f t="shared" si="5"/>
        <v>2.5105977547242832E-2</v>
      </c>
      <c r="AD19" s="64">
        <f t="shared" si="6"/>
        <v>2.6368220883505722</v>
      </c>
      <c r="AE19" s="89">
        <f t="shared" si="7"/>
        <v>2.4122384381548265</v>
      </c>
      <c r="AF19" s="89">
        <f t="shared" si="8"/>
        <v>2.5054575283757998</v>
      </c>
      <c r="AG19" s="89">
        <f t="shared" si="9"/>
        <v>2.5863563790379374</v>
      </c>
      <c r="AH19" s="89">
        <f t="shared" si="10"/>
        <v>2.5851726292791049</v>
      </c>
      <c r="AI19" s="89">
        <f t="shared" si="11"/>
        <v>2.4316034096292731</v>
      </c>
      <c r="AJ19" s="89">
        <f t="shared" si="12"/>
        <v>2.4595567966836587</v>
      </c>
      <c r="AK19" s="89">
        <f t="shared" si="3"/>
        <v>2.4010289912336007</v>
      </c>
      <c r="AL19" s="89">
        <f t="shared" si="3"/>
        <v>2.4524508964932061</v>
      </c>
      <c r="AM19" s="89">
        <f t="shared" si="3"/>
        <v>2.3144870844873906</v>
      </c>
      <c r="AN19" s="54">
        <f t="shared" si="13"/>
        <v>-5.6255483933681169E-2</v>
      </c>
      <c r="AO19" s="9"/>
    </row>
    <row r="20" spans="1:41" ht="20.100000000000001" customHeight="1" x14ac:dyDescent="0.25">
      <c r="A20" s="59" t="s">
        <v>104</v>
      </c>
      <c r="B20" s="97">
        <v>28252.639999999999</v>
      </c>
      <c r="C20" s="75">
        <v>61917.33</v>
      </c>
      <c r="D20" s="75">
        <v>60509.279999999999</v>
      </c>
      <c r="E20" s="75">
        <v>44286.78</v>
      </c>
      <c r="F20" s="75">
        <v>42207.67</v>
      </c>
      <c r="G20" s="75">
        <v>65551.14</v>
      </c>
      <c r="H20" s="75">
        <v>72853.600000000006</v>
      </c>
      <c r="I20" s="75">
        <v>97530.58</v>
      </c>
      <c r="J20" s="75">
        <v>79797.990000000005</v>
      </c>
      <c r="K20" s="98">
        <v>64352.77</v>
      </c>
      <c r="L20" s="54">
        <f t="shared" si="0"/>
        <v>-0.19355399803929907</v>
      </c>
      <c r="N20" s="392">
        <f t="shared" si="4"/>
        <v>2.1657451825989219E-2</v>
      </c>
      <c r="P20" s="97">
        <v>5002.866</v>
      </c>
      <c r="Q20" s="75">
        <v>8615.6280000000006</v>
      </c>
      <c r="R20" s="75">
        <v>10712.698</v>
      </c>
      <c r="S20" s="75">
        <v>11236.5</v>
      </c>
      <c r="T20" s="75">
        <v>9601.3259999999991</v>
      </c>
      <c r="U20" s="75">
        <v>14200.27</v>
      </c>
      <c r="V20" s="75">
        <v>17568.776999999998</v>
      </c>
      <c r="W20" s="75">
        <v>21765.528999999999</v>
      </c>
      <c r="X20" s="75">
        <v>22042.305</v>
      </c>
      <c r="Y20" s="98">
        <v>19946.364000000001</v>
      </c>
      <c r="Z20" s="54">
        <f t="shared" si="1"/>
        <v>-9.508719709667382E-2</v>
      </c>
      <c r="AB20" s="392">
        <f t="shared" si="5"/>
        <v>2.4280747858949982E-2</v>
      </c>
      <c r="AD20" s="64">
        <f t="shared" si="6"/>
        <v>1.7707605377762927</v>
      </c>
      <c r="AE20" s="89">
        <f t="shared" si="7"/>
        <v>1.3914727912201641</v>
      </c>
      <c r="AF20" s="89">
        <f t="shared" si="8"/>
        <v>1.7704223219975515</v>
      </c>
      <c r="AG20" s="89">
        <f t="shared" si="9"/>
        <v>2.5372131367419355</v>
      </c>
      <c r="AH20" s="89">
        <f t="shared" si="10"/>
        <v>2.274782284831169</v>
      </c>
      <c r="AI20" s="89">
        <f t="shared" si="11"/>
        <v>2.1662887937570576</v>
      </c>
      <c r="AJ20" s="89">
        <f t="shared" si="12"/>
        <v>2.4115180306807069</v>
      </c>
      <c r="AK20" s="89">
        <f t="shared" si="3"/>
        <v>2.231662007956889</v>
      </c>
      <c r="AL20" s="89">
        <f t="shared" si="3"/>
        <v>2.76226318482458</v>
      </c>
      <c r="AM20" s="89">
        <f t="shared" si="3"/>
        <v>3.0995346431862996</v>
      </c>
      <c r="AN20" s="54">
        <f t="shared" si="13"/>
        <v>0.12209968268578951</v>
      </c>
      <c r="AO20" s="9"/>
    </row>
    <row r="21" spans="1:41" ht="20.100000000000001" customHeight="1" x14ac:dyDescent="0.25">
      <c r="A21" s="59" t="s">
        <v>101</v>
      </c>
      <c r="B21" s="97">
        <v>43770.65</v>
      </c>
      <c r="C21" s="75">
        <v>118525.04</v>
      </c>
      <c r="D21" s="75">
        <v>249224.94</v>
      </c>
      <c r="E21" s="75">
        <v>172953.15</v>
      </c>
      <c r="F21" s="75">
        <v>38128.82</v>
      </c>
      <c r="G21" s="75">
        <v>37803.18</v>
      </c>
      <c r="H21" s="75">
        <v>230123.47</v>
      </c>
      <c r="I21" s="75">
        <v>221890.46</v>
      </c>
      <c r="J21" s="75">
        <v>152989.95000000001</v>
      </c>
      <c r="K21" s="98">
        <v>54342.43</v>
      </c>
      <c r="L21" s="54">
        <f t="shared" si="0"/>
        <v>-0.64479738701790545</v>
      </c>
      <c r="N21" s="392">
        <f t="shared" si="4"/>
        <v>1.8288545463267417E-2</v>
      </c>
      <c r="P21" s="97">
        <v>11562.975</v>
      </c>
      <c r="Q21" s="75">
        <v>14880.498</v>
      </c>
      <c r="R21" s="75">
        <v>21005.488000000001</v>
      </c>
      <c r="S21" s="75">
        <v>19079.097000000002</v>
      </c>
      <c r="T21" s="75">
        <v>13231.349</v>
      </c>
      <c r="U21" s="75">
        <v>15258.859</v>
      </c>
      <c r="V21" s="75">
        <v>19585.288</v>
      </c>
      <c r="W21" s="75">
        <v>23465.341</v>
      </c>
      <c r="X21" s="75">
        <v>21137.116999999998</v>
      </c>
      <c r="Y21" s="98">
        <v>15183.748</v>
      </c>
      <c r="Z21" s="54">
        <f t="shared" si="1"/>
        <v>-0.28165473086987214</v>
      </c>
      <c r="AB21" s="392">
        <f t="shared" si="5"/>
        <v>1.8483206099208661E-2</v>
      </c>
      <c r="AD21" s="64">
        <f t="shared" si="6"/>
        <v>2.6417188230012578</v>
      </c>
      <c r="AE21" s="89">
        <f t="shared" si="7"/>
        <v>1.2554729363516772</v>
      </c>
      <c r="AF21" s="89">
        <f t="shared" si="8"/>
        <v>0.84283250303922241</v>
      </c>
      <c r="AG21" s="89">
        <f t="shared" si="9"/>
        <v>1.1031367165038626</v>
      </c>
      <c r="AH21" s="89">
        <f t="shared" si="10"/>
        <v>3.4701700708283134</v>
      </c>
      <c r="AI21" s="89">
        <f t="shared" si="11"/>
        <v>4.0363956153953184</v>
      </c>
      <c r="AJ21" s="89">
        <f t="shared" si="12"/>
        <v>0.85107738032978553</v>
      </c>
      <c r="AK21" s="89">
        <f t="shared" si="3"/>
        <v>1.0575191470602205</v>
      </c>
      <c r="AL21" s="89">
        <f t="shared" si="3"/>
        <v>1.3816016672990608</v>
      </c>
      <c r="AM21" s="89">
        <f t="shared" si="3"/>
        <v>2.794087051315151</v>
      </c>
      <c r="AN21" s="54">
        <f t="shared" si="13"/>
        <v>1.0223535606883025</v>
      </c>
      <c r="AO21" s="9"/>
    </row>
    <row r="22" spans="1:41" ht="20.100000000000001" customHeight="1" x14ac:dyDescent="0.25">
      <c r="A22" s="59" t="s">
        <v>106</v>
      </c>
      <c r="B22" s="97">
        <v>40989.519999999997</v>
      </c>
      <c r="C22" s="75">
        <v>39935.07</v>
      </c>
      <c r="D22" s="75">
        <v>42782.41</v>
      </c>
      <c r="E22" s="75">
        <v>46594.9</v>
      </c>
      <c r="F22" s="75">
        <v>47458.32</v>
      </c>
      <c r="G22" s="75">
        <v>48350.95</v>
      </c>
      <c r="H22" s="75">
        <v>46837.1</v>
      </c>
      <c r="I22" s="75">
        <v>47071.77</v>
      </c>
      <c r="J22" s="75">
        <v>49675.15</v>
      </c>
      <c r="K22" s="98">
        <v>47009.67</v>
      </c>
      <c r="L22" s="54">
        <f t="shared" si="0"/>
        <v>-5.3658217438699293E-2</v>
      </c>
      <c r="N22" s="392">
        <f t="shared" si="4"/>
        <v>1.5820758972467708E-2</v>
      </c>
      <c r="P22" s="97">
        <v>8398.9230000000007</v>
      </c>
      <c r="Q22" s="75">
        <v>8290.9560000000001</v>
      </c>
      <c r="R22" s="75">
        <v>8731.0589999999993</v>
      </c>
      <c r="S22" s="75">
        <v>9216.4330000000009</v>
      </c>
      <c r="T22" s="75">
        <v>9632.7129999999997</v>
      </c>
      <c r="U22" s="75">
        <v>9663.8379999999997</v>
      </c>
      <c r="V22" s="75">
        <v>9917.1830000000009</v>
      </c>
      <c r="W22" s="75">
        <v>10577.057000000001</v>
      </c>
      <c r="X22" s="75">
        <v>10992.173000000001</v>
      </c>
      <c r="Y22" s="98">
        <v>10632.609</v>
      </c>
      <c r="Z22" s="54">
        <f t="shared" si="1"/>
        <v>-3.2710911664145047E-2</v>
      </c>
      <c r="AB22" s="392">
        <f t="shared" si="5"/>
        <v>1.2943095704650848E-2</v>
      </c>
      <c r="AD22" s="64">
        <f t="shared" si="6"/>
        <v>2.0490415598914065</v>
      </c>
      <c r="AE22" s="89">
        <f t="shared" si="7"/>
        <v>2.0761090440056824</v>
      </c>
      <c r="AF22" s="89">
        <f t="shared" si="8"/>
        <v>2.040805789108187</v>
      </c>
      <c r="AG22" s="89">
        <f t="shared" si="9"/>
        <v>1.977991797385551</v>
      </c>
      <c r="AH22" s="89">
        <f t="shared" si="10"/>
        <v>2.0297206053648758</v>
      </c>
      <c r="AI22" s="89">
        <f t="shared" si="11"/>
        <v>1.9986862719346776</v>
      </c>
      <c r="AJ22" s="89">
        <f t="shared" si="12"/>
        <v>2.1173776770978563</v>
      </c>
      <c r="AK22" s="89">
        <f t="shared" si="3"/>
        <v>2.2470064329427171</v>
      </c>
      <c r="AL22" s="89">
        <f t="shared" si="3"/>
        <v>2.2128112345911388</v>
      </c>
      <c r="AM22" s="89">
        <f t="shared" si="3"/>
        <v>2.2617918823935588</v>
      </c>
      <c r="AN22" s="54">
        <f t="shared" si="13"/>
        <v>2.2135032142255959E-2</v>
      </c>
      <c r="AO22" s="9"/>
    </row>
    <row r="23" spans="1:41" ht="20.100000000000001" customHeight="1" x14ac:dyDescent="0.25">
      <c r="A23" s="59" t="s">
        <v>107</v>
      </c>
      <c r="B23" s="97">
        <v>26921.55</v>
      </c>
      <c r="C23" s="75">
        <v>25440.85</v>
      </c>
      <c r="D23" s="75">
        <v>28527.1</v>
      </c>
      <c r="E23" s="75">
        <v>28539.84</v>
      </c>
      <c r="F23" s="75">
        <v>28022.45</v>
      </c>
      <c r="G23" s="75">
        <v>31460.560000000001</v>
      </c>
      <c r="H23" s="75">
        <v>34518.800000000003</v>
      </c>
      <c r="I23" s="75">
        <v>32939.75</v>
      </c>
      <c r="J23" s="75">
        <v>36776.42</v>
      </c>
      <c r="K23" s="98">
        <v>37074.550000000003</v>
      </c>
      <c r="L23" s="54">
        <f t="shared" si="0"/>
        <v>8.1065530576386897E-3</v>
      </c>
      <c r="N23" s="392">
        <f t="shared" si="4"/>
        <v>1.2477167347966975E-2</v>
      </c>
      <c r="P23" s="97">
        <v>6065.7070000000003</v>
      </c>
      <c r="Q23" s="75">
        <v>5866.5370000000003</v>
      </c>
      <c r="R23" s="75">
        <v>6811.0550000000003</v>
      </c>
      <c r="S23" s="75">
        <v>6987.2629999999999</v>
      </c>
      <c r="T23" s="75">
        <v>8231.116</v>
      </c>
      <c r="U23" s="75">
        <v>8177.6229999999996</v>
      </c>
      <c r="V23" s="75">
        <v>9026.5149999999994</v>
      </c>
      <c r="W23" s="75">
        <v>9201.2900000000009</v>
      </c>
      <c r="X23" s="75">
        <v>9849.5589999999993</v>
      </c>
      <c r="Y23" s="98">
        <v>10617.588</v>
      </c>
      <c r="Z23" s="54">
        <f t="shared" si="1"/>
        <v>7.7975978416901764E-2</v>
      </c>
      <c r="AB23" s="392">
        <f t="shared" si="5"/>
        <v>1.2924810612009939E-2</v>
      </c>
      <c r="AD23" s="64">
        <f t="shared" si="6"/>
        <v>2.2531046689362242</v>
      </c>
      <c r="AE23" s="89">
        <f t="shared" ref="AE23:AE33" si="14">(Q23/C23)*10</f>
        <v>2.3059516486280924</v>
      </c>
      <c r="AF23" s="89">
        <f t="shared" ref="AF23:AF33" si="15">(R23/D23)*10</f>
        <v>2.3875735703944674</v>
      </c>
      <c r="AG23" s="89">
        <f t="shared" ref="AG23:AG33" si="16">(S23/E23)*10</f>
        <v>2.4482488339107715</v>
      </c>
      <c r="AH23" s="89">
        <f t="shared" ref="AH23:AH33" si="17">(T23/F23)*10</f>
        <v>2.9373291771418986</v>
      </c>
      <c r="AI23" s="89">
        <f t="shared" ref="AI23:AI33" si="18">(U23/G23)*10</f>
        <v>2.5993253139804247</v>
      </c>
      <c r="AJ23" s="89">
        <f t="shared" ref="AJ23:AJ33" si="19">(V23/H23)*10</f>
        <v>2.6149561977820781</v>
      </c>
      <c r="AK23" s="89">
        <f t="shared" ref="AK23:AK33" si="20">(W23/I23)*10</f>
        <v>2.7933697128848882</v>
      </c>
      <c r="AL23" s="89">
        <f t="shared" ref="AL23:AL33" si="21">(X23/J23)*10</f>
        <v>2.678226700695717</v>
      </c>
      <c r="AM23" s="89">
        <f t="shared" ref="AM23:AM33" si="22">(Y23/K23)*10</f>
        <v>2.8638481114403276</v>
      </c>
      <c r="AN23" s="54">
        <f t="shared" si="13"/>
        <v>6.9307579786428125E-2</v>
      </c>
      <c r="AO23" s="9"/>
    </row>
    <row r="24" spans="1:41" ht="20.100000000000001" customHeight="1" x14ac:dyDescent="0.25">
      <c r="A24" s="59" t="s">
        <v>111</v>
      </c>
      <c r="B24" s="97">
        <v>1216.44</v>
      </c>
      <c r="C24" s="75">
        <v>1459.51</v>
      </c>
      <c r="D24" s="75">
        <v>1616.56</v>
      </c>
      <c r="E24" s="75">
        <v>1999.57</v>
      </c>
      <c r="F24" s="75">
        <v>2123.13</v>
      </c>
      <c r="G24" s="75">
        <v>1977.53</v>
      </c>
      <c r="H24" s="75">
        <v>2885.23</v>
      </c>
      <c r="I24" s="75">
        <v>3974.1</v>
      </c>
      <c r="J24" s="75">
        <v>3172.88</v>
      </c>
      <c r="K24" s="98">
        <v>3667.72</v>
      </c>
      <c r="L24" s="54">
        <f t="shared" si="0"/>
        <v>0.15595925468344207</v>
      </c>
      <c r="N24" s="392">
        <f t="shared" si="4"/>
        <v>1.234344212552423E-3</v>
      </c>
      <c r="P24" s="97">
        <v>2470.2429999999999</v>
      </c>
      <c r="Q24" s="75">
        <v>3125.373</v>
      </c>
      <c r="R24" s="75">
        <v>3453.8310000000001</v>
      </c>
      <c r="S24" s="75">
        <v>4254.7240000000002</v>
      </c>
      <c r="T24" s="75">
        <v>4316.6480000000001</v>
      </c>
      <c r="U24" s="75">
        <v>4365.51</v>
      </c>
      <c r="V24" s="75">
        <v>5017.9650000000001</v>
      </c>
      <c r="W24" s="75">
        <v>6750.3689999999997</v>
      </c>
      <c r="X24" s="75">
        <v>7193.1310000000003</v>
      </c>
      <c r="Y24" s="98">
        <v>8389.0079999999998</v>
      </c>
      <c r="Z24" s="54">
        <f t="shared" si="1"/>
        <v>0.16625263741199756</v>
      </c>
      <c r="AB24" s="392">
        <f t="shared" si="5"/>
        <v>1.0211955824866841E-2</v>
      </c>
      <c r="AD24" s="64">
        <f t="shared" si="6"/>
        <v>20.307150373220214</v>
      </c>
      <c r="AE24" s="89">
        <f t="shared" si="14"/>
        <v>21.413851224040947</v>
      </c>
      <c r="AF24" s="89">
        <f t="shared" si="15"/>
        <v>21.365312762903947</v>
      </c>
      <c r="AG24" s="89">
        <f t="shared" si="16"/>
        <v>21.278194811884561</v>
      </c>
      <c r="AH24" s="89">
        <f t="shared" si="17"/>
        <v>20.331529392924597</v>
      </c>
      <c r="AI24" s="89">
        <f t="shared" si="18"/>
        <v>22.075569017916294</v>
      </c>
      <c r="AJ24" s="89">
        <f t="shared" si="19"/>
        <v>17.39190636448394</v>
      </c>
      <c r="AK24" s="89">
        <f t="shared" si="20"/>
        <v>16.985906242922926</v>
      </c>
      <c r="AL24" s="89">
        <f t="shared" si="21"/>
        <v>22.67066828874713</v>
      </c>
      <c r="AM24" s="89">
        <f t="shared" si="22"/>
        <v>22.872542069732695</v>
      </c>
      <c r="AN24" s="54">
        <f t="shared" si="13"/>
        <v>8.9046241784485752E-3</v>
      </c>
      <c r="AO24" s="9"/>
    </row>
    <row r="25" spans="1:41" ht="20.100000000000001" customHeight="1" x14ac:dyDescent="0.25">
      <c r="A25" s="59" t="s">
        <v>148</v>
      </c>
      <c r="B25" s="97">
        <v>11756.71</v>
      </c>
      <c r="C25" s="75">
        <v>10414.85</v>
      </c>
      <c r="D25" s="75">
        <v>11249.41</v>
      </c>
      <c r="E25" s="75">
        <v>8855.73</v>
      </c>
      <c r="F25" s="75">
        <v>8560.57</v>
      </c>
      <c r="G25" s="75">
        <v>12833.12</v>
      </c>
      <c r="H25" s="75">
        <v>13826.3</v>
      </c>
      <c r="I25" s="75">
        <v>16929.580000000002</v>
      </c>
      <c r="J25" s="75">
        <v>17888.68</v>
      </c>
      <c r="K25" s="98">
        <v>30189.68</v>
      </c>
      <c r="L25" s="54">
        <f t="shared" si="0"/>
        <v>0.6876415699760966</v>
      </c>
      <c r="N25" s="392">
        <f t="shared" si="4"/>
        <v>1.0160114945200189E-2</v>
      </c>
      <c r="P25" s="97">
        <v>3344.9140000000002</v>
      </c>
      <c r="Q25" s="75">
        <v>3089.09</v>
      </c>
      <c r="R25" s="75">
        <v>3247.152</v>
      </c>
      <c r="S25" s="75">
        <v>2759.9989999999998</v>
      </c>
      <c r="T25" s="75">
        <v>2773.634</v>
      </c>
      <c r="U25" s="75">
        <v>3862.8539999999998</v>
      </c>
      <c r="V25" s="75">
        <v>4319.57</v>
      </c>
      <c r="W25" s="75">
        <v>4927.2340000000004</v>
      </c>
      <c r="X25" s="75">
        <v>4898.7979999999998</v>
      </c>
      <c r="Y25" s="98">
        <v>7197.8249999999998</v>
      </c>
      <c r="Z25" s="54">
        <f t="shared" si="1"/>
        <v>0.46930430689324198</v>
      </c>
      <c r="AB25" s="392">
        <f t="shared" si="5"/>
        <v>8.7619264321982006E-3</v>
      </c>
      <c r="AD25" s="64">
        <f t="shared" si="6"/>
        <v>2.8451105794052935</v>
      </c>
      <c r="AE25" s="89">
        <f t="shared" si="14"/>
        <v>2.9660436780174466</v>
      </c>
      <c r="AF25" s="89">
        <f t="shared" si="15"/>
        <v>2.886508714679259</v>
      </c>
      <c r="AG25" s="89">
        <f t="shared" si="16"/>
        <v>3.116625055190255</v>
      </c>
      <c r="AH25" s="89">
        <f t="shared" si="17"/>
        <v>3.2400108871255067</v>
      </c>
      <c r="AI25" s="89">
        <f t="shared" si="18"/>
        <v>3.0100661413592329</v>
      </c>
      <c r="AJ25" s="89">
        <f t="shared" si="19"/>
        <v>3.1241691558840761</v>
      </c>
      <c r="AK25" s="89">
        <f t="shared" si="20"/>
        <v>2.9104289651603876</v>
      </c>
      <c r="AL25" s="89">
        <f t="shared" si="21"/>
        <v>2.7384904867212114</v>
      </c>
      <c r="AM25" s="89">
        <f t="shared" si="22"/>
        <v>2.3842004950035904</v>
      </c>
      <c r="AN25" s="54">
        <f t="shared" si="13"/>
        <v>-0.12937419115952878</v>
      </c>
      <c r="AO25" s="9"/>
    </row>
    <row r="26" spans="1:41" ht="20.100000000000001" customHeight="1" x14ac:dyDescent="0.25">
      <c r="A26" s="59" t="s">
        <v>108</v>
      </c>
      <c r="B26" s="97">
        <v>10569.91</v>
      </c>
      <c r="C26" s="75">
        <v>12070.23</v>
      </c>
      <c r="D26" s="75">
        <v>14473.68</v>
      </c>
      <c r="E26" s="75">
        <v>15167.03</v>
      </c>
      <c r="F26" s="75">
        <v>15115.67</v>
      </c>
      <c r="G26" s="75">
        <v>16011.59</v>
      </c>
      <c r="H26" s="75">
        <v>17028.8</v>
      </c>
      <c r="I26" s="75">
        <v>16979.54</v>
      </c>
      <c r="J26" s="75">
        <v>18354.41</v>
      </c>
      <c r="K26" s="98">
        <v>19536.96</v>
      </c>
      <c r="L26" s="54">
        <f t="shared" si="0"/>
        <v>6.4428657744923387E-2</v>
      </c>
      <c r="N26" s="392">
        <f t="shared" si="4"/>
        <v>6.5750203142192383E-3</v>
      </c>
      <c r="P26" s="97">
        <v>4152.8450000000003</v>
      </c>
      <c r="Q26" s="75">
        <v>4811.2780000000002</v>
      </c>
      <c r="R26" s="75">
        <v>5812.6019999999999</v>
      </c>
      <c r="S26" s="75">
        <v>5285.7669999999998</v>
      </c>
      <c r="T26" s="75">
        <v>5277.11</v>
      </c>
      <c r="U26" s="75">
        <v>5914.97</v>
      </c>
      <c r="V26" s="75">
        <v>6284.6639999999998</v>
      </c>
      <c r="W26" s="75">
        <v>6221.7370000000001</v>
      </c>
      <c r="X26" s="75">
        <v>6978.9210000000003</v>
      </c>
      <c r="Y26" s="98">
        <v>7019.027</v>
      </c>
      <c r="Z26" s="54">
        <f t="shared" si="1"/>
        <v>5.7467336283072651E-3</v>
      </c>
      <c r="AB26" s="392">
        <f t="shared" si="5"/>
        <v>8.5442752775474317E-3</v>
      </c>
      <c r="AD26" s="64">
        <f t="shared" si="6"/>
        <v>3.9289312775605474</v>
      </c>
      <c r="AE26" s="89">
        <f t="shared" si="14"/>
        <v>3.9860698594807227</v>
      </c>
      <c r="AF26" s="89">
        <f t="shared" si="15"/>
        <v>4.0159807319216672</v>
      </c>
      <c r="AG26" s="89">
        <f t="shared" si="16"/>
        <v>3.4850376111868964</v>
      </c>
      <c r="AH26" s="89">
        <f t="shared" si="17"/>
        <v>3.4911518973356785</v>
      </c>
      <c r="AI26" s="89">
        <f t="shared" si="18"/>
        <v>3.6941802781610074</v>
      </c>
      <c r="AJ26" s="89">
        <f t="shared" si="19"/>
        <v>3.6906088508879078</v>
      </c>
      <c r="AK26" s="89">
        <f t="shared" si="20"/>
        <v>3.6642553331833487</v>
      </c>
      <c r="AL26" s="89">
        <f t="shared" si="21"/>
        <v>3.8023129046370876</v>
      </c>
      <c r="AM26" s="89">
        <f t="shared" si="22"/>
        <v>3.5926914934565053</v>
      </c>
      <c r="AN26" s="54">
        <f t="shared" si="13"/>
        <v>-5.5129973896924631E-2</v>
      </c>
      <c r="AO26" s="9"/>
    </row>
    <row r="27" spans="1:41" ht="20.100000000000001" customHeight="1" x14ac:dyDescent="0.25">
      <c r="A27" s="59" t="s">
        <v>110</v>
      </c>
      <c r="B27" s="97">
        <v>21561.4</v>
      </c>
      <c r="C27" s="75">
        <v>20527.62</v>
      </c>
      <c r="D27" s="75">
        <v>41397.29</v>
      </c>
      <c r="E27" s="75">
        <v>18415.490000000002</v>
      </c>
      <c r="F27" s="75">
        <v>18225.78</v>
      </c>
      <c r="G27" s="75">
        <v>16839.830000000002</v>
      </c>
      <c r="H27" s="75">
        <v>18146.11</v>
      </c>
      <c r="I27" s="75">
        <v>17702.11</v>
      </c>
      <c r="J27" s="75">
        <v>19554.48</v>
      </c>
      <c r="K27" s="98">
        <v>18818.009999999998</v>
      </c>
      <c r="L27" s="54">
        <f t="shared" si="0"/>
        <v>-3.7662469163076757E-2</v>
      </c>
      <c r="N27" s="392">
        <f t="shared" si="4"/>
        <v>6.3330629751599411E-3</v>
      </c>
      <c r="P27" s="97">
        <v>6827.9740000000002</v>
      </c>
      <c r="Q27" s="75">
        <v>6375.8980000000001</v>
      </c>
      <c r="R27" s="75">
        <v>7118.9369999999999</v>
      </c>
      <c r="S27" s="75">
        <v>5791.4489999999996</v>
      </c>
      <c r="T27" s="75">
        <v>6026.1350000000002</v>
      </c>
      <c r="U27" s="75">
        <v>5684.7439999999997</v>
      </c>
      <c r="V27" s="75">
        <v>5982.4930000000004</v>
      </c>
      <c r="W27" s="75">
        <v>5914.6750000000002</v>
      </c>
      <c r="X27" s="75">
        <v>6704.8130000000001</v>
      </c>
      <c r="Y27" s="98">
        <v>6634.4549999999999</v>
      </c>
      <c r="Z27" s="54">
        <f t="shared" si="1"/>
        <v>-1.049365582604618E-2</v>
      </c>
      <c r="AB27" s="392">
        <f t="shared" si="5"/>
        <v>8.076135030752973E-3</v>
      </c>
      <c r="AD27" s="64">
        <f t="shared" si="6"/>
        <v>3.1667581882438061</v>
      </c>
      <c r="AE27" s="89">
        <f t="shared" si="14"/>
        <v>3.1060093668920219</v>
      </c>
      <c r="AF27" s="89">
        <f t="shared" si="15"/>
        <v>1.7196625672839936</v>
      </c>
      <c r="AG27" s="89">
        <f t="shared" si="16"/>
        <v>3.144879120783644</v>
      </c>
      <c r="AH27" s="89">
        <f t="shared" si="17"/>
        <v>3.3063797543918563</v>
      </c>
      <c r="AI27" s="89">
        <f t="shared" si="18"/>
        <v>3.375772795806133</v>
      </c>
      <c r="AJ27" s="89">
        <f t="shared" si="19"/>
        <v>3.2968459906834031</v>
      </c>
      <c r="AK27" s="89">
        <f t="shared" si="20"/>
        <v>3.3412259894441965</v>
      </c>
      <c r="AL27" s="89">
        <f t="shared" si="21"/>
        <v>3.4287861400558848</v>
      </c>
      <c r="AM27" s="89">
        <f t="shared" si="22"/>
        <v>3.5255879872526377</v>
      </c>
      <c r="AN27" s="54">
        <f t="shared" si="13"/>
        <v>2.8232104086601081E-2</v>
      </c>
      <c r="AO27" s="9"/>
    </row>
    <row r="28" spans="1:41" ht="20.100000000000001" customHeight="1" x14ac:dyDescent="0.25">
      <c r="A28" s="59" t="s">
        <v>114</v>
      </c>
      <c r="B28" s="97">
        <v>1655.98</v>
      </c>
      <c r="C28" s="75">
        <v>4255.25</v>
      </c>
      <c r="D28" s="75">
        <v>4587.25</v>
      </c>
      <c r="E28" s="75">
        <v>5546.18</v>
      </c>
      <c r="F28" s="75">
        <v>7025.17</v>
      </c>
      <c r="G28" s="75">
        <v>5973.84</v>
      </c>
      <c r="H28" s="75">
        <v>45417.64</v>
      </c>
      <c r="I28" s="75">
        <v>20734.919999999998</v>
      </c>
      <c r="J28" s="75">
        <v>20214.75</v>
      </c>
      <c r="K28" s="98">
        <v>28853.31</v>
      </c>
      <c r="L28" s="54">
        <f t="shared" si="0"/>
        <v>0.42733944273364755</v>
      </c>
      <c r="N28" s="392">
        <f t="shared" si="4"/>
        <v>9.7103694424549719E-3</v>
      </c>
      <c r="P28" s="97">
        <v>725.22699999999998</v>
      </c>
      <c r="Q28" s="75">
        <v>1829.067</v>
      </c>
      <c r="R28" s="75">
        <v>2005.1</v>
      </c>
      <c r="S28" s="75">
        <v>2260.9810000000002</v>
      </c>
      <c r="T28" s="75">
        <v>2094.0450000000001</v>
      </c>
      <c r="U28" s="75">
        <v>1587.7380000000001</v>
      </c>
      <c r="V28" s="75">
        <v>3766.6550000000002</v>
      </c>
      <c r="W28" s="75">
        <v>4448.3100000000004</v>
      </c>
      <c r="X28" s="75">
        <v>4412.09</v>
      </c>
      <c r="Y28" s="98">
        <v>6204.201</v>
      </c>
      <c r="Z28" s="54">
        <f t="shared" si="1"/>
        <v>0.40618187752289725</v>
      </c>
      <c r="AB28" s="392">
        <f t="shared" si="5"/>
        <v>7.5523859961266794E-3</v>
      </c>
      <c r="AD28" s="64">
        <f t="shared" si="6"/>
        <v>4.3794429884418893</v>
      </c>
      <c r="AE28" s="89">
        <f t="shared" si="14"/>
        <v>4.2983772986311024</v>
      </c>
      <c r="AF28" s="89">
        <f t="shared" si="15"/>
        <v>4.3710283939179249</v>
      </c>
      <c r="AG28" s="89">
        <f t="shared" si="16"/>
        <v>4.0766455470251604</v>
      </c>
      <c r="AH28" s="89">
        <f t="shared" si="17"/>
        <v>2.9807748424593283</v>
      </c>
      <c r="AI28" s="89">
        <f t="shared" si="18"/>
        <v>2.657818086858704</v>
      </c>
      <c r="AJ28" s="89">
        <f t="shared" si="19"/>
        <v>0.82933745566700523</v>
      </c>
      <c r="AK28" s="89">
        <f t="shared" si="20"/>
        <v>2.1453229624228118</v>
      </c>
      <c r="AL28" s="89">
        <f t="shared" si="21"/>
        <v>2.182609233356831</v>
      </c>
      <c r="AM28" s="89">
        <f t="shared" si="22"/>
        <v>2.1502562444308815</v>
      </c>
      <c r="AN28" s="54">
        <f t="shared" si="13"/>
        <v>-1.4823078923839675E-2</v>
      </c>
      <c r="AO28" s="9"/>
    </row>
    <row r="29" spans="1:41" ht="20.100000000000001" customHeight="1" x14ac:dyDescent="0.25">
      <c r="A29" s="59" t="s">
        <v>109</v>
      </c>
      <c r="B29" s="97">
        <v>17561.009999999998</v>
      </c>
      <c r="C29" s="75">
        <v>19574.48</v>
      </c>
      <c r="D29" s="75">
        <v>18611.3</v>
      </c>
      <c r="E29" s="75">
        <v>15515.02</v>
      </c>
      <c r="F29" s="75">
        <v>20420.16</v>
      </c>
      <c r="G29" s="75">
        <v>19733.23</v>
      </c>
      <c r="H29" s="75">
        <v>18817.46</v>
      </c>
      <c r="I29" s="75">
        <v>20020.2</v>
      </c>
      <c r="J29" s="75">
        <v>17910.13</v>
      </c>
      <c r="K29" s="98">
        <v>18221.38</v>
      </c>
      <c r="L29" s="54">
        <f t="shared" si="0"/>
        <v>1.7378433322371194E-2</v>
      </c>
      <c r="N29" s="392">
        <f t="shared" si="4"/>
        <v>6.1322715331918656E-3</v>
      </c>
      <c r="P29" s="97">
        <v>4731.7209999999995</v>
      </c>
      <c r="Q29" s="75">
        <v>5896.2460000000001</v>
      </c>
      <c r="R29" s="75">
        <v>6845.6319999999996</v>
      </c>
      <c r="S29" s="75">
        <v>5257.3159999999998</v>
      </c>
      <c r="T29" s="75">
        <v>6187.93</v>
      </c>
      <c r="U29" s="75">
        <v>5426.6310000000003</v>
      </c>
      <c r="V29" s="75">
        <v>6102.0029999999997</v>
      </c>
      <c r="W29" s="75">
        <v>6109.9520000000002</v>
      </c>
      <c r="X29" s="75">
        <v>5668.942</v>
      </c>
      <c r="Y29" s="98">
        <v>6136.0069999999996</v>
      </c>
      <c r="Z29" s="54">
        <f t="shared" si="1"/>
        <v>8.2390153224358192E-2</v>
      </c>
      <c r="AB29" s="392">
        <f t="shared" si="5"/>
        <v>7.4693733067215705E-3</v>
      </c>
      <c r="AD29" s="64">
        <f t="shared" si="6"/>
        <v>2.6944469594858154</v>
      </c>
      <c r="AE29" s="89">
        <f t="shared" si="14"/>
        <v>3.0122107969151672</v>
      </c>
      <c r="AF29" s="89">
        <f t="shared" si="15"/>
        <v>3.6782126987367891</v>
      </c>
      <c r="AG29" s="89">
        <f t="shared" si="16"/>
        <v>3.3885331762382513</v>
      </c>
      <c r="AH29" s="89">
        <f t="shared" si="17"/>
        <v>3.0303043658815603</v>
      </c>
      <c r="AI29" s="89">
        <f t="shared" si="18"/>
        <v>2.749996325994275</v>
      </c>
      <c r="AJ29" s="89">
        <f t="shared" si="19"/>
        <v>3.2427346730111291</v>
      </c>
      <c r="AK29" s="89">
        <f t="shared" si="20"/>
        <v>3.0518935874766484</v>
      </c>
      <c r="AL29" s="89">
        <f t="shared" si="21"/>
        <v>3.1652154395305891</v>
      </c>
      <c r="AM29" s="89">
        <f t="shared" si="22"/>
        <v>3.3674765577579739</v>
      </c>
      <c r="AN29" s="54">
        <f t="shared" si="13"/>
        <v>6.3901216865472107E-2</v>
      </c>
      <c r="AO29" s="9"/>
    </row>
    <row r="30" spans="1:41" ht="20.100000000000001" customHeight="1" x14ac:dyDescent="0.25">
      <c r="A30" s="59" t="s">
        <v>113</v>
      </c>
      <c r="B30" s="97">
        <v>44153.71</v>
      </c>
      <c r="C30" s="75">
        <v>61809.13</v>
      </c>
      <c r="D30" s="75">
        <v>67634.509999999995</v>
      </c>
      <c r="E30" s="75">
        <v>64249.53</v>
      </c>
      <c r="F30" s="75">
        <v>68700.179999999993</v>
      </c>
      <c r="G30" s="75">
        <v>73504.72</v>
      </c>
      <c r="H30" s="75">
        <v>72942.16</v>
      </c>
      <c r="I30" s="75">
        <v>83747.56</v>
      </c>
      <c r="J30" s="75">
        <v>75584.45</v>
      </c>
      <c r="K30" s="98">
        <v>91771.8</v>
      </c>
      <c r="L30" s="54">
        <f t="shared" si="0"/>
        <v>0.21416243685043693</v>
      </c>
      <c r="N30" s="392">
        <f t="shared" si="4"/>
        <v>3.0885124874722839E-2</v>
      </c>
      <c r="P30" s="97">
        <v>2273.6260000000002</v>
      </c>
      <c r="Q30" s="75">
        <v>3830.643</v>
      </c>
      <c r="R30" s="75">
        <v>3929.5329999999999</v>
      </c>
      <c r="S30" s="75">
        <v>4261.32</v>
      </c>
      <c r="T30" s="75">
        <v>4658.5709999999999</v>
      </c>
      <c r="U30" s="75">
        <v>4225.1480000000001</v>
      </c>
      <c r="V30" s="75">
        <v>4367.1239999999998</v>
      </c>
      <c r="W30" s="75">
        <v>4451.0929999999998</v>
      </c>
      <c r="X30" s="75">
        <v>5234.5690000000004</v>
      </c>
      <c r="Y30" s="98">
        <v>5990.1719999999996</v>
      </c>
      <c r="Z30" s="54">
        <f t="shared" si="1"/>
        <v>0.14434865602115457</v>
      </c>
      <c r="AB30" s="392">
        <f t="shared" si="5"/>
        <v>7.2918480763582835E-3</v>
      </c>
      <c r="AD30" s="64">
        <f t="shared" si="6"/>
        <v>0.51493430563366027</v>
      </c>
      <c r="AE30" s="89">
        <f t="shared" si="14"/>
        <v>0.6197535865656093</v>
      </c>
      <c r="AF30" s="89">
        <f t="shared" si="15"/>
        <v>0.58099526410407942</v>
      </c>
      <c r="AG30" s="89">
        <f t="shared" si="16"/>
        <v>0.66324531868170866</v>
      </c>
      <c r="AH30" s="89">
        <f t="shared" si="17"/>
        <v>0.67810171676406106</v>
      </c>
      <c r="AI30" s="89">
        <f t="shared" si="18"/>
        <v>0.57481315485590589</v>
      </c>
      <c r="AJ30" s="89">
        <f t="shared" si="19"/>
        <v>0.59871053996755785</v>
      </c>
      <c r="AK30" s="89">
        <f t="shared" si="20"/>
        <v>0.5314892756278512</v>
      </c>
      <c r="AL30" s="89">
        <f t="shared" si="21"/>
        <v>0.69254575511232808</v>
      </c>
      <c r="AM30" s="89">
        <f t="shared" si="22"/>
        <v>0.65272469320640969</v>
      </c>
      <c r="AN30" s="54">
        <f t="shared" si="13"/>
        <v>-5.7499539361784945E-2</v>
      </c>
      <c r="AO30" s="9"/>
    </row>
    <row r="31" spans="1:41" ht="20.100000000000001" customHeight="1" x14ac:dyDescent="0.25">
      <c r="A31" s="59" t="s">
        <v>117</v>
      </c>
      <c r="B31" s="97">
        <v>5352.69</v>
      </c>
      <c r="C31" s="75">
        <v>6080.27</v>
      </c>
      <c r="D31" s="75">
        <v>6339.42</v>
      </c>
      <c r="E31" s="75">
        <v>8230.74</v>
      </c>
      <c r="F31" s="75">
        <v>6610.01</v>
      </c>
      <c r="G31" s="75">
        <v>7073.9</v>
      </c>
      <c r="H31" s="75">
        <v>8689.6299999999992</v>
      </c>
      <c r="I31" s="75">
        <v>9702.23</v>
      </c>
      <c r="J31" s="75">
        <v>11371.36</v>
      </c>
      <c r="K31" s="98">
        <v>14672.27</v>
      </c>
      <c r="L31" s="54">
        <f t="shared" si="0"/>
        <v>0.29028278059968199</v>
      </c>
      <c r="N31" s="392">
        <f t="shared" si="4"/>
        <v>4.9378446444948198E-3</v>
      </c>
      <c r="P31" s="97">
        <v>1517.53</v>
      </c>
      <c r="Q31" s="75">
        <v>2069.83</v>
      </c>
      <c r="R31" s="75">
        <v>2087.7600000000002</v>
      </c>
      <c r="S31" s="75">
        <v>2837.866</v>
      </c>
      <c r="T31" s="75">
        <v>2476.1469999999999</v>
      </c>
      <c r="U31" s="75">
        <v>2224.174</v>
      </c>
      <c r="V31" s="75">
        <v>2871.4360000000001</v>
      </c>
      <c r="W31" s="75">
        <v>2996.0129999999999</v>
      </c>
      <c r="X31" s="75">
        <v>3576.11</v>
      </c>
      <c r="Y31" s="98">
        <v>4073.866</v>
      </c>
      <c r="Z31" s="54">
        <f t="shared" si="1"/>
        <v>0.13918923075632456</v>
      </c>
      <c r="AB31" s="392">
        <f t="shared" si="5"/>
        <v>4.9591250393880874E-3</v>
      </c>
      <c r="AD31" s="64">
        <f t="shared" si="6"/>
        <v>2.8350791844848104</v>
      </c>
      <c r="AE31" s="89">
        <f t="shared" si="14"/>
        <v>3.4041744856725109</v>
      </c>
      <c r="AF31" s="89">
        <f t="shared" si="15"/>
        <v>3.2932981250650695</v>
      </c>
      <c r="AG31" s="89">
        <f t="shared" si="16"/>
        <v>3.4478868242709648</v>
      </c>
      <c r="AH31" s="89">
        <f t="shared" si="17"/>
        <v>3.7460563599752494</v>
      </c>
      <c r="AI31" s="89">
        <f t="shared" si="18"/>
        <v>3.1441976844456381</v>
      </c>
      <c r="AJ31" s="89">
        <f t="shared" si="19"/>
        <v>3.3044398898457135</v>
      </c>
      <c r="AK31" s="89">
        <f t="shared" si="20"/>
        <v>3.0879632826680052</v>
      </c>
      <c r="AL31" s="89">
        <f t="shared" si="21"/>
        <v>3.1448393156139636</v>
      </c>
      <c r="AM31" s="89">
        <f t="shared" si="22"/>
        <v>2.7765751311828368</v>
      </c>
      <c r="AN31" s="54">
        <f t="shared" si="13"/>
        <v>-0.11710111311656345</v>
      </c>
      <c r="AO31" s="9"/>
    </row>
    <row r="32" spans="1:41" ht="20.100000000000001" customHeight="1" thickBot="1" x14ac:dyDescent="0.3">
      <c r="A32" s="59" t="s">
        <v>33</v>
      </c>
      <c r="B32" s="97">
        <f t="shared" ref="B32:I32" si="23">B33-SUM(B7:B31)</f>
        <v>209178.06000000052</v>
      </c>
      <c r="C32" s="75">
        <f t="shared" si="23"/>
        <v>222932.31000000052</v>
      </c>
      <c r="D32" s="75">
        <f t="shared" si="23"/>
        <v>232393.23999999976</v>
      </c>
      <c r="E32" s="75">
        <f t="shared" si="23"/>
        <v>196379.3900000006</v>
      </c>
      <c r="F32" s="75">
        <f t="shared" si="23"/>
        <v>227817.05000000121</v>
      </c>
      <c r="G32" s="75">
        <f t="shared" si="23"/>
        <v>220890.91999999946</v>
      </c>
      <c r="H32" s="75">
        <f t="shared" si="23"/>
        <v>226662.1400000006</v>
      </c>
      <c r="I32" s="75">
        <f t="shared" si="23"/>
        <v>218571.68999999994</v>
      </c>
      <c r="J32" s="75">
        <f t="shared" ref="J32:K32" si="24">J33-SUM(J7:J31)</f>
        <v>218992.04999999888</v>
      </c>
      <c r="K32" s="98">
        <f t="shared" si="24"/>
        <v>252028.85000000056</v>
      </c>
      <c r="L32" s="54">
        <f t="shared" si="0"/>
        <v>0.1508584444047254</v>
      </c>
      <c r="N32" s="392">
        <f t="shared" si="4"/>
        <v>8.481845735054569E-2</v>
      </c>
      <c r="P32" s="49">
        <f>P33-SUM(P7:P31)</f>
        <v>31022.233999999822</v>
      </c>
      <c r="Q32" s="81">
        <f t="shared" ref="Q32:Y32" si="25">Q33-SUM(Q7:Q31)</f>
        <v>35843.841999999713</v>
      </c>
      <c r="R32" s="81">
        <f t="shared" si="25"/>
        <v>38839.478999999934</v>
      </c>
      <c r="S32" s="81">
        <f t="shared" si="25"/>
        <v>38787.376999999979</v>
      </c>
      <c r="T32" s="81">
        <f t="shared" si="25"/>
        <v>42798.402999999817</v>
      </c>
      <c r="U32" s="81">
        <f t="shared" si="25"/>
        <v>43240.372999999905</v>
      </c>
      <c r="V32" s="81">
        <f t="shared" si="25"/>
        <v>44928.241000000038</v>
      </c>
      <c r="W32" s="81">
        <f t="shared" si="25"/>
        <v>46884.300999999628</v>
      </c>
      <c r="X32" s="81">
        <f t="shared" si="25"/>
        <v>48416.810000000056</v>
      </c>
      <c r="Y32" s="81">
        <f t="shared" si="25"/>
        <v>53086.550000000047</v>
      </c>
      <c r="Z32" s="160">
        <f t="shared" si="1"/>
        <v>9.644873340478205E-2</v>
      </c>
      <c r="AB32" s="392">
        <f t="shared" si="5"/>
        <v>6.4622361010334625E-2</v>
      </c>
      <c r="AD32" s="64">
        <f t="shared" si="6"/>
        <v>1.4830539111032843</v>
      </c>
      <c r="AE32" s="89">
        <f t="shared" si="14"/>
        <v>1.6078352213727847</v>
      </c>
      <c r="AF32" s="89">
        <f t="shared" si="15"/>
        <v>1.6712826500461018</v>
      </c>
      <c r="AG32" s="89">
        <f t="shared" si="16"/>
        <v>1.9751246299318814</v>
      </c>
      <c r="AH32" s="89">
        <f t="shared" si="17"/>
        <v>1.8786303746800159</v>
      </c>
      <c r="AI32" s="89">
        <f t="shared" si="18"/>
        <v>1.9575441579943624</v>
      </c>
      <c r="AJ32" s="89">
        <f t="shared" si="19"/>
        <v>1.9821678644699958</v>
      </c>
      <c r="AK32" s="89">
        <f t="shared" si="20"/>
        <v>2.1450308134598601</v>
      </c>
      <c r="AL32" s="89">
        <f t="shared" si="21"/>
        <v>2.2108935004718346</v>
      </c>
      <c r="AM32" s="89">
        <f t="shared" si="22"/>
        <v>2.1063679812846794</v>
      </c>
      <c r="AN32" s="66">
        <f t="shared" si="13"/>
        <v>-4.7277500777331921E-2</v>
      </c>
      <c r="AO32" s="9"/>
    </row>
    <row r="33" spans="1:41" s="7" customFormat="1" ht="26.25" customHeight="1" thickBot="1" x14ac:dyDescent="0.3">
      <c r="A33" s="69" t="s">
        <v>34</v>
      </c>
      <c r="B33" s="100">
        <v>2666453.9</v>
      </c>
      <c r="C33" s="83">
        <v>3078610.44</v>
      </c>
      <c r="D33" s="83">
        <v>3362678.88</v>
      </c>
      <c r="E33" s="83">
        <v>3040615.1</v>
      </c>
      <c r="F33" s="83">
        <v>2836168.33</v>
      </c>
      <c r="G33" s="83">
        <v>2798188.63</v>
      </c>
      <c r="H33" s="83">
        <v>2779504.85</v>
      </c>
      <c r="I33" s="83">
        <v>2981569.47</v>
      </c>
      <c r="J33" s="83">
        <v>2951973.26</v>
      </c>
      <c r="K33" s="101">
        <v>2971391.58</v>
      </c>
      <c r="L33" s="102">
        <f t="shared" si="0"/>
        <v>6.5780812662240371E-3</v>
      </c>
      <c r="M33"/>
      <c r="N33" s="390">
        <f>SUM(N7:N32)</f>
        <v>1.0000000000000002</v>
      </c>
      <c r="P33" s="115">
        <v>614380.20499999996</v>
      </c>
      <c r="Q33" s="83">
        <v>656918.26</v>
      </c>
      <c r="R33" s="83">
        <v>703504.83499999996</v>
      </c>
      <c r="S33" s="83">
        <v>720793.56200000003</v>
      </c>
      <c r="T33" s="83">
        <v>726284.80299999996</v>
      </c>
      <c r="U33" s="83">
        <v>735533.90500000003</v>
      </c>
      <c r="V33" s="83">
        <v>723973.625</v>
      </c>
      <c r="W33" s="83">
        <v>778041</v>
      </c>
      <c r="X33" s="83">
        <v>800341.53700000001</v>
      </c>
      <c r="Y33" s="101">
        <v>821488.86499999999</v>
      </c>
      <c r="Z33" s="102">
        <f t="shared" si="1"/>
        <v>2.6422879511250431E-2</v>
      </c>
      <c r="AA33"/>
      <c r="AB33" s="390">
        <f>SUM(AB7:AB32)</f>
        <v>1.0000000000000002</v>
      </c>
      <c r="AD33" s="384">
        <f t="shared" si="6"/>
        <v>2.3041096078953398</v>
      </c>
      <c r="AE33" s="385">
        <f t="shared" si="14"/>
        <v>2.1338141762424478</v>
      </c>
      <c r="AF33" s="385">
        <f t="shared" si="15"/>
        <v>2.0920963913152479</v>
      </c>
      <c r="AG33" s="385">
        <f t="shared" si="16"/>
        <v>2.3705518070998197</v>
      </c>
      <c r="AH33" s="385">
        <f t="shared" si="17"/>
        <v>2.5607958290684385</v>
      </c>
      <c r="AI33" s="385">
        <f t="shared" si="18"/>
        <v>2.6286072965709968</v>
      </c>
      <c r="AJ33" s="385">
        <f t="shared" si="19"/>
        <v>2.6046855971487148</v>
      </c>
      <c r="AK33" s="385">
        <f t="shared" si="20"/>
        <v>2.6095014985513654</v>
      </c>
      <c r="AL33" s="385">
        <f t="shared" si="21"/>
        <v>2.7112086272759806</v>
      </c>
      <c r="AM33" s="385">
        <f t="shared" si="22"/>
        <v>2.7646604053444883</v>
      </c>
      <c r="AN33" s="102">
        <f t="shared" si="13"/>
        <v>1.9715110645030703E-2</v>
      </c>
      <c r="AO33" s="15"/>
    </row>
    <row r="35" spans="1:41" ht="15.75" thickBot="1" x14ac:dyDescent="0.3"/>
    <row r="36" spans="1:41" ht="15" customHeight="1" x14ac:dyDescent="0.25">
      <c r="A36" s="479" t="s">
        <v>20</v>
      </c>
      <c r="B36" s="489" t="s">
        <v>19</v>
      </c>
      <c r="C36" s="490"/>
      <c r="D36" s="490"/>
      <c r="E36" s="490"/>
      <c r="F36" s="490"/>
      <c r="G36" s="490"/>
      <c r="H36" s="490"/>
      <c r="I36" s="490"/>
      <c r="J36" s="490"/>
      <c r="K36" s="491"/>
      <c r="L36" s="495" t="s">
        <v>221</v>
      </c>
      <c r="N36" s="493" t="s">
        <v>220</v>
      </c>
      <c r="P36" s="492">
        <v>1000</v>
      </c>
      <c r="Q36" s="490"/>
      <c r="R36" s="490"/>
      <c r="S36" s="490"/>
      <c r="T36" s="490"/>
      <c r="U36" s="490"/>
      <c r="V36" s="490"/>
      <c r="W36" s="490"/>
      <c r="X36" s="490"/>
      <c r="Y36" s="491"/>
      <c r="Z36" s="495" t="s">
        <v>221</v>
      </c>
      <c r="AB36" s="493" t="s">
        <v>220</v>
      </c>
      <c r="AD36" s="492" t="s">
        <v>42</v>
      </c>
      <c r="AE36" s="490"/>
      <c r="AF36" s="490"/>
      <c r="AG36" s="490"/>
      <c r="AH36" s="490"/>
      <c r="AI36" s="490"/>
      <c r="AJ36" s="490"/>
      <c r="AK36" s="490"/>
      <c r="AL36" s="490"/>
      <c r="AM36" s="491"/>
      <c r="AN36" s="61" t="s">
        <v>14</v>
      </c>
    </row>
    <row r="37" spans="1:41" ht="15.75" thickBot="1" x14ac:dyDescent="0.3">
      <c r="A37" s="499"/>
      <c r="B37" s="502" t="s">
        <v>73</v>
      </c>
      <c r="C37" s="487"/>
      <c r="D37" s="487"/>
      <c r="E37" s="487"/>
      <c r="F37" s="487"/>
      <c r="G37" s="487"/>
      <c r="H37" s="487"/>
      <c r="I37" s="487"/>
      <c r="J37" s="487"/>
      <c r="K37" s="488"/>
      <c r="L37" s="496"/>
      <c r="N37" s="494"/>
      <c r="P37" s="486" t="str">
        <f>B37</f>
        <v>jan-dez</v>
      </c>
      <c r="Q37" s="487"/>
      <c r="R37" s="487"/>
      <c r="S37" s="487"/>
      <c r="T37" s="487"/>
      <c r="U37" s="487"/>
      <c r="V37" s="487"/>
      <c r="W37" s="487"/>
      <c r="X37" s="487"/>
      <c r="Y37" s="488"/>
      <c r="Z37" s="496"/>
      <c r="AB37" s="494"/>
      <c r="AD37" s="486" t="str">
        <f>B37</f>
        <v>jan-dez</v>
      </c>
      <c r="AE37" s="487"/>
      <c r="AF37" s="487"/>
      <c r="AG37" s="487"/>
      <c r="AH37" s="487"/>
      <c r="AI37" s="487"/>
      <c r="AJ37" s="487"/>
      <c r="AK37" s="487"/>
      <c r="AL37" s="487"/>
      <c r="AM37" s="488"/>
      <c r="AN37" s="62" t="s">
        <v>222</v>
      </c>
    </row>
    <row r="38" spans="1:41" ht="24.75" customHeight="1" thickBot="1" x14ac:dyDescent="0.3">
      <c r="A38" s="480"/>
      <c r="B38" s="43">
        <v>2010</v>
      </c>
      <c r="C38" s="84">
        <v>2011</v>
      </c>
      <c r="D38" s="84">
        <v>2012</v>
      </c>
      <c r="E38" s="84">
        <v>2013</v>
      </c>
      <c r="F38" s="84">
        <v>2014</v>
      </c>
      <c r="G38" s="84">
        <v>2015</v>
      </c>
      <c r="H38" s="84">
        <v>2016</v>
      </c>
      <c r="I38" s="84">
        <v>2017</v>
      </c>
      <c r="J38" s="84">
        <v>2018</v>
      </c>
      <c r="K38" s="42">
        <v>2019</v>
      </c>
      <c r="L38" s="497"/>
      <c r="N38" s="494"/>
      <c r="P38" s="63">
        <v>2010</v>
      </c>
      <c r="Q38" s="84">
        <v>2011</v>
      </c>
      <c r="R38" s="84">
        <v>2012</v>
      </c>
      <c r="S38" s="84">
        <v>2013</v>
      </c>
      <c r="T38" s="84">
        <v>2014</v>
      </c>
      <c r="U38" s="84">
        <v>2015</v>
      </c>
      <c r="V38" s="84">
        <v>2016</v>
      </c>
      <c r="W38" s="41">
        <v>2017</v>
      </c>
      <c r="X38" s="84">
        <v>2018</v>
      </c>
      <c r="Y38" s="42">
        <v>2019</v>
      </c>
      <c r="Z38" s="497"/>
      <c r="AB38" s="494"/>
      <c r="AD38" s="63">
        <v>2010</v>
      </c>
      <c r="AE38" s="84">
        <v>2011</v>
      </c>
      <c r="AF38" s="84">
        <v>2012</v>
      </c>
      <c r="AG38" s="84">
        <v>2013</v>
      </c>
      <c r="AH38" s="84">
        <v>2014</v>
      </c>
      <c r="AI38" s="84">
        <v>2015</v>
      </c>
      <c r="AJ38" s="84">
        <v>2016</v>
      </c>
      <c r="AK38" s="84">
        <v>2017</v>
      </c>
      <c r="AL38" s="84">
        <v>2018</v>
      </c>
      <c r="AM38" s="42">
        <v>2019</v>
      </c>
      <c r="AN38" s="65" t="s">
        <v>43</v>
      </c>
    </row>
    <row r="39" spans="1:41" ht="20.100000000000001" customHeight="1" x14ac:dyDescent="0.25">
      <c r="A39" s="104" t="s">
        <v>91</v>
      </c>
      <c r="B39" s="105">
        <v>513298.16</v>
      </c>
      <c r="C39" s="73">
        <v>580022.09</v>
      </c>
      <c r="D39" s="73">
        <v>596395.93000000005</v>
      </c>
      <c r="E39" s="73">
        <v>515312.22</v>
      </c>
      <c r="F39" s="73">
        <v>361901.61</v>
      </c>
      <c r="G39" s="73">
        <v>367413.69</v>
      </c>
      <c r="H39" s="73">
        <v>379599.54</v>
      </c>
      <c r="I39" s="73">
        <v>385057.31</v>
      </c>
      <c r="J39" s="73">
        <v>425992.59</v>
      </c>
      <c r="K39" s="96">
        <v>419931.88</v>
      </c>
      <c r="L39" s="54">
        <f>(K39-J39)/J39</f>
        <v>-1.4227266253621971E-2</v>
      </c>
      <c r="N39" s="392">
        <f t="shared" ref="N39:N61" si="26">K39/$K$62</f>
        <v>0.26653515466037264</v>
      </c>
      <c r="P39" s="113">
        <v>110519.433</v>
      </c>
      <c r="Q39" s="73">
        <v>110544.416</v>
      </c>
      <c r="R39" s="73">
        <v>112817.003</v>
      </c>
      <c r="S39" s="73">
        <v>113356.75</v>
      </c>
      <c r="T39" s="73">
        <v>109002.72199999999</v>
      </c>
      <c r="U39" s="73">
        <v>110101.22900000001</v>
      </c>
      <c r="V39" s="73">
        <v>109881.253</v>
      </c>
      <c r="W39" s="73">
        <v>109385.83100000001</v>
      </c>
      <c r="X39" s="73">
        <v>114463.317</v>
      </c>
      <c r="Y39" s="96">
        <v>114329.939</v>
      </c>
      <c r="Z39" s="54">
        <f t="shared" ref="Z39:Z62" si="27">(Y39-X39)/X39</f>
        <v>-1.1652466789862203E-3</v>
      </c>
      <c r="AB39" s="392">
        <f t="shared" ref="AB39:AB61" si="28">Y39/$Y$62</f>
        <v>0.2504063723284678</v>
      </c>
      <c r="AD39" s="126">
        <f t="shared" ref="AD39:AD62" si="29">(P39/B39)*10</f>
        <v>2.1531234984360745</v>
      </c>
      <c r="AE39" s="88">
        <f t="shared" ref="AE39:AE62" si="30">(Q39/C39)*10</f>
        <v>1.905865619704243</v>
      </c>
      <c r="AF39" s="88">
        <f t="shared" ref="AF39:AF62" si="31">(R39/D39)*10</f>
        <v>1.8916460915486124</v>
      </c>
      <c r="AG39" s="88">
        <f t="shared" ref="AG39:AG62" si="32">(S39/E39)*10</f>
        <v>2.1997683268601702</v>
      </c>
      <c r="AH39" s="88">
        <f t="shared" ref="AH39:AH62" si="33">(T39/F39)*10</f>
        <v>3.0119435500715235</v>
      </c>
      <c r="AI39" s="88">
        <f t="shared" ref="AI39:AI62" si="34">(U39/G39)*10</f>
        <v>2.9966555954950946</v>
      </c>
      <c r="AJ39" s="88">
        <f t="shared" ref="AJ39:AK62" si="35">(V39/H39)*10</f>
        <v>2.8946624382105419</v>
      </c>
      <c r="AK39" s="88">
        <f t="shared" si="35"/>
        <v>2.8407675470438414</v>
      </c>
      <c r="AL39" s="88">
        <f t="shared" ref="AL39:AL62" si="36">(X39/J39)*10</f>
        <v>2.6869790622414347</v>
      </c>
      <c r="AM39" s="117">
        <f t="shared" ref="AM39:AM62" si="37">(Y39/K39)*10</f>
        <v>2.7225829817921898</v>
      </c>
      <c r="AN39" s="54">
        <f>(AM39-AL39)/AL39</f>
        <v>1.3250538514079426E-2</v>
      </c>
    </row>
    <row r="40" spans="1:41" ht="20.100000000000001" customHeight="1" x14ac:dyDescent="0.25">
      <c r="A40" s="104" t="s">
        <v>92</v>
      </c>
      <c r="B40" s="106">
        <v>194212.65</v>
      </c>
      <c r="C40" s="75">
        <v>211137.29</v>
      </c>
      <c r="D40" s="75">
        <v>216401.49</v>
      </c>
      <c r="E40" s="75">
        <v>201208.07</v>
      </c>
      <c r="F40" s="75">
        <v>199576.71</v>
      </c>
      <c r="G40" s="75">
        <v>193609.28</v>
      </c>
      <c r="H40" s="75">
        <v>200460.98</v>
      </c>
      <c r="I40" s="75">
        <v>218031.85</v>
      </c>
      <c r="J40" s="75">
        <v>217130.36</v>
      </c>
      <c r="K40" s="98">
        <v>216518.06</v>
      </c>
      <c r="L40" s="54">
        <f t="shared" ref="L40:L62" si="38">(K40-J40)/J40</f>
        <v>-2.8199649279814598E-3</v>
      </c>
      <c r="N40" s="392">
        <f t="shared" si="26"/>
        <v>0.13742627639717145</v>
      </c>
      <c r="P40" s="113">
        <v>66525.338000000003</v>
      </c>
      <c r="Q40" s="75">
        <v>66635.900999999998</v>
      </c>
      <c r="R40" s="75">
        <v>72410.22</v>
      </c>
      <c r="S40" s="75">
        <v>72394.205000000002</v>
      </c>
      <c r="T40" s="75">
        <v>73039.978000000003</v>
      </c>
      <c r="U40" s="75">
        <v>77622.626999999993</v>
      </c>
      <c r="V40" s="75">
        <v>73965.876000000004</v>
      </c>
      <c r="W40" s="75">
        <v>79262.459000000003</v>
      </c>
      <c r="X40" s="75">
        <v>75475.028999999995</v>
      </c>
      <c r="Y40" s="98">
        <v>77714.554000000004</v>
      </c>
      <c r="Z40" s="54">
        <f t="shared" si="27"/>
        <v>2.9672396681026898E-2</v>
      </c>
      <c r="AB40" s="392">
        <f t="shared" si="28"/>
        <v>0.17021105507862483</v>
      </c>
      <c r="AD40" s="64">
        <f t="shared" si="29"/>
        <v>3.4253864513974763</v>
      </c>
      <c r="AE40" s="89">
        <f t="shared" si="30"/>
        <v>3.1560460494685705</v>
      </c>
      <c r="AF40" s="89">
        <f t="shared" si="31"/>
        <v>3.346105426538422</v>
      </c>
      <c r="AG40" s="89">
        <f t="shared" si="32"/>
        <v>3.5979772083694255</v>
      </c>
      <c r="AH40" s="89">
        <f t="shared" si="33"/>
        <v>3.659744566387531</v>
      </c>
      <c r="AI40" s="89">
        <f t="shared" si="34"/>
        <v>4.0092410343140568</v>
      </c>
      <c r="AJ40" s="89">
        <f t="shared" si="35"/>
        <v>3.6897892048617145</v>
      </c>
      <c r="AK40" s="89">
        <f t="shared" si="35"/>
        <v>3.6353614850307419</v>
      </c>
      <c r="AL40" s="89">
        <f t="shared" si="36"/>
        <v>3.4760237582620874</v>
      </c>
      <c r="AM40" s="119">
        <f t="shared" si="37"/>
        <v>3.5892873786140522</v>
      </c>
      <c r="AN40" s="54">
        <f t="shared" ref="AN40:AN62" si="39">(AM40-AL40)/AL40</f>
        <v>3.2584248045701904E-2</v>
      </c>
    </row>
    <row r="41" spans="1:41" ht="20.100000000000001" customHeight="1" x14ac:dyDescent="0.25">
      <c r="A41" s="104" t="s">
        <v>96</v>
      </c>
      <c r="B41" s="106">
        <v>204528.99</v>
      </c>
      <c r="C41" s="75">
        <v>209481.84</v>
      </c>
      <c r="D41" s="75">
        <v>229997.36</v>
      </c>
      <c r="E41" s="75">
        <v>196553.01</v>
      </c>
      <c r="F41" s="75">
        <v>233818.56</v>
      </c>
      <c r="G41" s="75">
        <v>214614.79</v>
      </c>
      <c r="H41" s="75">
        <v>224128.69</v>
      </c>
      <c r="I41" s="75">
        <v>251348.97</v>
      </c>
      <c r="J41" s="75">
        <v>257167.99</v>
      </c>
      <c r="K41" s="98">
        <v>234551.25</v>
      </c>
      <c r="L41" s="54">
        <f t="shared" si="38"/>
        <v>-8.7945393203874206E-2</v>
      </c>
      <c r="N41" s="392">
        <f t="shared" si="26"/>
        <v>0.14887213062874322</v>
      </c>
      <c r="P41" s="113">
        <v>35150.317000000003</v>
      </c>
      <c r="Q41" s="75">
        <v>34841.351999999999</v>
      </c>
      <c r="R41" s="75">
        <v>39127.468000000001</v>
      </c>
      <c r="S41" s="75">
        <v>39741.788</v>
      </c>
      <c r="T41" s="75">
        <v>46143.152999999998</v>
      </c>
      <c r="U41" s="75">
        <v>43497.506000000001</v>
      </c>
      <c r="V41" s="75">
        <v>43585.597000000002</v>
      </c>
      <c r="W41" s="75">
        <v>46407.423999999999</v>
      </c>
      <c r="X41" s="75">
        <v>49409.031999999999</v>
      </c>
      <c r="Y41" s="98">
        <v>49105.156000000003</v>
      </c>
      <c r="Z41" s="54">
        <f t="shared" si="27"/>
        <v>-6.1502115645576012E-3</v>
      </c>
      <c r="AB41" s="392">
        <f t="shared" si="28"/>
        <v>0.10755051637509834</v>
      </c>
      <c r="AD41" s="64">
        <f t="shared" si="29"/>
        <v>1.7185982779262736</v>
      </c>
      <c r="AE41" s="89">
        <f t="shared" si="30"/>
        <v>1.6632158663490832</v>
      </c>
      <c r="AF41" s="89">
        <f t="shared" si="31"/>
        <v>1.7012137878452172</v>
      </c>
      <c r="AG41" s="89">
        <f t="shared" si="32"/>
        <v>2.0219373898166197</v>
      </c>
      <c r="AH41" s="89">
        <f t="shared" si="33"/>
        <v>1.9734598057570794</v>
      </c>
      <c r="AI41" s="89">
        <f t="shared" si="34"/>
        <v>2.0267711279357776</v>
      </c>
      <c r="AJ41" s="89">
        <f t="shared" si="35"/>
        <v>1.944668351026368</v>
      </c>
      <c r="AK41" s="89">
        <f t="shared" si="35"/>
        <v>1.8463343613462988</v>
      </c>
      <c r="AL41" s="89">
        <f t="shared" si="36"/>
        <v>1.9212745723136071</v>
      </c>
      <c r="AM41" s="119">
        <f t="shared" si="37"/>
        <v>2.0935789512952927</v>
      </c>
      <c r="AN41" s="54">
        <f t="shared" si="39"/>
        <v>8.9682329358159327E-2</v>
      </c>
    </row>
    <row r="42" spans="1:41" ht="20.100000000000001" customHeight="1" x14ac:dyDescent="0.25">
      <c r="A42" s="104" t="s">
        <v>95</v>
      </c>
      <c r="B42" s="106">
        <v>156208.35</v>
      </c>
      <c r="C42" s="75">
        <v>156272.81</v>
      </c>
      <c r="D42" s="75">
        <v>147426.65</v>
      </c>
      <c r="E42" s="75">
        <v>144831.45000000001</v>
      </c>
      <c r="F42" s="75">
        <v>143704.24</v>
      </c>
      <c r="G42" s="75">
        <v>147190.84</v>
      </c>
      <c r="H42" s="75">
        <v>139589.35</v>
      </c>
      <c r="I42" s="75">
        <v>139453.93</v>
      </c>
      <c r="J42" s="75">
        <v>149564.85999999999</v>
      </c>
      <c r="K42" s="98">
        <v>136881.60999999999</v>
      </c>
      <c r="L42" s="54">
        <f t="shared" si="38"/>
        <v>-8.4801002053557242E-2</v>
      </c>
      <c r="N42" s="392">
        <f t="shared" si="26"/>
        <v>8.6880188976152045E-2</v>
      </c>
      <c r="P42" s="113">
        <v>49334.203999999998</v>
      </c>
      <c r="Q42" s="75">
        <v>49416.212</v>
      </c>
      <c r="R42" s="75">
        <v>46865.963000000003</v>
      </c>
      <c r="S42" s="75">
        <v>46461.506999999998</v>
      </c>
      <c r="T42" s="75">
        <v>46950.599000000002</v>
      </c>
      <c r="U42" s="75">
        <v>47833.264999999999</v>
      </c>
      <c r="V42" s="75">
        <v>45372.461000000003</v>
      </c>
      <c r="W42" s="75">
        <v>46069.99</v>
      </c>
      <c r="X42" s="75">
        <v>49744.529000000002</v>
      </c>
      <c r="Y42" s="98">
        <v>46642.707000000002</v>
      </c>
      <c r="Z42" s="54">
        <f t="shared" si="27"/>
        <v>-6.2355038078659865E-2</v>
      </c>
      <c r="AB42" s="392">
        <f t="shared" si="28"/>
        <v>0.10215724033098304</v>
      </c>
      <c r="AD42" s="64">
        <f t="shared" si="29"/>
        <v>3.1582309140324445</v>
      </c>
      <c r="AE42" s="89">
        <f t="shared" si="30"/>
        <v>3.1621759409074421</v>
      </c>
      <c r="AF42" s="89">
        <f t="shared" si="31"/>
        <v>3.1789342700251284</v>
      </c>
      <c r="AG42" s="89">
        <f t="shared" si="32"/>
        <v>3.2079708516347791</v>
      </c>
      <c r="AH42" s="89">
        <f t="shared" si="33"/>
        <v>3.2671686653086929</v>
      </c>
      <c r="AI42" s="89">
        <f t="shared" si="34"/>
        <v>3.2497446851991607</v>
      </c>
      <c r="AJ42" s="89">
        <f t="shared" si="35"/>
        <v>3.25042426230941</v>
      </c>
      <c r="AK42" s="89">
        <f t="shared" si="35"/>
        <v>3.3035992603435416</v>
      </c>
      <c r="AL42" s="89">
        <f t="shared" si="36"/>
        <v>3.3259502934044805</v>
      </c>
      <c r="AM42" s="119">
        <f t="shared" si="37"/>
        <v>3.4075217993125593</v>
      </c>
      <c r="AN42" s="54">
        <f t="shared" si="39"/>
        <v>2.4525774203492771E-2</v>
      </c>
    </row>
    <row r="43" spans="1:41" ht="20.100000000000001" customHeight="1" x14ac:dyDescent="0.25">
      <c r="A43" s="104" t="s">
        <v>94</v>
      </c>
      <c r="B43" s="106">
        <v>163061.32</v>
      </c>
      <c r="C43" s="75">
        <v>162989.37</v>
      </c>
      <c r="D43" s="75">
        <v>165351.46</v>
      </c>
      <c r="E43" s="75">
        <v>147942.73000000001</v>
      </c>
      <c r="F43" s="75">
        <v>132289.26</v>
      </c>
      <c r="G43" s="75">
        <v>139312.98000000001</v>
      </c>
      <c r="H43" s="75">
        <v>147011.67000000001</v>
      </c>
      <c r="I43" s="75">
        <v>136400.25</v>
      </c>
      <c r="J43" s="75">
        <v>119119.54</v>
      </c>
      <c r="K43" s="98">
        <v>130385.27</v>
      </c>
      <c r="L43" s="54">
        <f t="shared" si="38"/>
        <v>9.4574995840313106E-2</v>
      </c>
      <c r="N43" s="392">
        <f t="shared" si="26"/>
        <v>8.2756894058351668E-2</v>
      </c>
      <c r="P43" s="113">
        <v>49723.294000000002</v>
      </c>
      <c r="Q43" s="75">
        <v>49055.601000000002</v>
      </c>
      <c r="R43" s="75">
        <v>50376.838000000003</v>
      </c>
      <c r="S43" s="75">
        <v>49073.796999999999</v>
      </c>
      <c r="T43" s="75">
        <v>45442.807999999997</v>
      </c>
      <c r="U43" s="75">
        <v>47026.6</v>
      </c>
      <c r="V43" s="75">
        <v>50662.942000000003</v>
      </c>
      <c r="W43" s="75">
        <v>46425.741000000002</v>
      </c>
      <c r="X43" s="75">
        <v>42276.343999999997</v>
      </c>
      <c r="Y43" s="98">
        <v>45961.957000000002</v>
      </c>
      <c r="Z43" s="54">
        <f t="shared" si="27"/>
        <v>8.7179085305957513E-2</v>
      </c>
      <c r="AB43" s="392">
        <f t="shared" si="28"/>
        <v>0.10066625608439297</v>
      </c>
      <c r="AD43" s="64">
        <f t="shared" si="29"/>
        <v>3.0493616757180675</v>
      </c>
      <c r="AE43" s="89">
        <f t="shared" si="30"/>
        <v>3.0097423531362817</v>
      </c>
      <c r="AF43" s="89">
        <f t="shared" si="31"/>
        <v>3.0466521432589708</v>
      </c>
      <c r="AG43" s="89">
        <f t="shared" si="32"/>
        <v>3.3170806703377713</v>
      </c>
      <c r="AH43" s="89">
        <f t="shared" si="33"/>
        <v>3.4351093958799068</v>
      </c>
      <c r="AI43" s="89">
        <f t="shared" si="34"/>
        <v>3.375607929713369</v>
      </c>
      <c r="AJ43" s="89">
        <f t="shared" si="35"/>
        <v>3.4461850545606341</v>
      </c>
      <c r="AK43" s="89">
        <f t="shared" si="35"/>
        <v>3.403640462535809</v>
      </c>
      <c r="AL43" s="89">
        <f t="shared" si="36"/>
        <v>3.5490687757860719</v>
      </c>
      <c r="AM43" s="119">
        <f t="shared" si="37"/>
        <v>3.5250881483774972</v>
      </c>
      <c r="AN43" s="54">
        <f t="shared" si="39"/>
        <v>-6.7568787542764278E-3</v>
      </c>
    </row>
    <row r="44" spans="1:41" ht="20.100000000000001" customHeight="1" x14ac:dyDescent="0.25">
      <c r="A44" s="104" t="s">
        <v>103</v>
      </c>
      <c r="B44" s="106">
        <v>38204.269999999997</v>
      </c>
      <c r="C44" s="75">
        <v>34057.65</v>
      </c>
      <c r="D44" s="75">
        <v>24808.79</v>
      </c>
      <c r="E44" s="75">
        <v>28352.22</v>
      </c>
      <c r="F44" s="75">
        <v>33486.050000000003</v>
      </c>
      <c r="G44" s="75">
        <v>35743.29</v>
      </c>
      <c r="H44" s="75">
        <v>38794.050000000003</v>
      </c>
      <c r="I44" s="75">
        <v>33763.32</v>
      </c>
      <c r="J44" s="75">
        <v>35357.769999999997</v>
      </c>
      <c r="K44" s="98">
        <v>37630.35</v>
      </c>
      <c r="L44" s="54">
        <f t="shared" si="38"/>
        <v>6.4273849849693629E-2</v>
      </c>
      <c r="N44" s="392">
        <f t="shared" si="26"/>
        <v>2.3884376573586059E-2</v>
      </c>
      <c r="P44" s="113">
        <v>16227.867</v>
      </c>
      <c r="Q44" s="75">
        <v>13409.54</v>
      </c>
      <c r="R44" s="75">
        <v>9410.0049999999992</v>
      </c>
      <c r="S44" s="75">
        <v>11257.647999999999</v>
      </c>
      <c r="T44" s="75">
        <v>14455.663</v>
      </c>
      <c r="U44" s="75">
        <v>16162.11</v>
      </c>
      <c r="V44" s="75">
        <v>18471.945</v>
      </c>
      <c r="W44" s="75">
        <v>18208.41</v>
      </c>
      <c r="X44" s="75">
        <v>20429.206999999999</v>
      </c>
      <c r="Y44" s="98">
        <v>22763.08</v>
      </c>
      <c r="Z44" s="54">
        <f t="shared" si="27"/>
        <v>0.11424197718491978</v>
      </c>
      <c r="AB44" s="392">
        <f t="shared" si="28"/>
        <v>4.9855884956106725E-2</v>
      </c>
      <c r="AD44" s="64">
        <f t="shared" si="29"/>
        <v>4.2476579188661381</v>
      </c>
      <c r="AE44" s="89">
        <f t="shared" si="30"/>
        <v>3.9373063026955766</v>
      </c>
      <c r="AF44" s="89">
        <f t="shared" si="31"/>
        <v>3.7930124766262274</v>
      </c>
      <c r="AG44" s="89">
        <f t="shared" si="32"/>
        <v>3.9706407470032321</v>
      </c>
      <c r="AH44" s="89">
        <f t="shared" si="33"/>
        <v>4.3169209267739852</v>
      </c>
      <c r="AI44" s="89">
        <f t="shared" si="34"/>
        <v>4.5217186218728047</v>
      </c>
      <c r="AJ44" s="89">
        <f t="shared" si="35"/>
        <v>4.7615407517389912</v>
      </c>
      <c r="AK44" s="89">
        <f t="shared" si="35"/>
        <v>5.3929560244667885</v>
      </c>
      <c r="AL44" s="89">
        <f t="shared" si="36"/>
        <v>5.7778550513790883</v>
      </c>
      <c r="AM44" s="119">
        <f t="shared" si="37"/>
        <v>6.0491278980928964</v>
      </c>
      <c r="AN44" s="54">
        <f t="shared" si="39"/>
        <v>4.6950441695324176E-2</v>
      </c>
    </row>
    <row r="45" spans="1:41" ht="20.100000000000001" customHeight="1" x14ac:dyDescent="0.25">
      <c r="A45" s="104" t="s">
        <v>102</v>
      </c>
      <c r="B45" s="106">
        <v>34083.51</v>
      </c>
      <c r="C45" s="75">
        <v>52649.9</v>
      </c>
      <c r="D45" s="75">
        <v>57487.09</v>
      </c>
      <c r="E45" s="75">
        <v>70343.509999999995</v>
      </c>
      <c r="F45" s="75">
        <v>74459.94</v>
      </c>
      <c r="G45" s="75">
        <v>86885.86</v>
      </c>
      <c r="H45" s="75">
        <v>98422.32</v>
      </c>
      <c r="I45" s="75">
        <v>94539.199999999997</v>
      </c>
      <c r="J45" s="75">
        <v>105289.72</v>
      </c>
      <c r="K45" s="98">
        <v>99485.23</v>
      </c>
      <c r="L45" s="54">
        <f t="shared" si="38"/>
        <v>-5.5128743812786332E-2</v>
      </c>
      <c r="N45" s="392">
        <f t="shared" si="26"/>
        <v>6.314431560774271E-2</v>
      </c>
      <c r="P45" s="113">
        <v>6401.6289999999999</v>
      </c>
      <c r="Q45" s="75">
        <v>10161.326999999999</v>
      </c>
      <c r="R45" s="75">
        <v>11378.439</v>
      </c>
      <c r="S45" s="75">
        <v>14183.454</v>
      </c>
      <c r="T45" s="75">
        <v>14643.191000000001</v>
      </c>
      <c r="U45" s="75">
        <v>17564.351999999999</v>
      </c>
      <c r="V45" s="75">
        <v>19657.137999999999</v>
      </c>
      <c r="W45" s="75">
        <v>20385.73</v>
      </c>
      <c r="X45" s="75">
        <v>23247.678</v>
      </c>
      <c r="Y45" s="98">
        <v>22128.932000000001</v>
      </c>
      <c r="Z45" s="54">
        <f t="shared" si="27"/>
        <v>-4.8122913608834361E-2</v>
      </c>
      <c r="AB45" s="392">
        <f t="shared" si="28"/>
        <v>4.8466968793041562E-2</v>
      </c>
      <c r="AD45" s="64">
        <f t="shared" si="29"/>
        <v>1.8782188219464486</v>
      </c>
      <c r="AE45" s="89">
        <f t="shared" si="30"/>
        <v>1.9299803038562273</v>
      </c>
      <c r="AF45" s="89">
        <f t="shared" si="31"/>
        <v>1.9793033531528559</v>
      </c>
      <c r="AG45" s="89">
        <f t="shared" si="32"/>
        <v>2.0163130898642962</v>
      </c>
      <c r="AH45" s="89">
        <f t="shared" si="33"/>
        <v>1.9665864624655891</v>
      </c>
      <c r="AI45" s="89">
        <f t="shared" si="34"/>
        <v>2.02154320622481</v>
      </c>
      <c r="AJ45" s="89">
        <f t="shared" si="35"/>
        <v>1.9972235972490791</v>
      </c>
      <c r="AK45" s="89">
        <f t="shared" si="35"/>
        <v>2.1563256300032156</v>
      </c>
      <c r="AL45" s="89">
        <f t="shared" si="36"/>
        <v>2.2079722502823635</v>
      </c>
      <c r="AM45" s="119">
        <f t="shared" si="37"/>
        <v>2.2243434527919375</v>
      </c>
      <c r="AN45" s="54">
        <f t="shared" si="39"/>
        <v>7.4145870753041859E-3</v>
      </c>
    </row>
    <row r="46" spans="1:41" ht="20.100000000000001" customHeight="1" x14ac:dyDescent="0.25">
      <c r="A46" s="104" t="s">
        <v>105</v>
      </c>
      <c r="B46" s="106">
        <v>52300.51</v>
      </c>
      <c r="C46" s="75">
        <v>59634.080000000002</v>
      </c>
      <c r="D46" s="75">
        <v>60928.68</v>
      </c>
      <c r="E46" s="75">
        <v>60064.7</v>
      </c>
      <c r="F46" s="75">
        <v>57880.39</v>
      </c>
      <c r="G46" s="75">
        <v>66616.039999999994</v>
      </c>
      <c r="H46" s="75">
        <v>68002.649999999994</v>
      </c>
      <c r="I46" s="75">
        <v>66537.009999999995</v>
      </c>
      <c r="J46" s="75">
        <v>78467.41</v>
      </c>
      <c r="K46" s="98">
        <v>89109.51</v>
      </c>
      <c r="L46" s="54">
        <f t="shared" si="38"/>
        <v>0.13562445861281761</v>
      </c>
      <c r="N46" s="392">
        <f t="shared" si="26"/>
        <v>5.6558737644686607E-2</v>
      </c>
      <c r="P46" s="113">
        <v>13790.714</v>
      </c>
      <c r="Q46" s="75">
        <v>14385.162</v>
      </c>
      <c r="R46" s="75">
        <v>15265.422</v>
      </c>
      <c r="S46" s="75">
        <v>15534.871999999999</v>
      </c>
      <c r="T46" s="75">
        <v>14963.08</v>
      </c>
      <c r="U46" s="75">
        <v>16198.379000000001</v>
      </c>
      <c r="V46" s="75">
        <v>16725.637999999999</v>
      </c>
      <c r="W46" s="75">
        <v>15975.728999999999</v>
      </c>
      <c r="X46" s="75">
        <v>19243.746999999999</v>
      </c>
      <c r="Y46" s="98">
        <v>20624.280999999999</v>
      </c>
      <c r="Z46" s="54">
        <f t="shared" si="27"/>
        <v>7.1739355126628906E-2</v>
      </c>
      <c r="AB46" s="392">
        <f t="shared" si="28"/>
        <v>4.5171469802786683E-2</v>
      </c>
      <c r="AD46" s="64">
        <f t="shared" si="29"/>
        <v>2.6368220883505722</v>
      </c>
      <c r="AE46" s="89">
        <f t="shared" si="30"/>
        <v>2.4122384381548265</v>
      </c>
      <c r="AF46" s="89">
        <f t="shared" si="31"/>
        <v>2.5054575283757998</v>
      </c>
      <c r="AG46" s="89">
        <f t="shared" si="32"/>
        <v>2.5863563790379374</v>
      </c>
      <c r="AH46" s="89">
        <f t="shared" si="33"/>
        <v>2.5851726292791049</v>
      </c>
      <c r="AI46" s="89">
        <f t="shared" si="34"/>
        <v>2.4316034096292731</v>
      </c>
      <c r="AJ46" s="89">
        <f t="shared" si="35"/>
        <v>2.4595567966836587</v>
      </c>
      <c r="AK46" s="89">
        <f t="shared" si="35"/>
        <v>2.4010289912336007</v>
      </c>
      <c r="AL46" s="89">
        <f t="shared" si="36"/>
        <v>2.4524508964932061</v>
      </c>
      <c r="AM46" s="119">
        <f t="shared" si="37"/>
        <v>2.3144870844873906</v>
      </c>
      <c r="AN46" s="54">
        <f t="shared" si="39"/>
        <v>-5.6255483933681169E-2</v>
      </c>
    </row>
    <row r="47" spans="1:41" ht="20.100000000000001" customHeight="1" x14ac:dyDescent="0.25">
      <c r="A47" s="104" t="s">
        <v>101</v>
      </c>
      <c r="B47" s="106">
        <v>43770.65</v>
      </c>
      <c r="C47" s="75">
        <v>118525.04</v>
      </c>
      <c r="D47" s="75">
        <v>249224.94</v>
      </c>
      <c r="E47" s="75">
        <v>172953.15</v>
      </c>
      <c r="F47" s="75">
        <v>38128.82</v>
      </c>
      <c r="G47" s="75">
        <v>37803.18</v>
      </c>
      <c r="H47" s="75">
        <v>230123.47</v>
      </c>
      <c r="I47" s="75">
        <v>221890.46</v>
      </c>
      <c r="J47" s="75">
        <v>152989.95000000001</v>
      </c>
      <c r="K47" s="98">
        <v>54342.43</v>
      </c>
      <c r="L47" s="54">
        <f t="shared" si="38"/>
        <v>-0.64479738701790545</v>
      </c>
      <c r="N47" s="392">
        <f t="shared" si="26"/>
        <v>3.4491708475837733E-2</v>
      </c>
      <c r="P47" s="113">
        <v>11562.975</v>
      </c>
      <c r="Q47" s="75">
        <v>14880.498</v>
      </c>
      <c r="R47" s="75">
        <v>21005.488000000001</v>
      </c>
      <c r="S47" s="75">
        <v>19079.097000000002</v>
      </c>
      <c r="T47" s="75">
        <v>13231.349</v>
      </c>
      <c r="U47" s="75">
        <v>15258.859</v>
      </c>
      <c r="V47" s="75">
        <v>19585.288</v>
      </c>
      <c r="W47" s="75">
        <v>23465.341</v>
      </c>
      <c r="X47" s="75">
        <v>21137.116999999998</v>
      </c>
      <c r="Y47" s="98">
        <v>15183.748</v>
      </c>
      <c r="Z47" s="54">
        <f t="shared" si="27"/>
        <v>-0.28165473086987214</v>
      </c>
      <c r="AB47" s="392">
        <f t="shared" si="28"/>
        <v>3.3255569698411439E-2</v>
      </c>
      <c r="AD47" s="64">
        <f t="shared" si="29"/>
        <v>2.6417188230012578</v>
      </c>
      <c r="AE47" s="89">
        <f t="shared" si="30"/>
        <v>1.2554729363516772</v>
      </c>
      <c r="AF47" s="89">
        <f t="shared" si="31"/>
        <v>0.84283250303922241</v>
      </c>
      <c r="AG47" s="89">
        <f t="shared" si="32"/>
        <v>1.1031367165038626</v>
      </c>
      <c r="AH47" s="89">
        <f t="shared" si="33"/>
        <v>3.4701700708283134</v>
      </c>
      <c r="AI47" s="89">
        <f t="shared" si="34"/>
        <v>4.0363956153953184</v>
      </c>
      <c r="AJ47" s="89">
        <f t="shared" si="35"/>
        <v>0.85107738032978553</v>
      </c>
      <c r="AK47" s="89">
        <f t="shared" si="35"/>
        <v>1.0575191470602205</v>
      </c>
      <c r="AL47" s="89">
        <f t="shared" si="36"/>
        <v>1.3816016672990608</v>
      </c>
      <c r="AM47" s="119">
        <f t="shared" si="37"/>
        <v>2.794087051315151</v>
      </c>
      <c r="AN47" s="54">
        <f t="shared" si="39"/>
        <v>1.0223535606883025</v>
      </c>
    </row>
    <row r="48" spans="1:41" ht="20.100000000000001" customHeight="1" x14ac:dyDescent="0.25">
      <c r="A48" s="104" t="s">
        <v>106</v>
      </c>
      <c r="B48" s="106">
        <v>40989.519999999997</v>
      </c>
      <c r="C48" s="75">
        <v>39935.07</v>
      </c>
      <c r="D48" s="75">
        <v>42782.41</v>
      </c>
      <c r="E48" s="75">
        <v>46594.9</v>
      </c>
      <c r="F48" s="75">
        <v>47458.32</v>
      </c>
      <c r="G48" s="75">
        <v>48350.95</v>
      </c>
      <c r="H48" s="75">
        <v>46837.1</v>
      </c>
      <c r="I48" s="75">
        <v>47071.77</v>
      </c>
      <c r="J48" s="75">
        <v>49675.15</v>
      </c>
      <c r="K48" s="98">
        <v>47009.67</v>
      </c>
      <c r="L48" s="54">
        <f t="shared" si="38"/>
        <v>-5.3658217438699293E-2</v>
      </c>
      <c r="N48" s="392">
        <f t="shared" si="26"/>
        <v>2.98375290391934E-2</v>
      </c>
      <c r="P48" s="113">
        <v>8398.9230000000007</v>
      </c>
      <c r="Q48" s="75">
        <v>8290.9560000000001</v>
      </c>
      <c r="R48" s="75">
        <v>8731.0589999999993</v>
      </c>
      <c r="S48" s="75">
        <v>9216.4330000000009</v>
      </c>
      <c r="T48" s="75">
        <v>9632.7129999999997</v>
      </c>
      <c r="U48" s="75">
        <v>9663.8379999999997</v>
      </c>
      <c r="V48" s="75">
        <v>9917.1830000000009</v>
      </c>
      <c r="W48" s="75">
        <v>10577.057000000001</v>
      </c>
      <c r="X48" s="75">
        <v>10992.173000000001</v>
      </c>
      <c r="Y48" s="98">
        <v>10632.609</v>
      </c>
      <c r="Z48" s="54">
        <f t="shared" si="27"/>
        <v>-3.2710911664145047E-2</v>
      </c>
      <c r="AB48" s="392">
        <f t="shared" si="28"/>
        <v>2.3287627644732828E-2</v>
      </c>
      <c r="AD48" s="64">
        <f t="shared" si="29"/>
        <v>2.0490415598914065</v>
      </c>
      <c r="AE48" s="89">
        <f t="shared" si="30"/>
        <v>2.0761090440056824</v>
      </c>
      <c r="AF48" s="89">
        <f t="shared" si="31"/>
        <v>2.040805789108187</v>
      </c>
      <c r="AG48" s="89">
        <f t="shared" si="32"/>
        <v>1.977991797385551</v>
      </c>
      <c r="AH48" s="89">
        <f t="shared" si="33"/>
        <v>2.0297206053648758</v>
      </c>
      <c r="AI48" s="89">
        <f t="shared" si="34"/>
        <v>1.9986862719346776</v>
      </c>
      <c r="AJ48" s="89">
        <f t="shared" si="35"/>
        <v>2.1173776770978563</v>
      </c>
      <c r="AK48" s="89">
        <f t="shared" si="35"/>
        <v>2.2470064329427171</v>
      </c>
      <c r="AL48" s="89">
        <f t="shared" si="36"/>
        <v>2.2128112345911388</v>
      </c>
      <c r="AM48" s="119">
        <f t="shared" si="37"/>
        <v>2.2617918823935588</v>
      </c>
      <c r="AN48" s="54">
        <f t="shared" si="39"/>
        <v>2.2135032142255959E-2</v>
      </c>
    </row>
    <row r="49" spans="1:40" ht="20.100000000000001" customHeight="1" x14ac:dyDescent="0.25">
      <c r="A49" s="104" t="s">
        <v>148</v>
      </c>
      <c r="B49" s="106">
        <v>11756.71</v>
      </c>
      <c r="C49" s="75">
        <v>10414.85</v>
      </c>
      <c r="D49" s="75">
        <v>11249.41</v>
      </c>
      <c r="E49" s="75">
        <v>8855.73</v>
      </c>
      <c r="F49" s="75">
        <v>8560.57</v>
      </c>
      <c r="G49" s="75">
        <v>12833.12</v>
      </c>
      <c r="H49" s="75">
        <v>13826.3</v>
      </c>
      <c r="I49" s="75">
        <v>16929.580000000002</v>
      </c>
      <c r="J49" s="75">
        <v>17888.68</v>
      </c>
      <c r="K49" s="98">
        <v>30189.68</v>
      </c>
      <c r="L49" s="54">
        <f t="shared" si="38"/>
        <v>0.6876415699760966</v>
      </c>
      <c r="N49" s="392">
        <f t="shared" si="26"/>
        <v>1.9161705531733284E-2</v>
      </c>
      <c r="P49" s="113">
        <v>3344.9140000000002</v>
      </c>
      <c r="Q49" s="75">
        <v>3089.09</v>
      </c>
      <c r="R49" s="75">
        <v>3247.152</v>
      </c>
      <c r="S49" s="75">
        <v>2759.9989999999998</v>
      </c>
      <c r="T49" s="75">
        <v>2773.634</v>
      </c>
      <c r="U49" s="75">
        <v>3862.8539999999998</v>
      </c>
      <c r="V49" s="75">
        <v>4319.57</v>
      </c>
      <c r="W49" s="75">
        <v>4927.2340000000004</v>
      </c>
      <c r="X49" s="75">
        <v>4898.7979999999998</v>
      </c>
      <c r="Y49" s="98">
        <v>7197.8249999999998</v>
      </c>
      <c r="Z49" s="54">
        <f t="shared" si="27"/>
        <v>0.46930430689324198</v>
      </c>
      <c r="AB49" s="392">
        <f t="shared" si="28"/>
        <v>1.5764735489845347E-2</v>
      </c>
      <c r="AD49" s="64">
        <f t="shared" si="29"/>
        <v>2.8451105794052935</v>
      </c>
      <c r="AE49" s="89">
        <f t="shared" si="30"/>
        <v>2.9660436780174466</v>
      </c>
      <c r="AF49" s="89">
        <f t="shared" si="31"/>
        <v>2.886508714679259</v>
      </c>
      <c r="AG49" s="89">
        <f t="shared" si="32"/>
        <v>3.116625055190255</v>
      </c>
      <c r="AH49" s="89">
        <f t="shared" si="33"/>
        <v>3.2400108871255067</v>
      </c>
      <c r="AI49" s="89">
        <f t="shared" si="34"/>
        <v>3.0100661413592329</v>
      </c>
      <c r="AJ49" s="89">
        <f t="shared" si="35"/>
        <v>3.1241691558840761</v>
      </c>
      <c r="AK49" s="89">
        <f t="shared" si="35"/>
        <v>2.9104289651603876</v>
      </c>
      <c r="AL49" s="89">
        <f t="shared" si="36"/>
        <v>2.7384904867212114</v>
      </c>
      <c r="AM49" s="119">
        <f t="shared" si="37"/>
        <v>2.3842004950035904</v>
      </c>
      <c r="AN49" s="54">
        <f t="shared" si="39"/>
        <v>-0.12937419115952878</v>
      </c>
    </row>
    <row r="50" spans="1:40" ht="20.100000000000001" customHeight="1" x14ac:dyDescent="0.25">
      <c r="A50" s="104" t="s">
        <v>110</v>
      </c>
      <c r="B50" s="106">
        <v>21561.4</v>
      </c>
      <c r="C50" s="75">
        <v>20527.62</v>
      </c>
      <c r="D50" s="75">
        <v>41397.29</v>
      </c>
      <c r="E50" s="75">
        <v>18415.490000000002</v>
      </c>
      <c r="F50" s="75">
        <v>18225.78</v>
      </c>
      <c r="G50" s="75">
        <v>16839.830000000002</v>
      </c>
      <c r="H50" s="75">
        <v>18146.11</v>
      </c>
      <c r="I50" s="75">
        <v>17702.11</v>
      </c>
      <c r="J50" s="75">
        <v>19554.48</v>
      </c>
      <c r="K50" s="98">
        <v>18818.009999999998</v>
      </c>
      <c r="L50" s="54">
        <f t="shared" si="38"/>
        <v>-3.7662469163076757E-2</v>
      </c>
      <c r="N50" s="392">
        <f t="shared" si="26"/>
        <v>1.1943987690933201E-2</v>
      </c>
      <c r="P50" s="113">
        <v>6827.9740000000002</v>
      </c>
      <c r="Q50" s="75">
        <v>6375.8980000000001</v>
      </c>
      <c r="R50" s="75">
        <v>7118.9369999999999</v>
      </c>
      <c r="S50" s="75">
        <v>5791.4489999999996</v>
      </c>
      <c r="T50" s="75">
        <v>6026.1350000000002</v>
      </c>
      <c r="U50" s="75">
        <v>5684.7439999999997</v>
      </c>
      <c r="V50" s="75">
        <v>5982.4930000000004</v>
      </c>
      <c r="W50" s="75">
        <v>5914.6750000000002</v>
      </c>
      <c r="X50" s="75">
        <v>6704.8130000000001</v>
      </c>
      <c r="Y50" s="98">
        <v>6634.4549999999999</v>
      </c>
      <c r="Z50" s="54">
        <f t="shared" si="27"/>
        <v>-1.049365582604618E-2</v>
      </c>
      <c r="AB50" s="392">
        <f t="shared" si="28"/>
        <v>1.4530837884261136E-2</v>
      </c>
      <c r="AD50" s="64">
        <f t="shared" si="29"/>
        <v>3.1667581882438061</v>
      </c>
      <c r="AE50" s="89">
        <f t="shared" si="30"/>
        <v>3.1060093668920219</v>
      </c>
      <c r="AF50" s="89">
        <f t="shared" si="31"/>
        <v>1.7196625672839936</v>
      </c>
      <c r="AG50" s="89">
        <f t="shared" si="32"/>
        <v>3.144879120783644</v>
      </c>
      <c r="AH50" s="89">
        <f t="shared" si="33"/>
        <v>3.3063797543918563</v>
      </c>
      <c r="AI50" s="89">
        <f t="shared" si="34"/>
        <v>3.375772795806133</v>
      </c>
      <c r="AJ50" s="89">
        <f t="shared" si="35"/>
        <v>3.2968459906834031</v>
      </c>
      <c r="AK50" s="89">
        <f t="shared" si="35"/>
        <v>3.3412259894441965</v>
      </c>
      <c r="AL50" s="89">
        <f t="shared" si="36"/>
        <v>3.4287861400558848</v>
      </c>
      <c r="AM50" s="119">
        <f t="shared" si="37"/>
        <v>3.5255879872526377</v>
      </c>
      <c r="AN50" s="54">
        <f t="shared" si="39"/>
        <v>2.8232104086601081E-2</v>
      </c>
    </row>
    <row r="51" spans="1:40" ht="20.100000000000001" customHeight="1" x14ac:dyDescent="0.25">
      <c r="A51" s="104" t="s">
        <v>226</v>
      </c>
      <c r="B51" s="106">
        <v>5757.14</v>
      </c>
      <c r="C51" s="75">
        <v>6652.88</v>
      </c>
      <c r="D51" s="75">
        <v>6248.24</v>
      </c>
      <c r="E51" s="75">
        <v>4830.5</v>
      </c>
      <c r="F51" s="75">
        <v>5201.57</v>
      </c>
      <c r="G51" s="75">
        <v>7878.63</v>
      </c>
      <c r="H51" s="75">
        <v>8418.07</v>
      </c>
      <c r="I51" s="75">
        <v>9160.31</v>
      </c>
      <c r="J51" s="75">
        <v>10775.85</v>
      </c>
      <c r="K51" s="98">
        <v>8933.99</v>
      </c>
      <c r="L51" s="54">
        <f t="shared" si="38"/>
        <v>-0.1709247994357754</v>
      </c>
      <c r="N51" s="392">
        <f t="shared" si="26"/>
        <v>5.6704968586434121E-3</v>
      </c>
      <c r="P51" s="113">
        <v>2712.9630000000002</v>
      </c>
      <c r="Q51" s="75">
        <v>3420.1880000000001</v>
      </c>
      <c r="R51" s="75">
        <v>2731.4920000000002</v>
      </c>
      <c r="S51" s="75">
        <v>2205.2159999999999</v>
      </c>
      <c r="T51" s="75">
        <v>2371.6039999999998</v>
      </c>
      <c r="U51" s="75">
        <v>3255.2159999999999</v>
      </c>
      <c r="V51" s="75">
        <v>3411.1370000000002</v>
      </c>
      <c r="W51" s="75">
        <v>3430.29</v>
      </c>
      <c r="X51" s="75">
        <v>3936.1849999999999</v>
      </c>
      <c r="Y51" s="98">
        <v>3522.5410000000002</v>
      </c>
      <c r="Z51" s="54">
        <f t="shared" si="27"/>
        <v>-0.10508754034680783</v>
      </c>
      <c r="AB51" s="392">
        <f t="shared" si="28"/>
        <v>7.7150982577563814E-3</v>
      </c>
      <c r="AD51" s="64">
        <f t="shared" si="29"/>
        <v>4.7123450185335081</v>
      </c>
      <c r="AE51" s="89">
        <f t="shared" si="30"/>
        <v>5.1409134089296673</v>
      </c>
      <c r="AF51" s="89">
        <f t="shared" si="31"/>
        <v>4.3716182476985521</v>
      </c>
      <c r="AG51" s="89">
        <f t="shared" si="32"/>
        <v>4.5651920091087881</v>
      </c>
      <c r="AH51" s="89">
        <f t="shared" si="33"/>
        <v>4.5594003348988856</v>
      </c>
      <c r="AI51" s="89">
        <f t="shared" si="34"/>
        <v>4.1317031006659786</v>
      </c>
      <c r="AJ51" s="89">
        <f t="shared" si="35"/>
        <v>4.0521604120659491</v>
      </c>
      <c r="AK51" s="89">
        <f t="shared" si="35"/>
        <v>3.7447313464282321</v>
      </c>
      <c r="AL51" s="89">
        <f t="shared" si="36"/>
        <v>3.6527837711178233</v>
      </c>
      <c r="AM51" s="119">
        <f t="shared" si="37"/>
        <v>3.9428530813220073</v>
      </c>
      <c r="AN51" s="54">
        <f t="shared" si="39"/>
        <v>7.9410479343927101E-2</v>
      </c>
    </row>
    <row r="52" spans="1:40" ht="20.100000000000001" customHeight="1" x14ac:dyDescent="0.25">
      <c r="A52" s="104" t="s">
        <v>227</v>
      </c>
      <c r="B52" s="106">
        <v>1643.48</v>
      </c>
      <c r="C52" s="75">
        <v>2526.66</v>
      </c>
      <c r="D52" s="75">
        <v>3047.27</v>
      </c>
      <c r="E52" s="75">
        <v>2964.06</v>
      </c>
      <c r="F52" s="75">
        <v>4486.07</v>
      </c>
      <c r="G52" s="75">
        <v>4954.59</v>
      </c>
      <c r="H52" s="75">
        <v>5822.54</v>
      </c>
      <c r="I52" s="75">
        <v>7304.81</v>
      </c>
      <c r="J52" s="75">
        <v>6644.46</v>
      </c>
      <c r="K52" s="98">
        <v>13179.87</v>
      </c>
      <c r="L52" s="54">
        <f t="shared" si="38"/>
        <v>0.98358783106527858</v>
      </c>
      <c r="N52" s="392">
        <f t="shared" si="26"/>
        <v>8.3654012856885385E-3</v>
      </c>
      <c r="P52" s="113">
        <v>347.072</v>
      </c>
      <c r="Q52" s="75">
        <v>522.77499999999998</v>
      </c>
      <c r="R52" s="75">
        <v>697.58399999999995</v>
      </c>
      <c r="S52" s="75">
        <v>766.50300000000004</v>
      </c>
      <c r="T52" s="75">
        <v>1173.5519999999999</v>
      </c>
      <c r="U52" s="75">
        <v>1095.8330000000001</v>
      </c>
      <c r="V52" s="75">
        <v>1420.932</v>
      </c>
      <c r="W52" s="75">
        <v>1760.0450000000001</v>
      </c>
      <c r="X52" s="75">
        <v>1813.8330000000001</v>
      </c>
      <c r="Y52" s="98">
        <v>3209.4720000000002</v>
      </c>
      <c r="Z52" s="54">
        <f t="shared" si="27"/>
        <v>0.76944183946372136</v>
      </c>
      <c r="AB52" s="392">
        <f t="shared" si="28"/>
        <v>7.0294119601497576E-3</v>
      </c>
      <c r="AD52" s="64">
        <f t="shared" si="29"/>
        <v>2.1118115218925695</v>
      </c>
      <c r="AE52" s="89">
        <f t="shared" si="30"/>
        <v>2.069035802205283</v>
      </c>
      <c r="AF52" s="89">
        <f t="shared" si="31"/>
        <v>2.2892096860468549</v>
      </c>
      <c r="AG52" s="89">
        <f t="shared" si="32"/>
        <v>2.5859901621424668</v>
      </c>
      <c r="AH52" s="89">
        <f t="shared" si="33"/>
        <v>2.6159912796724081</v>
      </c>
      <c r="AI52" s="89">
        <f t="shared" si="34"/>
        <v>2.2117531420359708</v>
      </c>
      <c r="AJ52" s="89">
        <f t="shared" si="35"/>
        <v>2.44039886372614</v>
      </c>
      <c r="AK52" s="89">
        <f t="shared" si="35"/>
        <v>2.4094329626643267</v>
      </c>
      <c r="AL52" s="89">
        <f t="shared" si="36"/>
        <v>2.7298426057196523</v>
      </c>
      <c r="AM52" s="119">
        <f t="shared" si="37"/>
        <v>2.4351317577487483</v>
      </c>
      <c r="AN52" s="54">
        <f t="shared" si="39"/>
        <v>-0.10795891578269623</v>
      </c>
    </row>
    <row r="53" spans="1:40" ht="20.100000000000001" customHeight="1" x14ac:dyDescent="0.25">
      <c r="A53" s="104" t="s">
        <v>228</v>
      </c>
      <c r="B53" s="106">
        <v>4837.29</v>
      </c>
      <c r="C53" s="75">
        <v>4872.58</v>
      </c>
      <c r="D53" s="75">
        <v>3574.82</v>
      </c>
      <c r="E53" s="75">
        <v>4274.8</v>
      </c>
      <c r="F53" s="75">
        <v>6306.15</v>
      </c>
      <c r="G53" s="75">
        <v>5753.6</v>
      </c>
      <c r="H53" s="75">
        <v>7508.81</v>
      </c>
      <c r="I53" s="75">
        <v>7276</v>
      </c>
      <c r="J53" s="75">
        <v>7216.47</v>
      </c>
      <c r="K53" s="98">
        <v>6795.27</v>
      </c>
      <c r="L53" s="54">
        <f t="shared" si="38"/>
        <v>-5.8366486661761197E-2</v>
      </c>
      <c r="N53" s="392">
        <f t="shared" si="26"/>
        <v>4.3130289141395748E-3</v>
      </c>
      <c r="P53" s="113">
        <v>1744.9960000000001</v>
      </c>
      <c r="Q53" s="75">
        <v>1646.009</v>
      </c>
      <c r="R53" s="75">
        <v>1144.6569999999999</v>
      </c>
      <c r="S53" s="75">
        <v>1188.6990000000001</v>
      </c>
      <c r="T53" s="75">
        <v>1541.5129999999999</v>
      </c>
      <c r="U53" s="75">
        <v>2008.4780000000001</v>
      </c>
      <c r="V53" s="75">
        <v>2514.029</v>
      </c>
      <c r="W53" s="75">
        <v>2549.9749999999999</v>
      </c>
      <c r="X53" s="75">
        <v>2646.0079999999998</v>
      </c>
      <c r="Y53" s="98">
        <v>2402.4050000000002</v>
      </c>
      <c r="Z53" s="54">
        <f t="shared" si="27"/>
        <v>-9.2064347500083007E-2</v>
      </c>
      <c r="AB53" s="392">
        <f t="shared" si="28"/>
        <v>5.2617671816808436E-3</v>
      </c>
      <c r="AD53" s="64">
        <f t="shared" si="29"/>
        <v>3.6073834729776384</v>
      </c>
      <c r="AE53" s="89">
        <f t="shared" si="30"/>
        <v>3.3781056442377548</v>
      </c>
      <c r="AF53" s="89">
        <f t="shared" si="31"/>
        <v>3.2019989817669137</v>
      </c>
      <c r="AG53" s="89">
        <f t="shared" si="32"/>
        <v>2.78071254795546</v>
      </c>
      <c r="AH53" s="89">
        <f t="shared" si="33"/>
        <v>2.444459773395812</v>
      </c>
      <c r="AI53" s="89">
        <f t="shared" si="34"/>
        <v>3.4908196607341493</v>
      </c>
      <c r="AJ53" s="89">
        <f t="shared" si="35"/>
        <v>3.3481057584357572</v>
      </c>
      <c r="AK53" s="89">
        <f t="shared" si="35"/>
        <v>3.5046385376580536</v>
      </c>
      <c r="AL53" s="89">
        <f t="shared" si="36"/>
        <v>3.6666237093759135</v>
      </c>
      <c r="AM53" s="119">
        <f t="shared" si="37"/>
        <v>3.5354077174269749</v>
      </c>
      <c r="AN53" s="54">
        <f t="shared" si="39"/>
        <v>-3.578659888480145E-2</v>
      </c>
    </row>
    <row r="54" spans="1:40" ht="20.100000000000001" customHeight="1" x14ac:dyDescent="0.25">
      <c r="A54" s="104" t="s">
        <v>229</v>
      </c>
      <c r="B54" s="106">
        <v>3034.98</v>
      </c>
      <c r="C54" s="75">
        <v>3796.98</v>
      </c>
      <c r="D54" s="75">
        <v>3655.14</v>
      </c>
      <c r="E54" s="75">
        <v>3647.96</v>
      </c>
      <c r="F54" s="75">
        <v>4245.8900000000003</v>
      </c>
      <c r="G54" s="75">
        <v>3979.65</v>
      </c>
      <c r="H54" s="75">
        <v>5307.32</v>
      </c>
      <c r="I54" s="75">
        <v>5863.3</v>
      </c>
      <c r="J54" s="75">
        <v>5652.07</v>
      </c>
      <c r="K54" s="98">
        <v>4532.3999999999996</v>
      </c>
      <c r="L54" s="54">
        <f t="shared" si="38"/>
        <v>-0.19809910351428772</v>
      </c>
      <c r="N54" s="392">
        <f t="shared" si="26"/>
        <v>2.8767616666366762E-3</v>
      </c>
      <c r="P54" s="113">
        <v>1319.8510000000001</v>
      </c>
      <c r="Q54" s="75">
        <v>1599.89</v>
      </c>
      <c r="R54" s="75">
        <v>1543.548</v>
      </c>
      <c r="S54" s="75">
        <v>1647.15</v>
      </c>
      <c r="T54" s="75">
        <v>2018.136</v>
      </c>
      <c r="U54" s="75">
        <v>1907.3240000000001</v>
      </c>
      <c r="V54" s="75">
        <v>2265.9110000000001</v>
      </c>
      <c r="W54" s="75">
        <v>2558.8690000000001</v>
      </c>
      <c r="X54" s="75">
        <v>2407.299</v>
      </c>
      <c r="Y54" s="98">
        <v>2121.61</v>
      </c>
      <c r="Z54" s="54">
        <f t="shared" si="27"/>
        <v>-0.11867615946336531</v>
      </c>
      <c r="AB54" s="392">
        <f t="shared" si="28"/>
        <v>4.6467676642056163E-3</v>
      </c>
      <c r="AD54" s="64">
        <f t="shared" si="29"/>
        <v>4.3487963676861137</v>
      </c>
      <c r="AE54" s="89">
        <f t="shared" si="30"/>
        <v>4.2135855337663095</v>
      </c>
      <c r="AF54" s="89">
        <f t="shared" si="31"/>
        <v>4.2229517884403887</v>
      </c>
      <c r="AG54" s="89">
        <f t="shared" si="32"/>
        <v>4.5152633252557592</v>
      </c>
      <c r="AH54" s="89">
        <f t="shared" si="33"/>
        <v>4.7531518715746284</v>
      </c>
      <c r="AI54" s="89">
        <f t="shared" si="34"/>
        <v>4.7926928247458953</v>
      </c>
      <c r="AJ54" s="89">
        <f t="shared" si="35"/>
        <v>4.26940715841517</v>
      </c>
      <c r="AK54" s="89">
        <f t="shared" si="35"/>
        <v>4.3642129858612044</v>
      </c>
      <c r="AL54" s="89">
        <f t="shared" si="36"/>
        <v>4.2591457642952051</v>
      </c>
      <c r="AM54" s="119">
        <f t="shared" si="37"/>
        <v>4.6809857911923043</v>
      </c>
      <c r="AN54" s="54">
        <f t="shared" si="39"/>
        <v>9.9043341139770646E-2</v>
      </c>
    </row>
    <row r="55" spans="1:40" ht="20.100000000000001" customHeight="1" x14ac:dyDescent="0.25">
      <c r="A55" s="104" t="s">
        <v>230</v>
      </c>
      <c r="B55" s="106">
        <v>270.10000000000002</v>
      </c>
      <c r="C55" s="75">
        <v>450.45</v>
      </c>
      <c r="D55" s="75">
        <v>789.17</v>
      </c>
      <c r="E55" s="75">
        <v>1332.73</v>
      </c>
      <c r="F55" s="75">
        <v>1219.02</v>
      </c>
      <c r="G55" s="75">
        <v>1359.14</v>
      </c>
      <c r="H55" s="75">
        <v>1396.32</v>
      </c>
      <c r="I55" s="75">
        <v>2538.3000000000002</v>
      </c>
      <c r="J55" s="75">
        <v>3924.43</v>
      </c>
      <c r="K55" s="98">
        <v>5160.3999999999996</v>
      </c>
      <c r="L55" s="54">
        <f t="shared" si="38"/>
        <v>0.31494255216681144</v>
      </c>
      <c r="N55" s="392">
        <f t="shared" si="26"/>
        <v>3.2753598324313619E-3</v>
      </c>
      <c r="P55" s="113">
        <v>99.542000000000002</v>
      </c>
      <c r="Q55" s="75">
        <v>150.86099999999999</v>
      </c>
      <c r="R55" s="75">
        <v>269.14999999999998</v>
      </c>
      <c r="S55" s="75">
        <v>466.64499999999998</v>
      </c>
      <c r="T55" s="75">
        <v>461.97300000000001</v>
      </c>
      <c r="U55" s="75">
        <v>507.21699999999998</v>
      </c>
      <c r="V55" s="75">
        <v>389.08499999999998</v>
      </c>
      <c r="W55" s="75">
        <v>895.38</v>
      </c>
      <c r="X55" s="75">
        <v>1287.7940000000001</v>
      </c>
      <c r="Y55" s="98">
        <v>1485.2339999999999</v>
      </c>
      <c r="Z55" s="54">
        <f t="shared" si="27"/>
        <v>0.15331644657452964</v>
      </c>
      <c r="AB55" s="392">
        <f t="shared" si="28"/>
        <v>3.2529717172236007E-3</v>
      </c>
      <c r="AD55" s="64">
        <f t="shared" si="29"/>
        <v>3.6853757867456496</v>
      </c>
      <c r="AE55" s="89">
        <f t="shared" si="30"/>
        <v>3.3491175491175489</v>
      </c>
      <c r="AF55" s="89">
        <f t="shared" si="31"/>
        <v>3.410545256408632</v>
      </c>
      <c r="AG55" s="89">
        <f t="shared" si="32"/>
        <v>3.5014218934067665</v>
      </c>
      <c r="AH55" s="89">
        <f t="shared" si="33"/>
        <v>3.7897081261997343</v>
      </c>
      <c r="AI55" s="89">
        <f t="shared" si="34"/>
        <v>3.7318966405226832</v>
      </c>
      <c r="AJ55" s="89">
        <f t="shared" si="35"/>
        <v>2.786503093846683</v>
      </c>
      <c r="AK55" s="89">
        <f t="shared" si="35"/>
        <v>3.5274790213922702</v>
      </c>
      <c r="AL55" s="89">
        <f t="shared" si="36"/>
        <v>3.281480367849599</v>
      </c>
      <c r="AM55" s="119">
        <f t="shared" si="37"/>
        <v>2.8781373536935124</v>
      </c>
      <c r="AN55" s="54">
        <f t="shared" si="39"/>
        <v>-0.12291495573395826</v>
      </c>
    </row>
    <row r="56" spans="1:40" ht="20.100000000000001" customHeight="1" x14ac:dyDescent="0.25">
      <c r="A56" s="104" t="s">
        <v>231</v>
      </c>
      <c r="B56" s="106">
        <v>330.82</v>
      </c>
      <c r="C56" s="75">
        <v>923.36</v>
      </c>
      <c r="D56" s="75">
        <v>1006.03</v>
      </c>
      <c r="E56" s="75">
        <v>2329.66</v>
      </c>
      <c r="F56" s="75">
        <v>1763.58</v>
      </c>
      <c r="G56" s="75">
        <v>1252.97</v>
      </c>
      <c r="H56" s="75">
        <v>3527.81</v>
      </c>
      <c r="I56" s="75">
        <v>5491.63</v>
      </c>
      <c r="J56" s="75">
        <v>3293.28</v>
      </c>
      <c r="K56" s="98">
        <v>5433.8</v>
      </c>
      <c r="L56" s="54">
        <f t="shared" si="38"/>
        <v>0.64996599135208666</v>
      </c>
      <c r="N56" s="392">
        <f t="shared" si="26"/>
        <v>3.4488896708521695E-3</v>
      </c>
      <c r="P56" s="113">
        <v>148.11699999999999</v>
      </c>
      <c r="Q56" s="75">
        <v>352.75400000000002</v>
      </c>
      <c r="R56" s="75">
        <v>362.58600000000001</v>
      </c>
      <c r="S56" s="75">
        <v>481.63799999999998</v>
      </c>
      <c r="T56" s="75">
        <v>617.07299999999998</v>
      </c>
      <c r="U56" s="75">
        <v>474.74</v>
      </c>
      <c r="V56" s="75">
        <v>1051.884</v>
      </c>
      <c r="W56" s="75">
        <v>1420.9490000000001</v>
      </c>
      <c r="X56" s="75">
        <v>970.14400000000001</v>
      </c>
      <c r="Y56" s="98">
        <v>1381.0360000000001</v>
      </c>
      <c r="Z56" s="54">
        <f t="shared" si="27"/>
        <v>0.42353712438565827</v>
      </c>
      <c r="AB56" s="392">
        <f t="shared" si="28"/>
        <v>3.0247564009897518E-3</v>
      </c>
      <c r="AD56" s="64">
        <f t="shared" si="29"/>
        <v>4.4772686052838404</v>
      </c>
      <c r="AE56" s="89">
        <f t="shared" si="30"/>
        <v>3.8203300987697109</v>
      </c>
      <c r="AF56" s="89">
        <f t="shared" si="31"/>
        <v>3.6041271135055619</v>
      </c>
      <c r="AG56" s="89">
        <f t="shared" si="32"/>
        <v>2.0674175630778739</v>
      </c>
      <c r="AH56" s="89">
        <f t="shared" si="33"/>
        <v>3.49897934882455</v>
      </c>
      <c r="AI56" s="89">
        <f t="shared" si="34"/>
        <v>3.7889175319441009</v>
      </c>
      <c r="AJ56" s="89">
        <f t="shared" si="35"/>
        <v>2.9816911908521151</v>
      </c>
      <c r="AK56" s="89">
        <f t="shared" si="35"/>
        <v>2.587481312470068</v>
      </c>
      <c r="AL56" s="89">
        <f t="shared" si="36"/>
        <v>2.9458290822523443</v>
      </c>
      <c r="AM56" s="119">
        <f t="shared" si="37"/>
        <v>2.54156575508852</v>
      </c>
      <c r="AN56" s="54">
        <f t="shared" si="39"/>
        <v>-0.13723244488262354</v>
      </c>
    </row>
    <row r="57" spans="1:40" ht="20.100000000000001" customHeight="1" x14ac:dyDescent="0.25">
      <c r="A57" s="104" t="s">
        <v>232</v>
      </c>
      <c r="B57" s="106">
        <v>427.18</v>
      </c>
      <c r="C57" s="75">
        <v>565.86</v>
      </c>
      <c r="D57" s="75">
        <v>562.83000000000004</v>
      </c>
      <c r="E57" s="75">
        <v>1020.4</v>
      </c>
      <c r="F57" s="75">
        <v>877.2</v>
      </c>
      <c r="G57" s="75">
        <v>892.46</v>
      </c>
      <c r="H57" s="75">
        <v>1658.68</v>
      </c>
      <c r="I57" s="75">
        <v>2235.15</v>
      </c>
      <c r="J57" s="75">
        <v>3030.18</v>
      </c>
      <c r="K57" s="98">
        <v>3559.75</v>
      </c>
      <c r="L57" s="54">
        <f t="shared" si="38"/>
        <v>0.17476519546693603</v>
      </c>
      <c r="N57" s="392">
        <f t="shared" si="26"/>
        <v>2.2594105424962293E-3</v>
      </c>
      <c r="P57" s="113">
        <v>122.998</v>
      </c>
      <c r="Q57" s="75">
        <v>177.82300000000001</v>
      </c>
      <c r="R57" s="75">
        <v>165.69800000000001</v>
      </c>
      <c r="S57" s="75">
        <v>344.88600000000002</v>
      </c>
      <c r="T57" s="75">
        <v>260.20299999999997</v>
      </c>
      <c r="U57" s="75">
        <v>278.53699999999998</v>
      </c>
      <c r="V57" s="75">
        <v>473.524</v>
      </c>
      <c r="W57" s="75">
        <v>664.32100000000003</v>
      </c>
      <c r="X57" s="75">
        <v>823.51499999999999</v>
      </c>
      <c r="Y57" s="98">
        <v>1019.167</v>
      </c>
      <c r="Z57" s="54">
        <f t="shared" si="27"/>
        <v>0.23758158624918799</v>
      </c>
      <c r="AB57" s="392">
        <f t="shared" si="28"/>
        <v>2.2321879421879822E-3</v>
      </c>
      <c r="AD57" s="64">
        <f t="shared" si="29"/>
        <v>2.8793014654244113</v>
      </c>
      <c r="AE57" s="89">
        <f t="shared" si="30"/>
        <v>3.1425264199625351</v>
      </c>
      <c r="AF57" s="89">
        <f t="shared" si="31"/>
        <v>2.9440150667164149</v>
      </c>
      <c r="AG57" s="89">
        <f t="shared" si="32"/>
        <v>3.3799098392787146</v>
      </c>
      <c r="AH57" s="89">
        <f t="shared" si="33"/>
        <v>2.9662904696762422</v>
      </c>
      <c r="AI57" s="89">
        <f t="shared" si="34"/>
        <v>3.1210026219662499</v>
      </c>
      <c r="AJ57" s="89">
        <f t="shared" si="35"/>
        <v>2.8548243181324908</v>
      </c>
      <c r="AK57" s="89">
        <f t="shared" si="35"/>
        <v>2.9721539941390955</v>
      </c>
      <c r="AL57" s="89">
        <f t="shared" si="36"/>
        <v>2.7177098390194643</v>
      </c>
      <c r="AM57" s="119">
        <f t="shared" si="37"/>
        <v>2.8630297071423554</v>
      </c>
      <c r="AN57" s="54">
        <f t="shared" si="39"/>
        <v>5.347144350602262E-2</v>
      </c>
    </row>
    <row r="58" spans="1:40" ht="20.100000000000001" customHeight="1" x14ac:dyDescent="0.25">
      <c r="A58" s="104" t="s">
        <v>233</v>
      </c>
      <c r="B58" s="106">
        <v>2211.9699999999998</v>
      </c>
      <c r="C58" s="75">
        <v>3133.11</v>
      </c>
      <c r="D58" s="75">
        <v>2357.17</v>
      </c>
      <c r="E58" s="75">
        <v>2003.75</v>
      </c>
      <c r="F58" s="75">
        <v>3199</v>
      </c>
      <c r="G58" s="75">
        <v>2636.16</v>
      </c>
      <c r="H58" s="75">
        <v>2148.52</v>
      </c>
      <c r="I58" s="75">
        <v>2420.3000000000002</v>
      </c>
      <c r="J58" s="75">
        <v>1971.67</v>
      </c>
      <c r="K58" s="98">
        <v>2638.58</v>
      </c>
      <c r="L58" s="54">
        <f t="shared" si="38"/>
        <v>0.33824625824808402</v>
      </c>
      <c r="N58" s="392">
        <f t="shared" si="26"/>
        <v>1.6747343125836647E-3</v>
      </c>
      <c r="P58" s="113">
        <v>647.00800000000004</v>
      </c>
      <c r="Q58" s="75">
        <v>866.39200000000005</v>
      </c>
      <c r="R58" s="75">
        <v>638.48800000000006</v>
      </c>
      <c r="S58" s="75">
        <v>602.45799999999997</v>
      </c>
      <c r="T58" s="75">
        <v>953.41800000000001</v>
      </c>
      <c r="U58" s="75">
        <v>646.87400000000002</v>
      </c>
      <c r="V58" s="75">
        <v>595.73199999999997</v>
      </c>
      <c r="W58" s="75">
        <v>652.72</v>
      </c>
      <c r="X58" s="75">
        <v>534.64300000000003</v>
      </c>
      <c r="Y58" s="98">
        <v>709.21299999999997</v>
      </c>
      <c r="Z58" s="54">
        <f t="shared" si="27"/>
        <v>0.32651694682245896</v>
      </c>
      <c r="AB58" s="392">
        <f t="shared" si="28"/>
        <v>1.5533241431904344E-3</v>
      </c>
      <c r="AD58" s="64">
        <f t="shared" si="29"/>
        <v>2.9250306288059971</v>
      </c>
      <c r="AE58" s="89">
        <f t="shared" si="30"/>
        <v>2.765277950662441</v>
      </c>
      <c r="AF58" s="89">
        <f t="shared" si="31"/>
        <v>2.7087057785395201</v>
      </c>
      <c r="AG58" s="89">
        <f t="shared" si="32"/>
        <v>3.0066525265127888</v>
      </c>
      <c r="AH58" s="89">
        <f t="shared" si="33"/>
        <v>2.9803626133166619</v>
      </c>
      <c r="AI58" s="89">
        <f t="shared" si="34"/>
        <v>2.4538495387229911</v>
      </c>
      <c r="AJ58" s="89">
        <f t="shared" si="35"/>
        <v>2.772755198927634</v>
      </c>
      <c r="AK58" s="89">
        <f t="shared" si="35"/>
        <v>2.6968557616824365</v>
      </c>
      <c r="AL58" s="89">
        <f t="shared" si="36"/>
        <v>2.7116251705407093</v>
      </c>
      <c r="AM58" s="119">
        <f t="shared" si="37"/>
        <v>2.6878586209248914</v>
      </c>
      <c r="AN58" s="54">
        <f t="shared" si="39"/>
        <v>-8.7646883772947038E-3</v>
      </c>
    </row>
    <row r="59" spans="1:40" ht="20.100000000000001" customHeight="1" x14ac:dyDescent="0.25">
      <c r="A59" s="104" t="s">
        <v>234</v>
      </c>
      <c r="B59" s="106">
        <v>840.17</v>
      </c>
      <c r="C59" s="75">
        <v>1550.09</v>
      </c>
      <c r="D59" s="75">
        <v>716.26</v>
      </c>
      <c r="E59" s="75">
        <v>611.44000000000005</v>
      </c>
      <c r="F59" s="75">
        <v>718.22</v>
      </c>
      <c r="G59" s="75">
        <v>576.96</v>
      </c>
      <c r="H59" s="75">
        <v>492.22</v>
      </c>
      <c r="I59" s="75">
        <v>534.75</v>
      </c>
      <c r="J59" s="75">
        <v>444.78</v>
      </c>
      <c r="K59" s="98">
        <v>677.96</v>
      </c>
      <c r="L59" s="54">
        <f t="shared" si="38"/>
        <v>0.52425918431584173</v>
      </c>
      <c r="N59" s="392">
        <f t="shared" si="26"/>
        <v>4.3030830013083605E-4</v>
      </c>
      <c r="P59" s="113">
        <v>270.47300000000001</v>
      </c>
      <c r="Q59" s="75">
        <v>463.36799999999999</v>
      </c>
      <c r="R59" s="75">
        <v>270.279</v>
      </c>
      <c r="S59" s="75">
        <v>240.61199999999999</v>
      </c>
      <c r="T59" s="75">
        <v>248.79</v>
      </c>
      <c r="U59" s="75">
        <v>240.98</v>
      </c>
      <c r="V59" s="75">
        <v>222.50200000000001</v>
      </c>
      <c r="W59" s="75">
        <v>232.16800000000001</v>
      </c>
      <c r="X59" s="75">
        <v>206.297</v>
      </c>
      <c r="Y59" s="98">
        <v>330.81400000000002</v>
      </c>
      <c r="Z59" s="54">
        <f t="shared" si="27"/>
        <v>0.60358124451640127</v>
      </c>
      <c r="AB59" s="392">
        <f t="shared" si="28"/>
        <v>7.245515424920305E-4</v>
      </c>
      <c r="AD59" s="64">
        <f t="shared" si="29"/>
        <v>3.2192651487199022</v>
      </c>
      <c r="AE59" s="89">
        <f t="shared" si="30"/>
        <v>2.9892973956350923</v>
      </c>
      <c r="AF59" s="89">
        <f t="shared" si="31"/>
        <v>3.7734761120263594</v>
      </c>
      <c r="AG59" s="89">
        <f t="shared" si="32"/>
        <v>3.9351694360853062</v>
      </c>
      <c r="AH59" s="89">
        <f t="shared" si="33"/>
        <v>3.4639803959789477</v>
      </c>
      <c r="AI59" s="89">
        <f t="shared" si="34"/>
        <v>4.1767193566278422</v>
      </c>
      <c r="AJ59" s="89">
        <f t="shared" si="35"/>
        <v>4.5203770671650894</v>
      </c>
      <c r="AK59" s="89">
        <f t="shared" si="35"/>
        <v>4.3416175783076207</v>
      </c>
      <c r="AL59" s="89">
        <f t="shared" si="36"/>
        <v>4.6381806735914388</v>
      </c>
      <c r="AM59" s="119">
        <f t="shared" si="37"/>
        <v>4.8795504159537435</v>
      </c>
      <c r="AN59" s="54">
        <f t="shared" si="39"/>
        <v>5.2039745613317631E-2</v>
      </c>
    </row>
    <row r="60" spans="1:40" ht="20.100000000000001" customHeight="1" x14ac:dyDescent="0.25">
      <c r="A60" s="104" t="s">
        <v>235</v>
      </c>
      <c r="B60" s="106">
        <v>425.76</v>
      </c>
      <c r="C60" s="75">
        <v>548.82000000000005</v>
      </c>
      <c r="D60" s="75">
        <v>355.61</v>
      </c>
      <c r="E60" s="75">
        <v>465.34</v>
      </c>
      <c r="F60" s="75">
        <v>1026.0899999999999</v>
      </c>
      <c r="G60" s="75">
        <v>636.88</v>
      </c>
      <c r="H60" s="75">
        <v>349.1</v>
      </c>
      <c r="I60" s="75">
        <v>498.88</v>
      </c>
      <c r="J60" s="75">
        <v>547.9</v>
      </c>
      <c r="K60" s="98">
        <v>682.5</v>
      </c>
      <c r="L60" s="54">
        <f t="shared" si="38"/>
        <v>0.24566526738455927</v>
      </c>
      <c r="N60" s="392">
        <f t="shared" si="26"/>
        <v>4.3318988559693135E-4</v>
      </c>
      <c r="P60" s="113">
        <v>129.63800000000001</v>
      </c>
      <c r="Q60" s="75">
        <v>194.58799999999999</v>
      </c>
      <c r="R60" s="75">
        <v>96.73</v>
      </c>
      <c r="S60" s="75">
        <v>147.339</v>
      </c>
      <c r="T60" s="75">
        <v>262.28100000000001</v>
      </c>
      <c r="U60" s="75">
        <v>204.12899999999999</v>
      </c>
      <c r="V60" s="75">
        <v>115.087</v>
      </c>
      <c r="W60" s="75">
        <v>192.65100000000001</v>
      </c>
      <c r="X60" s="75">
        <v>174.982</v>
      </c>
      <c r="Y60" s="98">
        <v>325.91000000000003</v>
      </c>
      <c r="Z60" s="54">
        <f t="shared" si="27"/>
        <v>0.8625344321130175</v>
      </c>
      <c r="AB60" s="392">
        <f t="shared" si="28"/>
        <v>7.1381076137520675E-4</v>
      </c>
      <c r="AD60" s="64">
        <f t="shared" si="29"/>
        <v>3.0448609545283727</v>
      </c>
      <c r="AE60" s="89">
        <f t="shared" si="30"/>
        <v>3.5455704967020147</v>
      </c>
      <c r="AF60" s="89">
        <f t="shared" si="31"/>
        <v>2.7201147324315968</v>
      </c>
      <c r="AG60" s="89">
        <f t="shared" si="32"/>
        <v>3.1662655262818582</v>
      </c>
      <c r="AH60" s="89">
        <f t="shared" si="33"/>
        <v>2.5561208081162472</v>
      </c>
      <c r="AI60" s="89">
        <f t="shared" si="34"/>
        <v>3.2051406858434865</v>
      </c>
      <c r="AJ60" s="89">
        <f t="shared" si="35"/>
        <v>3.2966771698653679</v>
      </c>
      <c r="AK60" s="89">
        <f t="shared" si="35"/>
        <v>3.8616701411161003</v>
      </c>
      <c r="AL60" s="89">
        <f t="shared" si="36"/>
        <v>3.1936849790107686</v>
      </c>
      <c r="AM60" s="119">
        <f t="shared" si="37"/>
        <v>4.7752380952380955</v>
      </c>
      <c r="AN60" s="54">
        <f t="shared" si="39"/>
        <v>0.49521262323036214</v>
      </c>
    </row>
    <row r="61" spans="1:40" ht="20.100000000000001" customHeight="1" thickBot="1" x14ac:dyDescent="0.3">
      <c r="A61" s="59" t="s">
        <v>33</v>
      </c>
      <c r="B61" s="107">
        <f t="shared" ref="B61:K61" si="40">B62-SUM(B39:B60)</f>
        <v>3248.9900000002235</v>
      </c>
      <c r="C61" s="108">
        <f t="shared" si="40"/>
        <v>1199.0599999995902</v>
      </c>
      <c r="D61" s="108">
        <f t="shared" si="40"/>
        <v>907.51000000024214</v>
      </c>
      <c r="E61" s="108">
        <f t="shared" si="40"/>
        <v>3143.9000000003725</v>
      </c>
      <c r="F61" s="108">
        <f t="shared" si="40"/>
        <v>5957.6999999999534</v>
      </c>
      <c r="G61" s="108">
        <f t="shared" si="40"/>
        <v>5387.1300000001211</v>
      </c>
      <c r="H61" s="108">
        <f t="shared" si="40"/>
        <v>5213.8199999993667</v>
      </c>
      <c r="I61" s="108">
        <f t="shared" si="40"/>
        <v>6580.3999999999069</v>
      </c>
      <c r="J61" s="108">
        <f t="shared" si="40"/>
        <v>9809.2700000007171</v>
      </c>
      <c r="K61" s="109">
        <f t="shared" si="40"/>
        <v>9074.0800000003073</v>
      </c>
      <c r="L61" s="54">
        <f t="shared" si="38"/>
        <v>-7.4948492599383645E-2</v>
      </c>
      <c r="N61" s="392">
        <f t="shared" si="26"/>
        <v>5.7594134462967562E-3</v>
      </c>
      <c r="P61" s="114">
        <f t="shared" ref="P61:Y61" si="41">P62-SUM(P39:P60)</f>
        <v>825.24800000002142</v>
      </c>
      <c r="Q61" s="108">
        <f t="shared" si="41"/>
        <v>531.22199999989243</v>
      </c>
      <c r="R61" s="108">
        <f t="shared" si="41"/>
        <v>388.88799999997718</v>
      </c>
      <c r="S61" s="108">
        <f t="shared" si="41"/>
        <v>655.90899999986868</v>
      </c>
      <c r="T61" s="108">
        <f t="shared" si="41"/>
        <v>739.60100000002421</v>
      </c>
      <c r="U61" s="108">
        <f t="shared" si="41"/>
        <v>791.70000000001164</v>
      </c>
      <c r="V61" s="108">
        <f t="shared" si="41"/>
        <v>677.59399999998277</v>
      </c>
      <c r="W61" s="108">
        <f t="shared" si="41"/>
        <v>1001.4630000001052</v>
      </c>
      <c r="X61" s="108">
        <f t="shared" si="41"/>
        <v>1379.6109999999753</v>
      </c>
      <c r="Y61" s="109">
        <f t="shared" si="41"/>
        <v>1150.9489999997895</v>
      </c>
      <c r="Z61" s="54">
        <f t="shared" si="27"/>
        <v>-0.16574382199053928</v>
      </c>
      <c r="AB61" s="392">
        <f t="shared" si="28"/>
        <v>2.5208179619952828E-3</v>
      </c>
      <c r="AD61" s="129">
        <f t="shared" si="29"/>
        <v>2.5400139735732168</v>
      </c>
      <c r="AE61" s="91">
        <f t="shared" si="30"/>
        <v>4.4303204176611182</v>
      </c>
      <c r="AF61" s="91">
        <f t="shared" si="31"/>
        <v>4.285219997574389</v>
      </c>
      <c r="AG61" s="91">
        <f t="shared" si="32"/>
        <v>2.0862909125601674</v>
      </c>
      <c r="AH61" s="91">
        <f t="shared" si="33"/>
        <v>1.2414203467781695</v>
      </c>
      <c r="AI61" s="91">
        <f t="shared" si="34"/>
        <v>1.4696136904065686</v>
      </c>
      <c r="AJ61" s="91">
        <f t="shared" si="35"/>
        <v>1.2996114173486331</v>
      </c>
      <c r="AK61" s="91">
        <f t="shared" si="35"/>
        <v>1.521887727190018</v>
      </c>
      <c r="AL61" s="91">
        <f t="shared" si="36"/>
        <v>1.4064359529301105</v>
      </c>
      <c r="AM61" s="121">
        <f t="shared" si="37"/>
        <v>1.2683919471723311</v>
      </c>
      <c r="AN61" s="54">
        <f t="shared" si="39"/>
        <v>-9.8151647410736509E-2</v>
      </c>
    </row>
    <row r="62" spans="1:40" s="7" customFormat="1" ht="26.25" customHeight="1" thickBot="1" x14ac:dyDescent="0.3">
      <c r="A62" s="69" t="s">
        <v>34</v>
      </c>
      <c r="B62" s="100">
        <v>1497003.92</v>
      </c>
      <c r="C62" s="83">
        <v>1681867.46</v>
      </c>
      <c r="D62" s="83">
        <v>1866671.55</v>
      </c>
      <c r="E62" s="83">
        <v>1638051.72</v>
      </c>
      <c r="F62" s="83">
        <v>1384490.74</v>
      </c>
      <c r="G62" s="83">
        <v>1402522.02</v>
      </c>
      <c r="H62" s="83">
        <v>1646785.44</v>
      </c>
      <c r="I62" s="83">
        <v>1678629.59</v>
      </c>
      <c r="J62" s="83">
        <v>1681508.86</v>
      </c>
      <c r="K62" s="101">
        <v>1575521.55</v>
      </c>
      <c r="L62" s="181">
        <f t="shared" si="38"/>
        <v>-6.3031074364960554E-2</v>
      </c>
      <c r="M62"/>
      <c r="N62" s="394">
        <f>SUM(N39:N61)</f>
        <v>1</v>
      </c>
      <c r="P62" s="115">
        <v>386175.48800000001</v>
      </c>
      <c r="Q62" s="111">
        <v>391011.82299999997</v>
      </c>
      <c r="R62" s="111">
        <v>406063.09399999998</v>
      </c>
      <c r="S62" s="111">
        <v>407598.054</v>
      </c>
      <c r="T62" s="111">
        <v>406953.16899999999</v>
      </c>
      <c r="U62" s="111">
        <v>421887.391</v>
      </c>
      <c r="V62" s="111">
        <v>431264.80099999998</v>
      </c>
      <c r="W62" s="111">
        <v>442364.45199999999</v>
      </c>
      <c r="X62" s="111">
        <v>454202.09499999997</v>
      </c>
      <c r="Y62" s="112">
        <v>456577.59399999998</v>
      </c>
      <c r="Z62" s="181">
        <f t="shared" si="27"/>
        <v>5.23004853159035E-3</v>
      </c>
      <c r="AA62"/>
      <c r="AB62" s="394">
        <f>SUM(AB39:AB61)</f>
        <v>0.99999999999999956</v>
      </c>
      <c r="AD62" s="87">
        <f t="shared" si="29"/>
        <v>2.5796558234797411</v>
      </c>
      <c r="AE62" s="92">
        <f t="shared" si="30"/>
        <v>2.3248670439227119</v>
      </c>
      <c r="AF62" s="92">
        <f t="shared" si="31"/>
        <v>2.1753323127467175</v>
      </c>
      <c r="AG62" s="92">
        <f t="shared" si="32"/>
        <v>2.4883100394412456</v>
      </c>
      <c r="AH62" s="92">
        <f t="shared" si="33"/>
        <v>2.939370825983278</v>
      </c>
      <c r="AI62" s="92">
        <f t="shared" si="34"/>
        <v>3.0080625115604249</v>
      </c>
      <c r="AJ62" s="92">
        <f t="shared" si="35"/>
        <v>2.6188281152157868</v>
      </c>
      <c r="AK62" s="92">
        <f t="shared" si="35"/>
        <v>2.6352713822946487</v>
      </c>
      <c r="AL62" s="243">
        <f t="shared" si="36"/>
        <v>2.7011579052875163</v>
      </c>
      <c r="AM62" s="393">
        <f t="shared" si="37"/>
        <v>2.8979457247030354</v>
      </c>
      <c r="AN62" s="102">
        <f t="shared" si="39"/>
        <v>7.2853134217109969E-2</v>
      </c>
    </row>
    <row r="64" spans="1:40" ht="15.75" thickBot="1" x14ac:dyDescent="0.3"/>
    <row r="65" spans="1:40" ht="15" customHeight="1" x14ac:dyDescent="0.25">
      <c r="A65" s="479" t="s">
        <v>31</v>
      </c>
      <c r="B65" s="489" t="s">
        <v>19</v>
      </c>
      <c r="C65" s="490"/>
      <c r="D65" s="490"/>
      <c r="E65" s="490"/>
      <c r="F65" s="490"/>
      <c r="G65" s="490"/>
      <c r="H65" s="490"/>
      <c r="I65" s="490"/>
      <c r="J65" s="490"/>
      <c r="K65" s="491"/>
      <c r="L65" s="495" t="s">
        <v>221</v>
      </c>
      <c r="N65" s="493" t="s">
        <v>220</v>
      </c>
      <c r="P65" s="492" t="s">
        <v>35</v>
      </c>
      <c r="Q65" s="490"/>
      <c r="R65" s="490"/>
      <c r="S65" s="490"/>
      <c r="T65" s="490"/>
      <c r="U65" s="490"/>
      <c r="V65" s="490"/>
      <c r="W65" s="490"/>
      <c r="X65" s="490"/>
      <c r="Y65" s="491"/>
      <c r="Z65" s="495" t="s">
        <v>221</v>
      </c>
      <c r="AB65" s="493" t="s">
        <v>220</v>
      </c>
      <c r="AD65" s="492" t="s">
        <v>42</v>
      </c>
      <c r="AE65" s="490"/>
      <c r="AF65" s="490"/>
      <c r="AG65" s="490"/>
      <c r="AH65" s="490"/>
      <c r="AI65" s="490"/>
      <c r="AJ65" s="490"/>
      <c r="AK65" s="490"/>
      <c r="AL65" s="490"/>
      <c r="AM65" s="490"/>
      <c r="AN65" s="61" t="s">
        <v>14</v>
      </c>
    </row>
    <row r="66" spans="1:40" ht="15" customHeight="1" thickBot="1" x14ac:dyDescent="0.3">
      <c r="A66" s="499"/>
      <c r="B66" s="502" t="s">
        <v>73</v>
      </c>
      <c r="C66" s="487"/>
      <c r="D66" s="487"/>
      <c r="E66" s="487"/>
      <c r="F66" s="487"/>
      <c r="G66" s="487"/>
      <c r="H66" s="487"/>
      <c r="I66" s="487"/>
      <c r="J66" s="487"/>
      <c r="K66" s="488"/>
      <c r="L66" s="496"/>
      <c r="N66" s="494"/>
      <c r="P66" s="486" t="str">
        <f>B66</f>
        <v>jan-dez</v>
      </c>
      <c r="Q66" s="487"/>
      <c r="R66" s="487"/>
      <c r="S66" s="487"/>
      <c r="T66" s="487"/>
      <c r="U66" s="487"/>
      <c r="V66" s="487"/>
      <c r="W66" s="487"/>
      <c r="X66" s="487"/>
      <c r="Y66" s="488"/>
      <c r="Z66" s="496"/>
      <c r="AB66" s="494"/>
      <c r="AD66" s="486" t="str">
        <f>B66</f>
        <v>jan-dez</v>
      </c>
      <c r="AE66" s="487"/>
      <c r="AF66" s="487"/>
      <c r="AG66" s="487"/>
      <c r="AH66" s="487"/>
      <c r="AI66" s="487"/>
      <c r="AJ66" s="487"/>
      <c r="AK66" s="487"/>
      <c r="AL66" s="487"/>
      <c r="AM66" s="488"/>
      <c r="AN66" s="62" t="s">
        <v>224</v>
      </c>
    </row>
    <row r="67" spans="1:40" ht="24.75" customHeight="1" thickBot="1" x14ac:dyDescent="0.3">
      <c r="A67" s="480"/>
      <c r="B67" s="40">
        <v>2010</v>
      </c>
      <c r="C67" s="272">
        <v>2011</v>
      </c>
      <c r="D67" s="272">
        <v>2012</v>
      </c>
      <c r="E67" s="272">
        <v>2013</v>
      </c>
      <c r="F67" s="272">
        <v>2014</v>
      </c>
      <c r="G67" s="272">
        <v>2015</v>
      </c>
      <c r="H67" s="272">
        <v>2016</v>
      </c>
      <c r="I67" s="272">
        <v>2017</v>
      </c>
      <c r="J67" s="272">
        <v>2018</v>
      </c>
      <c r="K67" s="232">
        <v>2019</v>
      </c>
      <c r="L67" s="497"/>
      <c r="N67" s="494"/>
      <c r="O67" s="265"/>
      <c r="P67" s="228">
        <v>2010</v>
      </c>
      <c r="Q67" s="272">
        <v>2011</v>
      </c>
      <c r="R67" s="272">
        <v>2012</v>
      </c>
      <c r="S67" s="272">
        <v>2013</v>
      </c>
      <c r="T67" s="272">
        <v>2014</v>
      </c>
      <c r="U67" s="272">
        <v>2015</v>
      </c>
      <c r="V67" s="272">
        <v>2016</v>
      </c>
      <c r="W67" s="272"/>
      <c r="X67" s="272">
        <v>2017</v>
      </c>
      <c r="Y67" s="232">
        <v>2018</v>
      </c>
      <c r="Z67" s="497"/>
      <c r="AB67" s="494"/>
      <c r="AC67" s="265"/>
      <c r="AD67" s="228">
        <v>2010</v>
      </c>
      <c r="AE67" s="273">
        <v>2011</v>
      </c>
      <c r="AF67" s="273">
        <v>2012</v>
      </c>
      <c r="AG67" s="273">
        <v>2013</v>
      </c>
      <c r="AH67" s="273">
        <v>2014</v>
      </c>
      <c r="AI67" s="273">
        <v>2015</v>
      </c>
      <c r="AJ67" s="273">
        <v>2016</v>
      </c>
      <c r="AK67" s="273">
        <v>2017</v>
      </c>
      <c r="AL67" s="273">
        <v>2018</v>
      </c>
      <c r="AM67" s="230">
        <v>2019</v>
      </c>
      <c r="AN67" s="261" t="s">
        <v>43</v>
      </c>
    </row>
    <row r="68" spans="1:40" ht="20.100000000000001" customHeight="1" x14ac:dyDescent="0.25">
      <c r="A68" s="104" t="s">
        <v>93</v>
      </c>
      <c r="B68" s="105">
        <v>124148</v>
      </c>
      <c r="C68" s="73">
        <v>129221.43</v>
      </c>
      <c r="D68" s="73">
        <v>137360.88</v>
      </c>
      <c r="E68" s="73">
        <v>142859.89000000001</v>
      </c>
      <c r="F68" s="73">
        <v>160180.49</v>
      </c>
      <c r="G68" s="73">
        <v>172361.04</v>
      </c>
      <c r="H68" s="73">
        <v>187504.32</v>
      </c>
      <c r="I68" s="73">
        <v>201638.73</v>
      </c>
      <c r="J68" s="73">
        <v>207547.12</v>
      </c>
      <c r="K68" s="96">
        <v>227036.85</v>
      </c>
      <c r="L68" s="54">
        <f t="shared" ref="L68:L96" si="42">(K68-J68)/J68</f>
        <v>9.3905085264493246E-2</v>
      </c>
      <c r="N68" s="392">
        <f>K68/$K$96</f>
        <v>0.16264898960542909</v>
      </c>
      <c r="P68" s="113">
        <v>44879.595999999998</v>
      </c>
      <c r="Q68" s="73">
        <v>47386.455000000002</v>
      </c>
      <c r="R68" s="73">
        <v>51284.889000000003</v>
      </c>
      <c r="S68" s="73">
        <v>55873.523000000001</v>
      </c>
      <c r="T68" s="73">
        <v>59259.964</v>
      </c>
      <c r="U68" s="73">
        <v>68910.221999999994</v>
      </c>
      <c r="V68" s="73">
        <v>74807.566999999995</v>
      </c>
      <c r="W68" s="73">
        <v>78981.017000000007</v>
      </c>
      <c r="X68" s="73">
        <v>80846.311000000002</v>
      </c>
      <c r="Y68" s="50">
        <v>89508.671000000002</v>
      </c>
      <c r="Z68" s="54">
        <f t="shared" ref="Z68:Z95" si="43">(Y68-X68)/X68</f>
        <v>0.10714601436792831</v>
      </c>
      <c r="AB68" s="392">
        <f>Y68/$Y$96</f>
        <v>0.24528886365913319</v>
      </c>
      <c r="AD68" s="126">
        <f t="shared" ref="AD68:AD96" si="44">(P68/B68)*10</f>
        <v>3.6150075716080803</v>
      </c>
      <c r="AE68" s="88">
        <f t="shared" ref="AE68:AE96" si="45">(Q68/C68)*10</f>
        <v>3.667074029439235</v>
      </c>
      <c r="AF68" s="88">
        <f t="shared" ref="AF68:AF96" si="46">(R68/D68)*10</f>
        <v>3.7335876852274099</v>
      </c>
      <c r="AG68" s="88">
        <f t="shared" ref="AG68:AG96" si="47">(S68/E68)*10</f>
        <v>3.9110714000969757</v>
      </c>
      <c r="AH68" s="88">
        <f t="shared" ref="AH68:AH96" si="48">(T68/F68)*10</f>
        <v>3.6995743988546921</v>
      </c>
      <c r="AI68" s="88">
        <f t="shared" ref="AI68:AI96" si="49">(U68/G68)*10</f>
        <v>3.9980161410026298</v>
      </c>
      <c r="AJ68" s="88">
        <f t="shared" ref="AJ68:AJ96" si="50">(V68/H68)*10</f>
        <v>3.9896449852462061</v>
      </c>
      <c r="AK68" s="88">
        <f t="shared" ref="AK68:AK96" si="51">(W68/I68)*10</f>
        <v>3.9169566779159934</v>
      </c>
      <c r="AL68" s="88">
        <f t="shared" ref="AL68:AL96" si="52">(X68/J68)*10</f>
        <v>3.8953231921502933</v>
      </c>
      <c r="AM68" s="191">
        <f t="shared" ref="AM68:AM96" si="53">(Y68/K68)*10</f>
        <v>3.9424732592968939</v>
      </c>
      <c r="AN68" s="133">
        <f>(AM68-AL68)/AL68</f>
        <v>1.2104276030706655E-2</v>
      </c>
    </row>
    <row r="69" spans="1:40" ht="20.100000000000001" customHeight="1" x14ac:dyDescent="0.25">
      <c r="A69" s="104" t="s">
        <v>99</v>
      </c>
      <c r="B69" s="106">
        <v>85383.53</v>
      </c>
      <c r="C69" s="75">
        <v>96305.7</v>
      </c>
      <c r="D69" s="75">
        <v>95910.87</v>
      </c>
      <c r="E69" s="75">
        <v>94861.77</v>
      </c>
      <c r="F69" s="75">
        <v>97530.3</v>
      </c>
      <c r="G69" s="75">
        <v>98342</v>
      </c>
      <c r="H69" s="75">
        <v>116675.92</v>
      </c>
      <c r="I69" s="75">
        <v>171131.27</v>
      </c>
      <c r="J69" s="75">
        <v>180011.54</v>
      </c>
      <c r="K69" s="98">
        <v>199911.06</v>
      </c>
      <c r="L69" s="54">
        <f t="shared" si="42"/>
        <v>0.1105458016747148</v>
      </c>
      <c r="N69" s="392">
        <f t="shared" ref="N69:N95" si="54">K69/$K$96</f>
        <v>0.14321609870798643</v>
      </c>
      <c r="P69" s="113">
        <v>24960.148000000001</v>
      </c>
      <c r="Q69" s="75">
        <v>29102.915000000001</v>
      </c>
      <c r="R69" s="75">
        <v>28595.847000000002</v>
      </c>
      <c r="S69" s="75">
        <v>28211.687999999998</v>
      </c>
      <c r="T69" s="75">
        <v>28788.776000000002</v>
      </c>
      <c r="U69" s="75">
        <v>28766.753000000001</v>
      </c>
      <c r="V69" s="75">
        <v>28895.111000000001</v>
      </c>
      <c r="W69" s="75">
        <v>44210.894999999997</v>
      </c>
      <c r="X69" s="75">
        <v>51459.493000000002</v>
      </c>
      <c r="Y69" s="50">
        <v>55007.006000000001</v>
      </c>
      <c r="Z69" s="54">
        <f t="shared" si="43"/>
        <v>6.8937970298308199E-2</v>
      </c>
      <c r="AB69" s="392">
        <f t="shared" ref="AB69:AB95" si="55">Y69/$Y$96</f>
        <v>0.15074077007613174</v>
      </c>
      <c r="AD69" s="64">
        <f t="shared" si="44"/>
        <v>2.9232977366946535</v>
      </c>
      <c r="AE69" s="89">
        <f t="shared" si="45"/>
        <v>3.021930685307308</v>
      </c>
      <c r="AF69" s="89">
        <f t="shared" si="46"/>
        <v>2.9815022009496945</v>
      </c>
      <c r="AG69" s="89">
        <f t="shared" si="47"/>
        <v>2.9739786639022232</v>
      </c>
      <c r="AH69" s="89">
        <f t="shared" si="48"/>
        <v>2.9517776526884463</v>
      </c>
      <c r="AI69" s="89">
        <f t="shared" si="49"/>
        <v>2.9251746964674301</v>
      </c>
      <c r="AJ69" s="89">
        <f t="shared" si="50"/>
        <v>2.4765273760001207</v>
      </c>
      <c r="AK69" s="89">
        <f t="shared" si="51"/>
        <v>2.5834492433790741</v>
      </c>
      <c r="AL69" s="89">
        <f t="shared" si="52"/>
        <v>2.8586774492346434</v>
      </c>
      <c r="AM69" s="192">
        <f t="shared" si="53"/>
        <v>2.751573924924414</v>
      </c>
      <c r="AN69" s="54">
        <f t="shared" ref="AN69:AN96" si="56">(AM69-AL69)/AL69</f>
        <v>-3.7466110189837733E-2</v>
      </c>
    </row>
    <row r="70" spans="1:40" ht="20.100000000000001" customHeight="1" x14ac:dyDescent="0.25">
      <c r="A70" s="104" t="s">
        <v>97</v>
      </c>
      <c r="B70" s="106">
        <v>75228.58</v>
      </c>
      <c r="C70" s="75">
        <v>78463.72</v>
      </c>
      <c r="D70" s="75">
        <v>84411.88</v>
      </c>
      <c r="E70" s="75">
        <v>89988.62</v>
      </c>
      <c r="F70" s="75">
        <v>90422.49</v>
      </c>
      <c r="G70" s="75">
        <v>99881.35</v>
      </c>
      <c r="H70" s="75">
        <v>105455</v>
      </c>
      <c r="I70" s="75">
        <v>112422.36</v>
      </c>
      <c r="J70" s="75">
        <v>126647.64</v>
      </c>
      <c r="K70" s="98">
        <v>129320.67</v>
      </c>
      <c r="L70" s="54">
        <f t="shared" si="42"/>
        <v>2.1106038770244744E-2</v>
      </c>
      <c r="N70" s="392">
        <f t="shared" si="54"/>
        <v>9.2645208522744771E-2</v>
      </c>
      <c r="P70" s="113">
        <v>34004.218999999997</v>
      </c>
      <c r="Q70" s="75">
        <v>34227.402000000002</v>
      </c>
      <c r="R70" s="75">
        <v>37059.409</v>
      </c>
      <c r="S70" s="75">
        <v>38692.760999999999</v>
      </c>
      <c r="T70" s="75">
        <v>34859.089</v>
      </c>
      <c r="U70" s="75">
        <v>38240.521999999997</v>
      </c>
      <c r="V70" s="75">
        <v>40611.129999999997</v>
      </c>
      <c r="W70" s="75">
        <v>44193.732000000004</v>
      </c>
      <c r="X70" s="75">
        <v>46611.406000000003</v>
      </c>
      <c r="Y70" s="50">
        <v>47518.366999999998</v>
      </c>
      <c r="Z70" s="54">
        <f t="shared" si="43"/>
        <v>1.9457919806152073E-2</v>
      </c>
      <c r="AB70" s="392">
        <f t="shared" si="55"/>
        <v>0.13021896218711204</v>
      </c>
      <c r="AD70" s="64">
        <f t="shared" si="44"/>
        <v>4.5201197470429451</v>
      </c>
      <c r="AE70" s="89">
        <f t="shared" si="45"/>
        <v>4.3621946550584143</v>
      </c>
      <c r="AF70" s="89">
        <f t="shared" si="46"/>
        <v>4.3903072648068022</v>
      </c>
      <c r="AG70" s="89">
        <f t="shared" si="47"/>
        <v>4.2997393448193781</v>
      </c>
      <c r="AH70" s="89">
        <f t="shared" si="48"/>
        <v>3.8551348232060407</v>
      </c>
      <c r="AI70" s="89">
        <f t="shared" si="49"/>
        <v>3.8285948277631405</v>
      </c>
      <c r="AJ70" s="89">
        <f t="shared" si="50"/>
        <v>3.8510388317291735</v>
      </c>
      <c r="AK70" s="89">
        <f t="shared" si="51"/>
        <v>3.9310446783006512</v>
      </c>
      <c r="AL70" s="89">
        <f t="shared" si="52"/>
        <v>3.6804006770280129</v>
      </c>
      <c r="AM70" s="192">
        <f t="shared" si="53"/>
        <v>3.6744603163593261</v>
      </c>
      <c r="AN70" s="54">
        <f t="shared" si="56"/>
        <v>-1.614052705121143E-3</v>
      </c>
    </row>
    <row r="71" spans="1:40" ht="20.100000000000001" customHeight="1" x14ac:dyDescent="0.25">
      <c r="A71" s="104" t="s">
        <v>98</v>
      </c>
      <c r="B71" s="106">
        <v>492920.46</v>
      </c>
      <c r="C71" s="75">
        <v>629739.61</v>
      </c>
      <c r="D71" s="75">
        <v>686350.22</v>
      </c>
      <c r="E71" s="75">
        <v>637369.21</v>
      </c>
      <c r="F71" s="75">
        <v>625176.14</v>
      </c>
      <c r="G71" s="75">
        <v>522322.24</v>
      </c>
      <c r="H71" s="75">
        <v>168939.73</v>
      </c>
      <c r="I71" s="75">
        <v>266404.88</v>
      </c>
      <c r="J71" s="75">
        <v>227513.05</v>
      </c>
      <c r="K71" s="98">
        <v>268367.15000000002</v>
      </c>
      <c r="L71" s="54">
        <f t="shared" si="42"/>
        <v>0.17956816103515835</v>
      </c>
      <c r="N71" s="392">
        <f t="shared" si="54"/>
        <v>0.19225797834487501</v>
      </c>
      <c r="P71" s="113">
        <v>56310.071000000004</v>
      </c>
      <c r="Q71" s="75">
        <v>73195.986999999994</v>
      </c>
      <c r="R71" s="75">
        <v>86351.58</v>
      </c>
      <c r="S71" s="75">
        <v>93750.759000000005</v>
      </c>
      <c r="T71" s="75">
        <v>95352.808000000005</v>
      </c>
      <c r="U71" s="75">
        <v>72664.784</v>
      </c>
      <c r="V71" s="75">
        <v>32754.182000000001</v>
      </c>
      <c r="W71" s="75">
        <v>45690.586000000003</v>
      </c>
      <c r="X71" s="75">
        <v>39566.084000000003</v>
      </c>
      <c r="Y71" s="50">
        <v>36838.080999999998</v>
      </c>
      <c r="Z71" s="54">
        <f t="shared" si="43"/>
        <v>-6.894801618477088E-2</v>
      </c>
      <c r="AB71" s="392">
        <f t="shared" si="55"/>
        <v>0.10095078976061553</v>
      </c>
      <c r="AD71" s="64">
        <f t="shared" si="44"/>
        <v>1.1423764191082675</v>
      </c>
      <c r="AE71" s="89">
        <f t="shared" si="45"/>
        <v>1.1623214712506331</v>
      </c>
      <c r="AF71" s="89">
        <f t="shared" si="46"/>
        <v>1.2581270827013067</v>
      </c>
      <c r="AG71" s="89">
        <f t="shared" si="47"/>
        <v>1.4709019125665015</v>
      </c>
      <c r="AH71" s="89">
        <f t="shared" si="48"/>
        <v>1.5252150857836642</v>
      </c>
      <c r="AI71" s="89">
        <f t="shared" si="49"/>
        <v>1.3911868657938058</v>
      </c>
      <c r="AJ71" s="89">
        <f t="shared" si="50"/>
        <v>1.9388087100648259</v>
      </c>
      <c r="AK71" s="89">
        <f t="shared" si="51"/>
        <v>1.7150806696934382</v>
      </c>
      <c r="AL71" s="89">
        <f t="shared" si="52"/>
        <v>1.739068769901331</v>
      </c>
      <c r="AM71" s="192">
        <f t="shared" si="53"/>
        <v>1.3726747480084649</v>
      </c>
      <c r="AN71" s="54">
        <f t="shared" si="56"/>
        <v>-0.21068403287677581</v>
      </c>
    </row>
    <row r="72" spans="1:40" ht="20.100000000000001" customHeight="1" x14ac:dyDescent="0.25">
      <c r="A72" s="104" t="s">
        <v>100</v>
      </c>
      <c r="B72" s="106">
        <v>69935.3</v>
      </c>
      <c r="C72" s="75">
        <v>73693.009999999995</v>
      </c>
      <c r="D72" s="75">
        <v>80501.19</v>
      </c>
      <c r="E72" s="75">
        <v>84194.35</v>
      </c>
      <c r="F72" s="75">
        <v>95327.17</v>
      </c>
      <c r="G72" s="75">
        <v>95890.72</v>
      </c>
      <c r="H72" s="75">
        <v>96172.19</v>
      </c>
      <c r="I72" s="75">
        <v>97045.9</v>
      </c>
      <c r="J72" s="75">
        <v>99880.97</v>
      </c>
      <c r="K72" s="98">
        <v>101723.29</v>
      </c>
      <c r="L72" s="54">
        <f t="shared" si="42"/>
        <v>1.8445155268315801E-2</v>
      </c>
      <c r="N72" s="392">
        <f t="shared" si="54"/>
        <v>7.2874470984952658E-2</v>
      </c>
      <c r="P72" s="113">
        <v>18456.59</v>
      </c>
      <c r="Q72" s="75">
        <v>20031.103999999999</v>
      </c>
      <c r="R72" s="75">
        <v>21961.425999999999</v>
      </c>
      <c r="S72" s="75">
        <v>24244.718000000001</v>
      </c>
      <c r="T72" s="75">
        <v>26077.845000000001</v>
      </c>
      <c r="U72" s="75">
        <v>27112.824000000001</v>
      </c>
      <c r="V72" s="75">
        <v>28844.870999999999</v>
      </c>
      <c r="W72" s="75">
        <v>29130.555</v>
      </c>
      <c r="X72" s="75">
        <v>30464.022000000001</v>
      </c>
      <c r="Y72" s="50">
        <v>32234.714</v>
      </c>
      <c r="Z72" s="54">
        <f t="shared" si="43"/>
        <v>5.8124038907272295E-2</v>
      </c>
      <c r="AB72" s="392">
        <f t="shared" si="55"/>
        <v>8.8335758749419388E-2</v>
      </c>
      <c r="AD72" s="64">
        <f t="shared" si="44"/>
        <v>2.6390949920855418</v>
      </c>
      <c r="AE72" s="89">
        <f t="shared" si="45"/>
        <v>2.718182362207759</v>
      </c>
      <c r="AF72" s="89">
        <f t="shared" si="46"/>
        <v>2.7280871251716898</v>
      </c>
      <c r="AG72" s="89">
        <f t="shared" si="47"/>
        <v>2.8796134182400603</v>
      </c>
      <c r="AH72" s="89">
        <f t="shared" si="48"/>
        <v>2.7356151451889321</v>
      </c>
      <c r="AI72" s="89">
        <f t="shared" si="49"/>
        <v>2.8274711046074112</v>
      </c>
      <c r="AJ72" s="89">
        <f t="shared" si="50"/>
        <v>2.9992943906133362</v>
      </c>
      <c r="AK72" s="89">
        <f t="shared" si="51"/>
        <v>3.0017295939344169</v>
      </c>
      <c r="AL72" s="89">
        <f t="shared" si="52"/>
        <v>3.0500326538678992</v>
      </c>
      <c r="AM72" s="192">
        <f t="shared" si="53"/>
        <v>3.1688627058759113</v>
      </c>
      <c r="AN72" s="54">
        <f t="shared" si="56"/>
        <v>3.8960255673760665E-2</v>
      </c>
    </row>
    <row r="73" spans="1:40" ht="20.100000000000001" customHeight="1" x14ac:dyDescent="0.25">
      <c r="A73" s="104" t="s">
        <v>104</v>
      </c>
      <c r="B73" s="106">
        <v>28252.639999999999</v>
      </c>
      <c r="C73" s="75">
        <v>61917.33</v>
      </c>
      <c r="D73" s="75">
        <v>60509.279999999999</v>
      </c>
      <c r="E73" s="75">
        <v>44286.78</v>
      </c>
      <c r="F73" s="75">
        <v>42207.67</v>
      </c>
      <c r="G73" s="75">
        <v>65551.14</v>
      </c>
      <c r="H73" s="75">
        <v>72853.600000000006</v>
      </c>
      <c r="I73" s="75">
        <v>97530.58</v>
      </c>
      <c r="J73" s="75">
        <v>79797.990000000005</v>
      </c>
      <c r="K73" s="98">
        <v>64352.77</v>
      </c>
      <c r="L73" s="54">
        <f t="shared" si="42"/>
        <v>-0.19355399803929907</v>
      </c>
      <c r="N73" s="392">
        <f t="shared" si="54"/>
        <v>4.6102264979498125E-2</v>
      </c>
      <c r="P73" s="113">
        <v>5002.866</v>
      </c>
      <c r="Q73" s="75">
        <v>8615.6280000000006</v>
      </c>
      <c r="R73" s="75">
        <v>10712.698</v>
      </c>
      <c r="S73" s="75">
        <v>11236.5</v>
      </c>
      <c r="T73" s="75">
        <v>9601.3259999999991</v>
      </c>
      <c r="U73" s="75">
        <v>14200.27</v>
      </c>
      <c r="V73" s="75">
        <v>17568.776999999998</v>
      </c>
      <c r="W73" s="75">
        <v>21765.528999999999</v>
      </c>
      <c r="X73" s="75">
        <v>22042.305</v>
      </c>
      <c r="Y73" s="50">
        <v>19946.364000000001</v>
      </c>
      <c r="Z73" s="54">
        <f t="shared" si="43"/>
        <v>-9.508719709667382E-2</v>
      </c>
      <c r="AB73" s="392">
        <f t="shared" si="55"/>
        <v>5.4660860283485192E-2</v>
      </c>
      <c r="AD73" s="64">
        <f t="shared" si="44"/>
        <v>1.7707605377762927</v>
      </c>
      <c r="AE73" s="89">
        <f t="shared" si="45"/>
        <v>1.3914727912201641</v>
      </c>
      <c r="AF73" s="89">
        <f t="shared" si="46"/>
        <v>1.7704223219975515</v>
      </c>
      <c r="AG73" s="89">
        <f t="shared" si="47"/>
        <v>2.5372131367419355</v>
      </c>
      <c r="AH73" s="89">
        <f t="shared" si="48"/>
        <v>2.274782284831169</v>
      </c>
      <c r="AI73" s="89">
        <f t="shared" si="49"/>
        <v>2.1662887937570576</v>
      </c>
      <c r="AJ73" s="89">
        <f t="shared" si="50"/>
        <v>2.4115180306807069</v>
      </c>
      <c r="AK73" s="89">
        <f t="shared" si="51"/>
        <v>2.231662007956889</v>
      </c>
      <c r="AL73" s="89">
        <f t="shared" si="52"/>
        <v>2.76226318482458</v>
      </c>
      <c r="AM73" s="192">
        <f t="shared" si="53"/>
        <v>3.0995346431862996</v>
      </c>
      <c r="AN73" s="54">
        <f t="shared" si="56"/>
        <v>0.12209968268578951</v>
      </c>
    </row>
    <row r="74" spans="1:40" ht="20.100000000000001" customHeight="1" x14ac:dyDescent="0.25">
      <c r="A74" s="104" t="s">
        <v>107</v>
      </c>
      <c r="B74" s="106">
        <v>26921.55</v>
      </c>
      <c r="C74" s="75">
        <v>25440.85</v>
      </c>
      <c r="D74" s="75">
        <v>28527.1</v>
      </c>
      <c r="E74" s="75">
        <v>28539.84</v>
      </c>
      <c r="F74" s="75">
        <v>28022.45</v>
      </c>
      <c r="G74" s="75">
        <v>31460.560000000001</v>
      </c>
      <c r="H74" s="75">
        <v>34518.800000000003</v>
      </c>
      <c r="I74" s="75">
        <v>32939.75</v>
      </c>
      <c r="J74" s="75">
        <v>36776.42</v>
      </c>
      <c r="K74" s="98">
        <v>37074.550000000003</v>
      </c>
      <c r="L74" s="54">
        <f t="shared" si="42"/>
        <v>8.1065530576386897E-3</v>
      </c>
      <c r="N74" s="392">
        <f t="shared" si="54"/>
        <v>2.6560173370868922E-2</v>
      </c>
      <c r="P74" s="113">
        <v>6065.7070000000003</v>
      </c>
      <c r="Q74" s="75">
        <v>5866.5370000000003</v>
      </c>
      <c r="R74" s="75">
        <v>6811.0550000000003</v>
      </c>
      <c r="S74" s="75">
        <v>6987.2629999999999</v>
      </c>
      <c r="T74" s="75">
        <v>8231.116</v>
      </c>
      <c r="U74" s="75">
        <v>8177.6229999999996</v>
      </c>
      <c r="V74" s="75">
        <v>9026.5149999999994</v>
      </c>
      <c r="W74" s="75">
        <v>9201.2900000000009</v>
      </c>
      <c r="X74" s="75">
        <v>9849.5589999999993</v>
      </c>
      <c r="Y74" s="50">
        <v>10617.588</v>
      </c>
      <c r="Z74" s="54">
        <f t="shared" si="43"/>
        <v>7.7975978416901764E-2</v>
      </c>
      <c r="AB74" s="392">
        <f t="shared" si="55"/>
        <v>2.9096355316468148E-2</v>
      </c>
      <c r="AD74" s="64">
        <f t="shared" si="44"/>
        <v>2.2531046689362242</v>
      </c>
      <c r="AE74" s="89">
        <f t="shared" si="45"/>
        <v>2.3059516486280924</v>
      </c>
      <c r="AF74" s="89">
        <f t="shared" si="46"/>
        <v>2.3875735703944674</v>
      </c>
      <c r="AG74" s="89">
        <f t="shared" si="47"/>
        <v>2.4482488339107715</v>
      </c>
      <c r="AH74" s="89">
        <f t="shared" si="48"/>
        <v>2.9373291771418986</v>
      </c>
      <c r="AI74" s="89">
        <f t="shared" si="49"/>
        <v>2.5993253139804247</v>
      </c>
      <c r="AJ74" s="89">
        <f t="shared" si="50"/>
        <v>2.6149561977820781</v>
      </c>
      <c r="AK74" s="89">
        <f t="shared" si="51"/>
        <v>2.7933697128848882</v>
      </c>
      <c r="AL74" s="89">
        <f t="shared" si="52"/>
        <v>2.678226700695717</v>
      </c>
      <c r="AM74" s="192">
        <f t="shared" si="53"/>
        <v>2.8638481114403276</v>
      </c>
      <c r="AN74" s="54">
        <f t="shared" si="56"/>
        <v>6.9307579786428125E-2</v>
      </c>
    </row>
    <row r="75" spans="1:40" ht="20.100000000000001" customHeight="1" x14ac:dyDescent="0.25">
      <c r="A75" s="104" t="s">
        <v>111</v>
      </c>
      <c r="B75" s="106">
        <v>1216.44</v>
      </c>
      <c r="C75" s="75">
        <v>1459.51</v>
      </c>
      <c r="D75" s="75">
        <v>1616.56</v>
      </c>
      <c r="E75" s="75">
        <v>1999.57</v>
      </c>
      <c r="F75" s="75">
        <v>2123.13</v>
      </c>
      <c r="G75" s="75">
        <v>1977.53</v>
      </c>
      <c r="H75" s="75">
        <v>2885.23</v>
      </c>
      <c r="I75" s="75">
        <v>3974.1</v>
      </c>
      <c r="J75" s="75">
        <v>3172.88</v>
      </c>
      <c r="K75" s="98">
        <v>3667.72</v>
      </c>
      <c r="L75" s="54">
        <f t="shared" si="42"/>
        <v>0.15595925468344207</v>
      </c>
      <c r="N75" s="392">
        <f t="shared" si="54"/>
        <v>2.6275512197937224E-3</v>
      </c>
      <c r="P75" s="113">
        <v>2470.2429999999999</v>
      </c>
      <c r="Q75" s="75">
        <v>3125.373</v>
      </c>
      <c r="R75" s="75">
        <v>3453.8310000000001</v>
      </c>
      <c r="S75" s="75">
        <v>4254.7240000000002</v>
      </c>
      <c r="T75" s="75">
        <v>4316.6480000000001</v>
      </c>
      <c r="U75" s="75">
        <v>4365.51</v>
      </c>
      <c r="V75" s="75">
        <v>5017.9650000000001</v>
      </c>
      <c r="W75" s="75">
        <v>6750.3689999999997</v>
      </c>
      <c r="X75" s="75">
        <v>7193.1310000000003</v>
      </c>
      <c r="Y75" s="50">
        <v>8389.0079999999998</v>
      </c>
      <c r="Z75" s="54">
        <f t="shared" si="43"/>
        <v>0.16625263741199756</v>
      </c>
      <c r="AB75" s="392">
        <f t="shared" si="55"/>
        <v>2.2989172071914435E-2</v>
      </c>
      <c r="AD75" s="64">
        <f t="shared" si="44"/>
        <v>20.307150373220214</v>
      </c>
      <c r="AE75" s="89">
        <f t="shared" si="45"/>
        <v>21.413851224040947</v>
      </c>
      <c r="AF75" s="89">
        <f t="shared" si="46"/>
        <v>21.365312762903947</v>
      </c>
      <c r="AG75" s="89">
        <f t="shared" si="47"/>
        <v>21.278194811884561</v>
      </c>
      <c r="AH75" s="89">
        <f t="shared" si="48"/>
        <v>20.331529392924597</v>
      </c>
      <c r="AI75" s="89">
        <f t="shared" si="49"/>
        <v>22.075569017916294</v>
      </c>
      <c r="AJ75" s="89">
        <f t="shared" si="50"/>
        <v>17.39190636448394</v>
      </c>
      <c r="AK75" s="89">
        <f t="shared" si="51"/>
        <v>16.985906242922926</v>
      </c>
      <c r="AL75" s="89">
        <f t="shared" si="52"/>
        <v>22.67066828874713</v>
      </c>
      <c r="AM75" s="192">
        <f t="shared" si="53"/>
        <v>22.872542069732695</v>
      </c>
      <c r="AN75" s="54">
        <f t="shared" si="56"/>
        <v>8.9046241784485752E-3</v>
      </c>
    </row>
    <row r="76" spans="1:40" ht="20.100000000000001" customHeight="1" x14ac:dyDescent="0.25">
      <c r="A76" s="104" t="s">
        <v>108</v>
      </c>
      <c r="B76" s="106">
        <v>10569.91</v>
      </c>
      <c r="C76" s="75">
        <v>12070.23</v>
      </c>
      <c r="D76" s="75">
        <v>14473.68</v>
      </c>
      <c r="E76" s="75">
        <v>15167.03</v>
      </c>
      <c r="F76" s="75">
        <v>15115.67</v>
      </c>
      <c r="G76" s="75">
        <v>16011.59</v>
      </c>
      <c r="H76" s="75">
        <v>17028.8</v>
      </c>
      <c r="I76" s="75">
        <v>16979.54</v>
      </c>
      <c r="J76" s="75">
        <v>18354.41</v>
      </c>
      <c r="K76" s="98">
        <v>19536.96</v>
      </c>
      <c r="L76" s="54">
        <f t="shared" si="42"/>
        <v>6.4428657744923387E-2</v>
      </c>
      <c r="N76" s="392">
        <f t="shared" si="54"/>
        <v>1.3996260095934576E-2</v>
      </c>
      <c r="P76" s="113">
        <v>4152.8450000000003</v>
      </c>
      <c r="Q76" s="75">
        <v>4811.2780000000002</v>
      </c>
      <c r="R76" s="75">
        <v>5812.6019999999999</v>
      </c>
      <c r="S76" s="75">
        <v>5285.7669999999998</v>
      </c>
      <c r="T76" s="75">
        <v>5277.11</v>
      </c>
      <c r="U76" s="75">
        <v>5914.97</v>
      </c>
      <c r="V76" s="75">
        <v>6284.6639999999998</v>
      </c>
      <c r="W76" s="75">
        <v>6221.7370000000001</v>
      </c>
      <c r="X76" s="75">
        <v>6978.9210000000003</v>
      </c>
      <c r="Y76" s="50">
        <v>7019.027</v>
      </c>
      <c r="Z76" s="54">
        <f t="shared" si="43"/>
        <v>5.7467336283072651E-3</v>
      </c>
      <c r="AB76" s="392">
        <f t="shared" si="55"/>
        <v>1.9234886828146232E-2</v>
      </c>
      <c r="AD76" s="64">
        <f t="shared" si="44"/>
        <v>3.9289312775605474</v>
      </c>
      <c r="AE76" s="89">
        <f t="shared" si="45"/>
        <v>3.9860698594807227</v>
      </c>
      <c r="AF76" s="89">
        <f t="shared" si="46"/>
        <v>4.0159807319216672</v>
      </c>
      <c r="AG76" s="89">
        <f t="shared" si="47"/>
        <v>3.4850376111868964</v>
      </c>
      <c r="AH76" s="89">
        <f t="shared" si="48"/>
        <v>3.4911518973356785</v>
      </c>
      <c r="AI76" s="89">
        <f t="shared" si="49"/>
        <v>3.6941802781610074</v>
      </c>
      <c r="AJ76" s="89">
        <f t="shared" si="50"/>
        <v>3.6906088508879078</v>
      </c>
      <c r="AK76" s="89">
        <f t="shared" si="51"/>
        <v>3.6642553331833487</v>
      </c>
      <c r="AL76" s="89">
        <f t="shared" si="52"/>
        <v>3.8023129046370876</v>
      </c>
      <c r="AM76" s="192">
        <f t="shared" si="53"/>
        <v>3.5926914934565053</v>
      </c>
      <c r="AN76" s="54">
        <f t="shared" si="56"/>
        <v>-5.5129973896924631E-2</v>
      </c>
    </row>
    <row r="77" spans="1:40" ht="20.100000000000001" customHeight="1" x14ac:dyDescent="0.25">
      <c r="A77" s="104" t="s">
        <v>114</v>
      </c>
      <c r="B77" s="106">
        <v>1655.98</v>
      </c>
      <c r="C77" s="75">
        <v>4255.25</v>
      </c>
      <c r="D77" s="75">
        <v>4587.25</v>
      </c>
      <c r="E77" s="75">
        <v>5546.18</v>
      </c>
      <c r="F77" s="75">
        <v>7025.17</v>
      </c>
      <c r="G77" s="75">
        <v>5973.84</v>
      </c>
      <c r="H77" s="75">
        <v>45417.64</v>
      </c>
      <c r="I77" s="75">
        <v>20734.919999999998</v>
      </c>
      <c r="J77" s="75">
        <v>20214.75</v>
      </c>
      <c r="K77" s="98">
        <v>28853.31</v>
      </c>
      <c r="L77" s="54">
        <f t="shared" si="42"/>
        <v>0.42733944273364755</v>
      </c>
      <c r="N77" s="392">
        <f t="shared" si="54"/>
        <v>2.0670484629575433E-2</v>
      </c>
      <c r="P77" s="113">
        <v>725.22699999999998</v>
      </c>
      <c r="Q77" s="75">
        <v>1829.067</v>
      </c>
      <c r="R77" s="75">
        <v>2005.1</v>
      </c>
      <c r="S77" s="75">
        <v>2260.9810000000002</v>
      </c>
      <c r="T77" s="75">
        <v>2094.0450000000001</v>
      </c>
      <c r="U77" s="75">
        <v>1587.7380000000001</v>
      </c>
      <c r="V77" s="75">
        <v>3766.6550000000002</v>
      </c>
      <c r="W77" s="75">
        <v>4448.3100000000004</v>
      </c>
      <c r="X77" s="75">
        <v>4412.09</v>
      </c>
      <c r="Y77" s="50">
        <v>6204.201</v>
      </c>
      <c r="Z77" s="54">
        <f t="shared" si="43"/>
        <v>0.40618187752289725</v>
      </c>
      <c r="AB77" s="392">
        <f t="shared" si="55"/>
        <v>1.7001944015042496E-2</v>
      </c>
      <c r="AD77" s="64">
        <f t="shared" si="44"/>
        <v>4.3794429884418893</v>
      </c>
      <c r="AE77" s="89">
        <f t="shared" si="45"/>
        <v>4.2983772986311024</v>
      </c>
      <c r="AF77" s="89">
        <f t="shared" si="46"/>
        <v>4.3710283939179249</v>
      </c>
      <c r="AG77" s="89">
        <f t="shared" si="47"/>
        <v>4.0766455470251604</v>
      </c>
      <c r="AH77" s="89">
        <f t="shared" si="48"/>
        <v>2.9807748424593283</v>
      </c>
      <c r="AI77" s="89">
        <f t="shared" si="49"/>
        <v>2.657818086858704</v>
      </c>
      <c r="AJ77" s="89">
        <f t="shared" si="50"/>
        <v>0.82933745566700523</v>
      </c>
      <c r="AK77" s="89">
        <f t="shared" si="51"/>
        <v>2.1453229624228118</v>
      </c>
      <c r="AL77" s="89">
        <f t="shared" si="52"/>
        <v>2.182609233356831</v>
      </c>
      <c r="AM77" s="192">
        <f t="shared" si="53"/>
        <v>2.1502562444308815</v>
      </c>
      <c r="AN77" s="54">
        <f t="shared" si="56"/>
        <v>-1.4823078923839675E-2</v>
      </c>
    </row>
    <row r="78" spans="1:40" ht="20.100000000000001" customHeight="1" x14ac:dyDescent="0.25">
      <c r="A78" s="104" t="s">
        <v>109</v>
      </c>
      <c r="B78" s="106">
        <v>17561.009999999998</v>
      </c>
      <c r="C78" s="75">
        <v>19574.48</v>
      </c>
      <c r="D78" s="75">
        <v>18611.3</v>
      </c>
      <c r="E78" s="75">
        <v>15515.02</v>
      </c>
      <c r="F78" s="75">
        <v>20420.16</v>
      </c>
      <c r="G78" s="75">
        <v>19733.23</v>
      </c>
      <c r="H78" s="75">
        <v>18817.46</v>
      </c>
      <c r="I78" s="75">
        <v>20020.2</v>
      </c>
      <c r="J78" s="75">
        <v>17910.13</v>
      </c>
      <c r="K78" s="98">
        <v>18221.38</v>
      </c>
      <c r="L78" s="54">
        <f t="shared" si="42"/>
        <v>1.7378433322371194E-2</v>
      </c>
      <c r="N78" s="392">
        <f t="shared" si="54"/>
        <v>1.305377979925538E-2</v>
      </c>
      <c r="P78" s="113">
        <v>4731.7209999999995</v>
      </c>
      <c r="Q78" s="75">
        <v>5896.2460000000001</v>
      </c>
      <c r="R78" s="75">
        <v>6845.6319999999996</v>
      </c>
      <c r="S78" s="75">
        <v>5257.3159999999998</v>
      </c>
      <c r="T78" s="75">
        <v>6187.93</v>
      </c>
      <c r="U78" s="75">
        <v>5426.6310000000003</v>
      </c>
      <c r="V78" s="75">
        <v>6102.0029999999997</v>
      </c>
      <c r="W78" s="75">
        <v>6109.9520000000002</v>
      </c>
      <c r="X78" s="75">
        <v>5668.942</v>
      </c>
      <c r="Y78" s="50">
        <v>6136.0069999999996</v>
      </c>
      <c r="Z78" s="54">
        <f t="shared" si="43"/>
        <v>8.2390153224358192E-2</v>
      </c>
      <c r="AB78" s="392">
        <f t="shared" si="55"/>
        <v>1.6815065709494075E-2</v>
      </c>
      <c r="AD78" s="64">
        <f t="shared" si="44"/>
        <v>2.6944469594858154</v>
      </c>
      <c r="AE78" s="89">
        <f t="shared" si="45"/>
        <v>3.0122107969151672</v>
      </c>
      <c r="AF78" s="89">
        <f t="shared" si="46"/>
        <v>3.6782126987367891</v>
      </c>
      <c r="AG78" s="89">
        <f t="shared" si="47"/>
        <v>3.3885331762382513</v>
      </c>
      <c r="AH78" s="89">
        <f t="shared" si="48"/>
        <v>3.0303043658815603</v>
      </c>
      <c r="AI78" s="89">
        <f t="shared" si="49"/>
        <v>2.749996325994275</v>
      </c>
      <c r="AJ78" s="89">
        <f t="shared" si="50"/>
        <v>3.2427346730111291</v>
      </c>
      <c r="AK78" s="89">
        <f t="shared" si="51"/>
        <v>3.0518935874766484</v>
      </c>
      <c r="AL78" s="89">
        <f t="shared" si="52"/>
        <v>3.1652154395305891</v>
      </c>
      <c r="AM78" s="192">
        <f t="shared" si="53"/>
        <v>3.3674765577579739</v>
      </c>
      <c r="AN78" s="54">
        <f t="shared" si="56"/>
        <v>6.3901216865472107E-2</v>
      </c>
    </row>
    <row r="79" spans="1:40" ht="20.100000000000001" customHeight="1" x14ac:dyDescent="0.25">
      <c r="A79" s="104" t="s">
        <v>113</v>
      </c>
      <c r="B79" s="106">
        <v>44153.71</v>
      </c>
      <c r="C79" s="75">
        <v>61809.13</v>
      </c>
      <c r="D79" s="75">
        <v>67634.509999999995</v>
      </c>
      <c r="E79" s="75">
        <v>64249.53</v>
      </c>
      <c r="F79" s="75">
        <v>68700.179999999993</v>
      </c>
      <c r="G79" s="75">
        <v>73504.72</v>
      </c>
      <c r="H79" s="75">
        <v>72942.16</v>
      </c>
      <c r="I79" s="75">
        <v>83747.56</v>
      </c>
      <c r="J79" s="75">
        <v>75584.45</v>
      </c>
      <c r="K79" s="98">
        <v>91771.8</v>
      </c>
      <c r="L79" s="54">
        <f t="shared" si="42"/>
        <v>0.21416243685043693</v>
      </c>
      <c r="N79" s="392">
        <f t="shared" si="54"/>
        <v>6.574523274204834E-2</v>
      </c>
      <c r="P79" s="113">
        <v>2273.6260000000002</v>
      </c>
      <c r="Q79" s="75">
        <v>3830.643</v>
      </c>
      <c r="R79" s="75">
        <v>3929.5329999999999</v>
      </c>
      <c r="S79" s="75">
        <v>4261.32</v>
      </c>
      <c r="T79" s="75">
        <v>4658.5709999999999</v>
      </c>
      <c r="U79" s="75">
        <v>4225.1480000000001</v>
      </c>
      <c r="V79" s="75">
        <v>4367.1239999999998</v>
      </c>
      <c r="W79" s="75">
        <v>4451.0929999999998</v>
      </c>
      <c r="X79" s="75">
        <v>5234.5690000000004</v>
      </c>
      <c r="Y79" s="50">
        <v>5990.1719999999996</v>
      </c>
      <c r="Z79" s="54">
        <f t="shared" si="43"/>
        <v>0.14434865602115457</v>
      </c>
      <c r="AB79" s="392">
        <f t="shared" si="55"/>
        <v>1.6415420613303006E-2</v>
      </c>
      <c r="AD79" s="64">
        <f t="shared" si="44"/>
        <v>0.51493430563366027</v>
      </c>
      <c r="AE79" s="89">
        <f t="shared" si="45"/>
        <v>0.6197535865656093</v>
      </c>
      <c r="AF79" s="89">
        <f t="shared" si="46"/>
        <v>0.58099526410407942</v>
      </c>
      <c r="AG79" s="89">
        <f t="shared" si="47"/>
        <v>0.66324531868170866</v>
      </c>
      <c r="AH79" s="89">
        <f t="shared" si="48"/>
        <v>0.67810171676406106</v>
      </c>
      <c r="AI79" s="89">
        <f t="shared" si="49"/>
        <v>0.57481315485590589</v>
      </c>
      <c r="AJ79" s="89">
        <f t="shared" si="50"/>
        <v>0.59871053996755785</v>
      </c>
      <c r="AK79" s="89">
        <f t="shared" si="51"/>
        <v>0.5314892756278512</v>
      </c>
      <c r="AL79" s="89">
        <f t="shared" si="52"/>
        <v>0.69254575511232808</v>
      </c>
      <c r="AM79" s="192">
        <f t="shared" si="53"/>
        <v>0.65272469320640969</v>
      </c>
      <c r="AN79" s="54">
        <f t="shared" si="56"/>
        <v>-5.7499539361784945E-2</v>
      </c>
    </row>
    <row r="80" spans="1:40" ht="20.100000000000001" customHeight="1" x14ac:dyDescent="0.25">
      <c r="A80" s="104" t="s">
        <v>117</v>
      </c>
      <c r="B80" s="106">
        <v>5352.69</v>
      </c>
      <c r="C80" s="75">
        <v>6080.27</v>
      </c>
      <c r="D80" s="75">
        <v>6339.42</v>
      </c>
      <c r="E80" s="75">
        <v>8230.74</v>
      </c>
      <c r="F80" s="75">
        <v>6610.01</v>
      </c>
      <c r="G80" s="75">
        <v>7073.9</v>
      </c>
      <c r="H80" s="75">
        <v>8689.6299999999992</v>
      </c>
      <c r="I80" s="75">
        <v>9702.23</v>
      </c>
      <c r="J80" s="75">
        <v>11371.36</v>
      </c>
      <c r="K80" s="98">
        <v>14672.27</v>
      </c>
      <c r="L80" s="54">
        <f t="shared" si="42"/>
        <v>0.29028278059968199</v>
      </c>
      <c r="N80" s="392">
        <f t="shared" si="54"/>
        <v>1.051120067389082E-2</v>
      </c>
      <c r="P80" s="113">
        <v>1517.53</v>
      </c>
      <c r="Q80" s="75">
        <v>2069.83</v>
      </c>
      <c r="R80" s="75">
        <v>2087.7600000000002</v>
      </c>
      <c r="S80" s="75">
        <v>2837.866</v>
      </c>
      <c r="T80" s="75">
        <v>2476.1469999999999</v>
      </c>
      <c r="U80" s="75">
        <v>2224.174</v>
      </c>
      <c r="V80" s="75">
        <v>2871.4360000000001</v>
      </c>
      <c r="W80" s="75">
        <v>2996.0129999999999</v>
      </c>
      <c r="X80" s="75">
        <v>3576.11</v>
      </c>
      <c r="Y80" s="50">
        <v>4073.866</v>
      </c>
      <c r="Z80" s="54">
        <f t="shared" si="43"/>
        <v>0.13918923075632456</v>
      </c>
      <c r="AB80" s="392">
        <f t="shared" si="55"/>
        <v>1.1163990601978419E-2</v>
      </c>
      <c r="AD80" s="64">
        <f t="shared" si="44"/>
        <v>2.8350791844848104</v>
      </c>
      <c r="AE80" s="89">
        <f t="shared" si="45"/>
        <v>3.4041744856725109</v>
      </c>
      <c r="AF80" s="89">
        <f t="shared" si="46"/>
        <v>3.2932981250650695</v>
      </c>
      <c r="AG80" s="89">
        <f t="shared" si="47"/>
        <v>3.4478868242709648</v>
      </c>
      <c r="AH80" s="89">
        <f t="shared" si="48"/>
        <v>3.7460563599752494</v>
      </c>
      <c r="AI80" s="89">
        <f t="shared" si="49"/>
        <v>3.1441976844456381</v>
      </c>
      <c r="AJ80" s="89">
        <f t="shared" si="50"/>
        <v>3.3044398898457135</v>
      </c>
      <c r="AK80" s="89">
        <f t="shared" si="51"/>
        <v>3.0879632826680052</v>
      </c>
      <c r="AL80" s="89">
        <f t="shared" si="52"/>
        <v>3.1448393156139636</v>
      </c>
      <c r="AM80" s="192">
        <f t="shared" si="53"/>
        <v>2.7765751311828368</v>
      </c>
      <c r="AN80" s="54">
        <f t="shared" si="56"/>
        <v>-0.11710111311656345</v>
      </c>
    </row>
    <row r="81" spans="1:40" ht="20.100000000000001" customHeight="1" x14ac:dyDescent="0.25">
      <c r="A81" s="104" t="s">
        <v>115</v>
      </c>
      <c r="B81" s="106">
        <v>37920.28</v>
      </c>
      <c r="C81" s="75">
        <v>39702.07</v>
      </c>
      <c r="D81" s="75">
        <v>37418.39</v>
      </c>
      <c r="E81" s="75">
        <v>32825.14</v>
      </c>
      <c r="F81" s="75">
        <v>39166.78</v>
      </c>
      <c r="G81" s="75">
        <v>35279.629999999997</v>
      </c>
      <c r="H81" s="75">
        <v>36295.17</v>
      </c>
      <c r="I81" s="75">
        <v>28117.86</v>
      </c>
      <c r="J81" s="75">
        <v>32303.61</v>
      </c>
      <c r="K81" s="98">
        <v>31543.9</v>
      </c>
      <c r="L81" s="54">
        <f t="shared" si="42"/>
        <v>-2.3517804975976341E-2</v>
      </c>
      <c r="N81" s="392">
        <f t="shared" si="54"/>
        <v>2.2598020820032937E-2</v>
      </c>
      <c r="P81" s="113">
        <v>2728.5079999999998</v>
      </c>
      <c r="Q81" s="75">
        <v>3034.4589999999998</v>
      </c>
      <c r="R81" s="75">
        <v>3201.8789999999999</v>
      </c>
      <c r="S81" s="75">
        <v>3388.8240000000001</v>
      </c>
      <c r="T81" s="75">
        <v>3806.357</v>
      </c>
      <c r="U81" s="75">
        <v>3443.8870000000002</v>
      </c>
      <c r="V81" s="75">
        <v>3474.6439999999998</v>
      </c>
      <c r="W81" s="75">
        <v>2796.348</v>
      </c>
      <c r="X81" s="75">
        <v>3259.107</v>
      </c>
      <c r="Y81" s="50">
        <v>3139.6089999999999</v>
      </c>
      <c r="Z81" s="54">
        <f t="shared" si="43"/>
        <v>-3.666587197045082E-2</v>
      </c>
      <c r="AB81" s="392">
        <f t="shared" si="55"/>
        <v>8.6037600082788344E-3</v>
      </c>
      <c r="AD81" s="64">
        <f t="shared" si="44"/>
        <v>0.71953793590131709</v>
      </c>
      <c r="AE81" s="89">
        <f t="shared" si="45"/>
        <v>0.76430750336191533</v>
      </c>
      <c r="AF81" s="89">
        <f t="shared" si="46"/>
        <v>0.85569662403967672</v>
      </c>
      <c r="AG81" s="89">
        <f t="shared" si="47"/>
        <v>1.0323867620975875</v>
      </c>
      <c r="AH81" s="89">
        <f t="shared" si="48"/>
        <v>0.97183301767467234</v>
      </c>
      <c r="AI81" s="89">
        <f t="shared" si="49"/>
        <v>0.97616868430876413</v>
      </c>
      <c r="AJ81" s="89">
        <f t="shared" si="50"/>
        <v>0.95732958407413449</v>
      </c>
      <c r="AK81" s="89">
        <f t="shared" si="51"/>
        <v>0.99450953948842469</v>
      </c>
      <c r="AL81" s="89">
        <f t="shared" si="52"/>
        <v>1.0088986958423531</v>
      </c>
      <c r="AM81" s="192">
        <f t="shared" si="53"/>
        <v>0.99531414948690544</v>
      </c>
      <c r="AN81" s="54">
        <f t="shared" si="56"/>
        <v>-1.3464727837818886E-2</v>
      </c>
    </row>
    <row r="82" spans="1:40" ht="20.100000000000001" customHeight="1" x14ac:dyDescent="0.25">
      <c r="A82" s="104" t="s">
        <v>116</v>
      </c>
      <c r="B82" s="106">
        <v>41331.800000000003</v>
      </c>
      <c r="C82" s="75">
        <v>39782.99</v>
      </c>
      <c r="D82" s="75">
        <v>37147.96</v>
      </c>
      <c r="E82" s="75">
        <v>28854.82</v>
      </c>
      <c r="F82" s="75">
        <v>38914.17</v>
      </c>
      <c r="G82" s="75">
        <v>46314.53</v>
      </c>
      <c r="H82" s="75">
        <v>54430.95</v>
      </c>
      <c r="I82" s="75">
        <v>56391.56</v>
      </c>
      <c r="J82" s="75">
        <v>48547.96</v>
      </c>
      <c r="K82" s="98">
        <v>55659.93</v>
      </c>
      <c r="L82" s="54">
        <f t="shared" si="42"/>
        <v>0.14649369407077045</v>
      </c>
      <c r="N82" s="392">
        <f t="shared" si="54"/>
        <v>3.9874722433864418E-2</v>
      </c>
      <c r="P82" s="113">
        <v>3801.34</v>
      </c>
      <c r="Q82" s="75">
        <v>3351.76</v>
      </c>
      <c r="R82" s="75">
        <v>3254.1129999999998</v>
      </c>
      <c r="S82" s="75">
        <v>2574.96</v>
      </c>
      <c r="T82" s="75">
        <v>2512.8420000000001</v>
      </c>
      <c r="U82" s="75">
        <v>3090.2930000000001</v>
      </c>
      <c r="V82" s="75">
        <v>3254.067</v>
      </c>
      <c r="W82" s="75">
        <v>3205.047</v>
      </c>
      <c r="X82" s="75">
        <v>2869.7779999999998</v>
      </c>
      <c r="Y82" s="50">
        <v>2956.53</v>
      </c>
      <c r="Z82" s="54">
        <f t="shared" si="43"/>
        <v>3.0229516011343181E-2</v>
      </c>
      <c r="AB82" s="392">
        <f t="shared" si="55"/>
        <v>8.1020517450665422E-3</v>
      </c>
      <c r="AD82" s="64">
        <f t="shared" si="44"/>
        <v>0.91971315064913695</v>
      </c>
      <c r="AE82" s="89">
        <f t="shared" si="45"/>
        <v>0.84251083189071529</v>
      </c>
      <c r="AF82" s="89">
        <f t="shared" si="46"/>
        <v>0.87598699901690436</v>
      </c>
      <c r="AG82" s="89">
        <f t="shared" si="47"/>
        <v>0.89238470383804169</v>
      </c>
      <c r="AH82" s="89">
        <f t="shared" si="48"/>
        <v>0.64573958534898734</v>
      </c>
      <c r="AI82" s="89">
        <f t="shared" si="49"/>
        <v>0.66724049666486951</v>
      </c>
      <c r="AJ82" s="89">
        <f t="shared" si="50"/>
        <v>0.5978339529256792</v>
      </c>
      <c r="AK82" s="89">
        <f t="shared" si="51"/>
        <v>0.56835579650571821</v>
      </c>
      <c r="AL82" s="89">
        <f t="shared" si="52"/>
        <v>0.59112226342775265</v>
      </c>
      <c r="AM82" s="192">
        <f t="shared" si="53"/>
        <v>0.5311774556669403</v>
      </c>
      <c r="AN82" s="54">
        <f t="shared" si="56"/>
        <v>-0.10140847582564252</v>
      </c>
    </row>
    <row r="83" spans="1:40" ht="20.100000000000001" customHeight="1" x14ac:dyDescent="0.25">
      <c r="A83" s="104" t="s">
        <v>112</v>
      </c>
      <c r="B83" s="106">
        <v>66423.08</v>
      </c>
      <c r="C83" s="75">
        <v>71211.179999999993</v>
      </c>
      <c r="D83" s="75">
        <v>77853.06</v>
      </c>
      <c r="E83" s="75">
        <v>52076.94</v>
      </c>
      <c r="F83" s="75">
        <v>58673.96</v>
      </c>
      <c r="G83" s="75">
        <v>42437.9</v>
      </c>
      <c r="H83" s="75">
        <v>32638.06</v>
      </c>
      <c r="I83" s="75">
        <v>13033.11</v>
      </c>
      <c r="J83" s="75">
        <v>12092.45</v>
      </c>
      <c r="K83" s="98">
        <v>9498.34</v>
      </c>
      <c r="L83" s="54">
        <f t="shared" si="42"/>
        <v>-0.21452311152826767</v>
      </c>
      <c r="N83" s="392">
        <f t="shared" si="54"/>
        <v>6.8046020015201554E-3</v>
      </c>
      <c r="P83" s="113">
        <v>3817.116</v>
      </c>
      <c r="Q83" s="75">
        <v>5050.2269999999999</v>
      </c>
      <c r="R83" s="75">
        <v>7110.9369999999999</v>
      </c>
      <c r="S83" s="75">
        <v>6435.2120000000004</v>
      </c>
      <c r="T83" s="75">
        <v>7721.2089999999998</v>
      </c>
      <c r="U83" s="75">
        <v>5777.2749999999996</v>
      </c>
      <c r="V83" s="75">
        <v>4998.5959999999995</v>
      </c>
      <c r="W83" s="75">
        <v>2202.3580000000002</v>
      </c>
      <c r="X83" s="75">
        <v>2999.6689999999999</v>
      </c>
      <c r="Y83" s="50">
        <v>2240.4189999999999</v>
      </c>
      <c r="Z83" s="54">
        <f t="shared" si="43"/>
        <v>-0.25311125994234696</v>
      </c>
      <c r="AB83" s="392">
        <f t="shared" si="55"/>
        <v>6.1396267477854902E-3</v>
      </c>
      <c r="AD83" s="64">
        <f t="shared" si="44"/>
        <v>0.57466711871837317</v>
      </c>
      <c r="AE83" s="89">
        <f t="shared" si="45"/>
        <v>0.70919018614773688</v>
      </c>
      <c r="AF83" s="89">
        <f t="shared" si="46"/>
        <v>0.91337925574152123</v>
      </c>
      <c r="AG83" s="89">
        <f t="shared" si="47"/>
        <v>1.2357123901673179</v>
      </c>
      <c r="AH83" s="89">
        <f t="shared" si="48"/>
        <v>1.3159515737475362</v>
      </c>
      <c r="AI83" s="89">
        <f t="shared" si="49"/>
        <v>1.3613479931853365</v>
      </c>
      <c r="AJ83" s="89">
        <f t="shared" si="50"/>
        <v>1.5315236260978746</v>
      </c>
      <c r="AK83" s="89">
        <f t="shared" si="51"/>
        <v>1.6898177027585894</v>
      </c>
      <c r="AL83" s="89">
        <f t="shared" si="52"/>
        <v>2.4806131098329947</v>
      </c>
      <c r="AM83" s="192">
        <f t="shared" si="53"/>
        <v>2.3587479496417267</v>
      </c>
      <c r="AN83" s="54">
        <f t="shared" si="56"/>
        <v>-4.9127032227719053E-2</v>
      </c>
    </row>
    <row r="84" spans="1:40" ht="20.100000000000001" customHeight="1" x14ac:dyDescent="0.25">
      <c r="A84" s="104" t="s">
        <v>120</v>
      </c>
      <c r="B84" s="106">
        <v>1292.23</v>
      </c>
      <c r="C84" s="75">
        <v>1406.13</v>
      </c>
      <c r="D84" s="75">
        <v>1339.49</v>
      </c>
      <c r="E84" s="75">
        <v>1393.52</v>
      </c>
      <c r="F84" s="75">
        <v>2006.87</v>
      </c>
      <c r="G84" s="75">
        <v>1899.09</v>
      </c>
      <c r="H84" s="75">
        <v>1828.89</v>
      </c>
      <c r="I84" s="75">
        <v>2637.1</v>
      </c>
      <c r="J84" s="75">
        <v>2322.77</v>
      </c>
      <c r="K84" s="98">
        <v>2275.02</v>
      </c>
      <c r="L84" s="54">
        <f t="shared" si="42"/>
        <v>-2.0557351782569948E-2</v>
      </c>
      <c r="N84" s="392">
        <f t="shared" si="54"/>
        <v>1.6298222263572777E-3</v>
      </c>
      <c r="P84" s="113">
        <v>480.83600000000001</v>
      </c>
      <c r="Q84" s="75">
        <v>586.83399999999995</v>
      </c>
      <c r="R84" s="75">
        <v>842.077</v>
      </c>
      <c r="S84" s="75">
        <v>824.41600000000005</v>
      </c>
      <c r="T84" s="75">
        <v>1341.0509999999999</v>
      </c>
      <c r="U84" s="75">
        <v>1723.3109999999999</v>
      </c>
      <c r="V84" s="75">
        <v>1838.337</v>
      </c>
      <c r="W84" s="75">
        <v>2411.8870000000002</v>
      </c>
      <c r="X84" s="75">
        <v>1961.27</v>
      </c>
      <c r="Y84" s="50">
        <v>2080.777</v>
      </c>
      <c r="Z84" s="54">
        <f t="shared" si="43"/>
        <v>6.093347677780217E-2</v>
      </c>
      <c r="AB84" s="392">
        <f t="shared" si="55"/>
        <v>5.7021450565170407E-3</v>
      </c>
      <c r="AD84" s="64">
        <f t="shared" si="44"/>
        <v>3.7209784635862038</v>
      </c>
      <c r="AE84" s="89">
        <f t="shared" si="45"/>
        <v>4.1733979077325696</v>
      </c>
      <c r="AF84" s="89">
        <f t="shared" si="46"/>
        <v>6.2865493583378749</v>
      </c>
      <c r="AG84" s="89">
        <f t="shared" si="47"/>
        <v>5.9160686606579027</v>
      </c>
      <c r="AH84" s="89">
        <f t="shared" si="48"/>
        <v>6.6823012950514986</v>
      </c>
      <c r="AI84" s="89">
        <f t="shared" si="49"/>
        <v>9.0744040566797786</v>
      </c>
      <c r="AJ84" s="89">
        <f t="shared" si="50"/>
        <v>10.05165428210554</v>
      </c>
      <c r="AK84" s="89">
        <f t="shared" si="51"/>
        <v>9.145982329073604</v>
      </c>
      <c r="AL84" s="89">
        <f t="shared" si="52"/>
        <v>8.4436685509111964</v>
      </c>
      <c r="AM84" s="192">
        <f t="shared" si="53"/>
        <v>9.1461921213879442</v>
      </c>
      <c r="AN84" s="54">
        <f t="shared" si="56"/>
        <v>8.3201225420073507E-2</v>
      </c>
    </row>
    <row r="85" spans="1:40" ht="20.100000000000001" customHeight="1" x14ac:dyDescent="0.25">
      <c r="A85" s="104" t="s">
        <v>119</v>
      </c>
      <c r="B85" s="106">
        <v>1932.18</v>
      </c>
      <c r="C85" s="75">
        <v>2544</v>
      </c>
      <c r="D85" s="75">
        <v>3339.32</v>
      </c>
      <c r="E85" s="75">
        <v>4210.88</v>
      </c>
      <c r="F85" s="75">
        <v>4765.2</v>
      </c>
      <c r="G85" s="75">
        <v>7351.57</v>
      </c>
      <c r="H85" s="75">
        <v>8393.92</v>
      </c>
      <c r="I85" s="75">
        <v>6800.32</v>
      </c>
      <c r="J85" s="75">
        <v>6320.65</v>
      </c>
      <c r="K85" s="98">
        <v>8264.36</v>
      </c>
      <c r="L85" s="54">
        <f t="shared" si="42"/>
        <v>0.30751742304984475</v>
      </c>
      <c r="N85" s="392">
        <f t="shared" si="54"/>
        <v>5.9205798694596237E-3</v>
      </c>
      <c r="P85" s="113">
        <v>464.95100000000002</v>
      </c>
      <c r="Q85" s="75">
        <v>648.048</v>
      </c>
      <c r="R85" s="75">
        <v>654.21799999999996</v>
      </c>
      <c r="S85" s="75">
        <v>1022.5069999999999</v>
      </c>
      <c r="T85" s="75">
        <v>1203.2809999999999</v>
      </c>
      <c r="U85" s="75">
        <v>1736.4880000000001</v>
      </c>
      <c r="V85" s="75">
        <v>1891.047</v>
      </c>
      <c r="W85" s="75">
        <v>1611.423</v>
      </c>
      <c r="X85" s="75">
        <v>1649.0609999999999</v>
      </c>
      <c r="Y85" s="50">
        <v>1890.922</v>
      </c>
      <c r="Z85" s="54">
        <f t="shared" si="43"/>
        <v>0.146665890467363</v>
      </c>
      <c r="AB85" s="392">
        <f t="shared" si="55"/>
        <v>5.181867895771298E-3</v>
      </c>
      <c r="AD85" s="64">
        <f t="shared" si="44"/>
        <v>2.4063544804314301</v>
      </c>
      <c r="AE85" s="89">
        <f t="shared" si="45"/>
        <v>2.547358490566038</v>
      </c>
      <c r="AF85" s="89">
        <f t="shared" si="46"/>
        <v>1.959135392834469</v>
      </c>
      <c r="AG85" s="89">
        <f t="shared" si="47"/>
        <v>2.4282501519872328</v>
      </c>
      <c r="AH85" s="89">
        <f t="shared" si="48"/>
        <v>2.5251427012507346</v>
      </c>
      <c r="AI85" s="89">
        <f t="shared" si="49"/>
        <v>2.3620641577241326</v>
      </c>
      <c r="AJ85" s="89">
        <f t="shared" si="50"/>
        <v>2.2528770824596851</v>
      </c>
      <c r="AK85" s="89">
        <f t="shared" si="51"/>
        <v>2.3696281939673427</v>
      </c>
      <c r="AL85" s="89">
        <f t="shared" si="52"/>
        <v>2.6090054029253325</v>
      </c>
      <c r="AM85" s="192">
        <f t="shared" si="53"/>
        <v>2.2880440832683959</v>
      </c>
      <c r="AN85" s="54">
        <f t="shared" si="56"/>
        <v>-0.12302056534534596</v>
      </c>
    </row>
    <row r="86" spans="1:40" ht="20.100000000000001" customHeight="1" x14ac:dyDescent="0.25">
      <c r="A86" s="104" t="s">
        <v>126</v>
      </c>
      <c r="B86" s="106">
        <v>578.27</v>
      </c>
      <c r="C86" s="75">
        <v>1195.72</v>
      </c>
      <c r="D86" s="75">
        <v>1215.5899999999999</v>
      </c>
      <c r="E86" s="75">
        <v>2648.77</v>
      </c>
      <c r="F86" s="75">
        <v>2173.87</v>
      </c>
      <c r="G86" s="75">
        <v>1288.29</v>
      </c>
      <c r="H86" s="75">
        <v>2627.43</v>
      </c>
      <c r="I86" s="75">
        <v>2656.29</v>
      </c>
      <c r="J86" s="75">
        <v>3385.73</v>
      </c>
      <c r="K86" s="98">
        <v>6784.4</v>
      </c>
      <c r="L86" s="54">
        <f t="shared" si="42"/>
        <v>1.0038219231893859</v>
      </c>
      <c r="N86" s="392">
        <f t="shared" si="54"/>
        <v>4.8603378926331698E-3</v>
      </c>
      <c r="P86" s="113">
        <v>183.292</v>
      </c>
      <c r="Q86" s="75">
        <v>383.20600000000002</v>
      </c>
      <c r="R86" s="75">
        <v>329.00299999999999</v>
      </c>
      <c r="S86" s="75">
        <v>614.92100000000005</v>
      </c>
      <c r="T86" s="75">
        <v>548.11199999999997</v>
      </c>
      <c r="U86" s="75">
        <v>365.79700000000003</v>
      </c>
      <c r="V86" s="75">
        <v>760.16399999999999</v>
      </c>
      <c r="W86" s="75">
        <v>796.04399999999998</v>
      </c>
      <c r="X86" s="75">
        <v>1079.7529999999999</v>
      </c>
      <c r="Y86" s="50">
        <v>1866.1369999999999</v>
      </c>
      <c r="Z86" s="54">
        <f t="shared" si="43"/>
        <v>0.72829989821746277</v>
      </c>
      <c r="AB86" s="392">
        <f t="shared" si="55"/>
        <v>5.1139472751445926E-3</v>
      </c>
      <c r="AD86" s="64">
        <f t="shared" si="44"/>
        <v>3.1696612309128955</v>
      </c>
      <c r="AE86" s="89">
        <f t="shared" si="45"/>
        <v>3.2048138360151208</v>
      </c>
      <c r="AF86" s="89">
        <f t="shared" si="46"/>
        <v>2.7065293396622221</v>
      </c>
      <c r="AG86" s="89">
        <f t="shared" si="47"/>
        <v>2.3215341460375951</v>
      </c>
      <c r="AH86" s="89">
        <f t="shared" si="48"/>
        <v>2.5213651230294358</v>
      </c>
      <c r="AI86" s="89">
        <f t="shared" si="49"/>
        <v>2.8393995140845618</v>
      </c>
      <c r="AJ86" s="89">
        <f t="shared" si="50"/>
        <v>2.8931845948322126</v>
      </c>
      <c r="AK86" s="89">
        <f t="shared" si="51"/>
        <v>2.9968264007318481</v>
      </c>
      <c r="AL86" s="89">
        <f t="shared" si="52"/>
        <v>3.1891290799916119</v>
      </c>
      <c r="AM86" s="192">
        <f t="shared" si="53"/>
        <v>2.7506293850598436</v>
      </c>
      <c r="AN86" s="54">
        <f t="shared" si="56"/>
        <v>-0.13749825859445039</v>
      </c>
    </row>
    <row r="87" spans="1:40" ht="20.100000000000001" customHeight="1" x14ac:dyDescent="0.25">
      <c r="A87" s="104" t="s">
        <v>127</v>
      </c>
      <c r="B87" s="106">
        <v>161.54</v>
      </c>
      <c r="C87" s="75">
        <v>50.49</v>
      </c>
      <c r="D87" s="75">
        <v>377.87</v>
      </c>
      <c r="E87" s="75">
        <v>245.98</v>
      </c>
      <c r="F87" s="75">
        <v>486.08</v>
      </c>
      <c r="G87" s="75">
        <v>643.67999999999995</v>
      </c>
      <c r="H87" s="75">
        <v>1047.21</v>
      </c>
      <c r="I87" s="75">
        <v>1482.54</v>
      </c>
      <c r="J87" s="75">
        <v>2392.0700000000002</v>
      </c>
      <c r="K87" s="98">
        <v>2878.5</v>
      </c>
      <c r="L87" s="54">
        <f t="shared" si="42"/>
        <v>0.20335107250205881</v>
      </c>
      <c r="N87" s="392">
        <f t="shared" si="54"/>
        <v>2.0621547408679586E-3</v>
      </c>
      <c r="P87" s="113">
        <v>112.571</v>
      </c>
      <c r="Q87" s="75">
        <v>46.896999999999998</v>
      </c>
      <c r="R87" s="75">
        <v>160.833</v>
      </c>
      <c r="S87" s="75">
        <v>190.14699999999999</v>
      </c>
      <c r="T87" s="75">
        <v>260.58100000000002</v>
      </c>
      <c r="U87" s="75">
        <v>364.34800000000001</v>
      </c>
      <c r="V87" s="75">
        <v>655.63699999999994</v>
      </c>
      <c r="W87" s="75">
        <v>776.06200000000001</v>
      </c>
      <c r="X87" s="75">
        <v>1183.9259999999999</v>
      </c>
      <c r="Y87" s="50">
        <v>1742.3009999999999</v>
      </c>
      <c r="Z87" s="54">
        <f t="shared" si="43"/>
        <v>0.47162998363073372</v>
      </c>
      <c r="AB87" s="392">
        <f t="shared" si="55"/>
        <v>4.7745880669166829E-3</v>
      </c>
      <c r="AD87" s="64">
        <f t="shared" si="44"/>
        <v>6.9686145846230039</v>
      </c>
      <c r="AE87" s="89">
        <f t="shared" si="45"/>
        <v>9.2883739354327588</v>
      </c>
      <c r="AF87" s="89">
        <f t="shared" si="46"/>
        <v>4.2563050784661387</v>
      </c>
      <c r="AG87" s="89">
        <f t="shared" si="47"/>
        <v>7.7301813155541099</v>
      </c>
      <c r="AH87" s="89">
        <f t="shared" si="48"/>
        <v>5.3608665240289666</v>
      </c>
      <c r="AI87" s="89">
        <f t="shared" si="49"/>
        <v>5.6603902560278403</v>
      </c>
      <c r="AJ87" s="89">
        <f t="shared" si="50"/>
        <v>6.2607977387534488</v>
      </c>
      <c r="AK87" s="89">
        <f t="shared" si="51"/>
        <v>5.2346783223386897</v>
      </c>
      <c r="AL87" s="89">
        <f t="shared" si="52"/>
        <v>4.9493785716973164</v>
      </c>
      <c r="AM87" s="192">
        <f t="shared" si="53"/>
        <v>6.0528087545596669</v>
      </c>
      <c r="AN87" s="54">
        <f t="shared" si="56"/>
        <v>0.22294317698230656</v>
      </c>
    </row>
    <row r="88" spans="1:40" ht="20.100000000000001" customHeight="1" x14ac:dyDescent="0.25">
      <c r="A88" s="104" t="s">
        <v>118</v>
      </c>
      <c r="B88" s="106">
        <v>4286.58</v>
      </c>
      <c r="C88" s="75">
        <v>4070.81</v>
      </c>
      <c r="D88" s="75">
        <v>3870.67</v>
      </c>
      <c r="E88" s="75">
        <v>4499.0200000000004</v>
      </c>
      <c r="F88" s="75">
        <v>4463.57</v>
      </c>
      <c r="G88" s="75">
        <v>5146.32</v>
      </c>
      <c r="H88" s="75">
        <v>3494.75</v>
      </c>
      <c r="I88" s="75">
        <v>3790.16</v>
      </c>
      <c r="J88" s="75">
        <v>2330.44</v>
      </c>
      <c r="K88" s="98">
        <v>2616.09</v>
      </c>
      <c r="L88" s="54">
        <f t="shared" si="42"/>
        <v>0.12257341961174717</v>
      </c>
      <c r="N88" s="392">
        <f t="shared" si="54"/>
        <v>1.8741644592799231E-3</v>
      </c>
      <c r="P88" s="113">
        <v>1807.289</v>
      </c>
      <c r="Q88" s="75">
        <v>2276.7379999999998</v>
      </c>
      <c r="R88" s="75">
        <v>2165.6559999999999</v>
      </c>
      <c r="S88" s="75">
        <v>2255.8020000000001</v>
      </c>
      <c r="T88" s="75">
        <v>2276.1410000000001</v>
      </c>
      <c r="U88" s="75">
        <v>2095.8739999999998</v>
      </c>
      <c r="V88" s="75">
        <v>2284.0709999999999</v>
      </c>
      <c r="W88" s="75">
        <v>2406.2530000000002</v>
      </c>
      <c r="X88" s="75">
        <v>1581.7529999999999</v>
      </c>
      <c r="Y88" s="50">
        <v>1491.5419999999999</v>
      </c>
      <c r="Z88" s="54">
        <f t="shared" si="43"/>
        <v>-5.7032292652519086E-2</v>
      </c>
      <c r="AB88" s="392">
        <f t="shared" si="55"/>
        <v>4.0874100597457289E-3</v>
      </c>
      <c r="AD88" s="64">
        <f t="shared" si="44"/>
        <v>4.2161560031540297</v>
      </c>
      <c r="AE88" s="89">
        <f t="shared" si="45"/>
        <v>5.5928377890395273</v>
      </c>
      <c r="AF88" s="89">
        <f t="shared" si="46"/>
        <v>5.595041685289627</v>
      </c>
      <c r="AG88" s="89">
        <f t="shared" si="47"/>
        <v>5.0139852679027879</v>
      </c>
      <c r="AH88" s="89">
        <f t="shared" si="48"/>
        <v>5.0993733715389258</v>
      </c>
      <c r="AI88" s="89">
        <f t="shared" si="49"/>
        <v>4.0725683595268078</v>
      </c>
      <c r="AJ88" s="89">
        <f t="shared" si="50"/>
        <v>6.535720723943057</v>
      </c>
      <c r="AK88" s="89">
        <f t="shared" si="51"/>
        <v>6.3486844882537952</v>
      </c>
      <c r="AL88" s="89">
        <f t="shared" si="52"/>
        <v>6.7873577521841364</v>
      </c>
      <c r="AM88" s="192">
        <f t="shared" si="53"/>
        <v>5.7014170001796574</v>
      </c>
      <c r="AN88" s="54">
        <f t="shared" si="56"/>
        <v>-0.15999462407223619</v>
      </c>
    </row>
    <row r="89" spans="1:40" ht="20.100000000000001" customHeight="1" x14ac:dyDescent="0.25">
      <c r="A89" s="104" t="s">
        <v>121</v>
      </c>
      <c r="B89" s="106">
        <v>4636.8999999999996</v>
      </c>
      <c r="C89" s="75">
        <v>4196.91</v>
      </c>
      <c r="D89" s="75">
        <v>5508.25</v>
      </c>
      <c r="E89" s="75">
        <v>6671.28</v>
      </c>
      <c r="F89" s="75">
        <v>3004.53</v>
      </c>
      <c r="G89" s="75">
        <v>2305.59</v>
      </c>
      <c r="H89" s="75">
        <v>2533.84</v>
      </c>
      <c r="I89" s="75">
        <v>2930.44</v>
      </c>
      <c r="J89" s="75">
        <v>2430.9299999999998</v>
      </c>
      <c r="K89" s="98">
        <v>3347.86</v>
      </c>
      <c r="L89" s="54">
        <f t="shared" si="42"/>
        <v>0.3771930907101399</v>
      </c>
      <c r="N89" s="392">
        <f t="shared" si="54"/>
        <v>2.3984038112774726E-3</v>
      </c>
      <c r="P89" s="113">
        <v>1253.039</v>
      </c>
      <c r="Q89" s="75">
        <v>1198.806</v>
      </c>
      <c r="R89" s="75">
        <v>1407.8009999999999</v>
      </c>
      <c r="S89" s="75">
        <v>1480.365</v>
      </c>
      <c r="T89" s="75">
        <v>1064.634</v>
      </c>
      <c r="U89" s="75">
        <v>1153.7950000000001</v>
      </c>
      <c r="V89" s="75">
        <v>1206.845</v>
      </c>
      <c r="W89" s="75">
        <v>1344.5239999999999</v>
      </c>
      <c r="X89" s="75">
        <v>1085.837</v>
      </c>
      <c r="Y89" s="50">
        <v>1435.758</v>
      </c>
      <c r="Z89" s="54">
        <f t="shared" si="43"/>
        <v>0.32225923412077506</v>
      </c>
      <c r="AB89" s="392">
        <f t="shared" si="55"/>
        <v>3.9345400213741276E-3</v>
      </c>
      <c r="AD89" s="64">
        <f t="shared" si="44"/>
        <v>2.7023205158618908</v>
      </c>
      <c r="AE89" s="89">
        <f t="shared" si="45"/>
        <v>2.8564014953858914</v>
      </c>
      <c r="AF89" s="89">
        <f t="shared" si="46"/>
        <v>2.5558044751055236</v>
      </c>
      <c r="AG89" s="89">
        <f t="shared" si="47"/>
        <v>2.2190119437349356</v>
      </c>
      <c r="AH89" s="89">
        <f t="shared" si="48"/>
        <v>3.5434294215734239</v>
      </c>
      <c r="AI89" s="89">
        <f t="shared" si="49"/>
        <v>5.0043372845996039</v>
      </c>
      <c r="AJ89" s="89">
        <f t="shared" si="50"/>
        <v>4.7629092602532124</v>
      </c>
      <c r="AK89" s="89">
        <f t="shared" si="51"/>
        <v>4.5881301101541059</v>
      </c>
      <c r="AL89" s="89">
        <f t="shared" si="52"/>
        <v>4.4667555215493664</v>
      </c>
      <c r="AM89" s="192">
        <f t="shared" si="53"/>
        <v>4.2885843494052915</v>
      </c>
      <c r="AN89" s="54">
        <f t="shared" si="56"/>
        <v>-3.9888274897631582E-2</v>
      </c>
    </row>
    <row r="90" spans="1:40" ht="20.100000000000001" customHeight="1" x14ac:dyDescent="0.25">
      <c r="A90" s="104" t="s">
        <v>159</v>
      </c>
      <c r="B90" s="106">
        <v>92.47</v>
      </c>
      <c r="C90" s="75">
        <v>91.57</v>
      </c>
      <c r="D90" s="75">
        <v>235.82</v>
      </c>
      <c r="E90" s="75">
        <v>174.31</v>
      </c>
      <c r="F90" s="75">
        <v>193.07</v>
      </c>
      <c r="G90" s="75">
        <v>302.36</v>
      </c>
      <c r="H90" s="75">
        <v>413.29</v>
      </c>
      <c r="I90" s="75">
        <v>905.48</v>
      </c>
      <c r="J90" s="75">
        <v>5693.71</v>
      </c>
      <c r="K90" s="98">
        <v>9979.68</v>
      </c>
      <c r="L90" s="54">
        <f t="shared" si="42"/>
        <v>0.75275523340668915</v>
      </c>
      <c r="N90" s="392">
        <f t="shared" si="54"/>
        <v>7.1494335328626552E-3</v>
      </c>
      <c r="P90" s="113">
        <v>32.831000000000003</v>
      </c>
      <c r="Q90" s="75">
        <v>38.159999999999997</v>
      </c>
      <c r="R90" s="75">
        <v>75.519000000000005</v>
      </c>
      <c r="S90" s="75">
        <v>60.146000000000001</v>
      </c>
      <c r="T90" s="75">
        <v>77.400000000000006</v>
      </c>
      <c r="U90" s="75">
        <v>91.069000000000003</v>
      </c>
      <c r="V90" s="75">
        <v>110.212</v>
      </c>
      <c r="W90" s="75">
        <v>203.00800000000001</v>
      </c>
      <c r="X90" s="75">
        <v>650.74300000000005</v>
      </c>
      <c r="Y90" s="50">
        <v>1395.325</v>
      </c>
      <c r="Z90" s="54">
        <f t="shared" si="43"/>
        <v>1.1442028573492147</v>
      </c>
      <c r="AB90" s="392">
        <f t="shared" si="55"/>
        <v>3.8237377436335751E-3</v>
      </c>
      <c r="AD90" s="64">
        <f t="shared" si="44"/>
        <v>3.5504487942035254</v>
      </c>
      <c r="AE90" s="89">
        <f t="shared" si="45"/>
        <v>4.1673037020858361</v>
      </c>
      <c r="AF90" s="89">
        <f t="shared" si="46"/>
        <v>3.2024001356967178</v>
      </c>
      <c r="AG90" s="89">
        <f t="shared" si="47"/>
        <v>3.4505191899489418</v>
      </c>
      <c r="AH90" s="89">
        <f t="shared" si="48"/>
        <v>4.0089086859688203</v>
      </c>
      <c r="AI90" s="89">
        <f t="shared" si="49"/>
        <v>3.0119394099748642</v>
      </c>
      <c r="AJ90" s="89">
        <f t="shared" si="50"/>
        <v>2.6666989281134312</v>
      </c>
      <c r="AK90" s="89">
        <f t="shared" si="51"/>
        <v>2.2419931969783984</v>
      </c>
      <c r="AL90" s="89">
        <f t="shared" si="52"/>
        <v>1.1429156033587942</v>
      </c>
      <c r="AM90" s="192">
        <f t="shared" si="53"/>
        <v>1.3981660734612733</v>
      </c>
      <c r="AN90" s="54">
        <f t="shared" si="56"/>
        <v>0.22333273721379815</v>
      </c>
    </row>
    <row r="91" spans="1:40" ht="20.100000000000001" customHeight="1" x14ac:dyDescent="0.25">
      <c r="A91" s="104" t="s">
        <v>131</v>
      </c>
      <c r="B91" s="106">
        <v>1482.44</v>
      </c>
      <c r="C91" s="75">
        <v>1932.25</v>
      </c>
      <c r="D91" s="75">
        <v>3752.52</v>
      </c>
      <c r="E91" s="75">
        <v>4435.7</v>
      </c>
      <c r="F91" s="75">
        <v>3113.35</v>
      </c>
      <c r="G91" s="75">
        <v>5354.85</v>
      </c>
      <c r="H91" s="75">
        <v>1837.14</v>
      </c>
      <c r="I91" s="75">
        <v>2861</v>
      </c>
      <c r="J91" s="75">
        <v>3477.8</v>
      </c>
      <c r="K91" s="98">
        <v>5231.7</v>
      </c>
      <c r="L91" s="54">
        <f t="shared" si="42"/>
        <v>0.50431307148197124</v>
      </c>
      <c r="N91" s="392">
        <f t="shared" si="54"/>
        <v>3.7479850470032655E-3</v>
      </c>
      <c r="P91" s="113">
        <v>289.48099999999999</v>
      </c>
      <c r="Q91" s="75">
        <v>339.31799999999998</v>
      </c>
      <c r="R91" s="75">
        <v>858.899</v>
      </c>
      <c r="S91" s="75">
        <v>1007.526</v>
      </c>
      <c r="T91" s="75">
        <v>640.803</v>
      </c>
      <c r="U91" s="75">
        <v>1274.279</v>
      </c>
      <c r="V91" s="75">
        <v>342.34199999999998</v>
      </c>
      <c r="W91" s="75">
        <v>569.18600000000004</v>
      </c>
      <c r="X91" s="75">
        <v>801.21299999999997</v>
      </c>
      <c r="Y91" s="50">
        <v>1337.856</v>
      </c>
      <c r="Z91" s="54">
        <f t="shared" si="43"/>
        <v>0.66978818366651571</v>
      </c>
      <c r="AB91" s="392">
        <f t="shared" si="55"/>
        <v>3.6662501444083922E-3</v>
      </c>
      <c r="AD91" s="64">
        <f t="shared" si="44"/>
        <v>1.9527333315344972</v>
      </c>
      <c r="AE91" s="89">
        <f t="shared" si="45"/>
        <v>1.7560771121749255</v>
      </c>
      <c r="AF91" s="89">
        <f t="shared" si="46"/>
        <v>2.2888592199375353</v>
      </c>
      <c r="AG91" s="89">
        <f t="shared" si="47"/>
        <v>2.2714024843880334</v>
      </c>
      <c r="AH91" s="89">
        <f t="shared" si="48"/>
        <v>2.0582427288933145</v>
      </c>
      <c r="AI91" s="89">
        <f t="shared" si="49"/>
        <v>2.3796726332203515</v>
      </c>
      <c r="AJ91" s="89">
        <f t="shared" si="50"/>
        <v>1.8634507985237923</v>
      </c>
      <c r="AK91" s="89">
        <f t="shared" si="51"/>
        <v>1.9894652219503672</v>
      </c>
      <c r="AL91" s="89">
        <f t="shared" si="52"/>
        <v>2.3037926275231464</v>
      </c>
      <c r="AM91" s="192">
        <f t="shared" si="53"/>
        <v>2.5572108492459433</v>
      </c>
      <c r="AN91" s="54">
        <f t="shared" si="56"/>
        <v>0.11000044825877056</v>
      </c>
    </row>
    <row r="92" spans="1:40" ht="20.100000000000001" customHeight="1" x14ac:dyDescent="0.25">
      <c r="A92" s="104" t="s">
        <v>130</v>
      </c>
      <c r="B92" s="106">
        <v>110.28</v>
      </c>
      <c r="C92" s="75">
        <v>180.27</v>
      </c>
      <c r="D92" s="75">
        <v>116.49</v>
      </c>
      <c r="E92" s="75">
        <v>298.38</v>
      </c>
      <c r="F92" s="75">
        <v>378.34</v>
      </c>
      <c r="G92" s="75">
        <v>1108.68</v>
      </c>
      <c r="H92" s="75">
        <v>2039.87</v>
      </c>
      <c r="I92" s="75">
        <v>2946.68</v>
      </c>
      <c r="J92" s="75">
        <v>2385.4699999999998</v>
      </c>
      <c r="K92" s="98">
        <v>7354.32</v>
      </c>
      <c r="L92" s="54">
        <f t="shared" si="42"/>
        <v>2.0829647826214543</v>
      </c>
      <c r="N92" s="392">
        <f t="shared" si="54"/>
        <v>5.2686280541462726E-3</v>
      </c>
      <c r="P92" s="113">
        <v>48.381</v>
      </c>
      <c r="Q92" s="75">
        <v>95.766000000000005</v>
      </c>
      <c r="R92" s="75">
        <v>56.500999999999998</v>
      </c>
      <c r="S92" s="75">
        <v>150.69999999999999</v>
      </c>
      <c r="T92" s="75">
        <v>140.04400000000001</v>
      </c>
      <c r="U92" s="75">
        <v>287.56299999999999</v>
      </c>
      <c r="V92" s="75">
        <v>448.35300000000001</v>
      </c>
      <c r="W92" s="75">
        <v>509.31700000000001</v>
      </c>
      <c r="X92" s="75">
        <v>466.72899999999998</v>
      </c>
      <c r="Y92" s="50">
        <v>1305.8920000000001</v>
      </c>
      <c r="Z92" s="54">
        <f t="shared" si="43"/>
        <v>1.7979662716480014</v>
      </c>
      <c r="AB92" s="392">
        <f t="shared" si="55"/>
        <v>3.5786562481924544E-3</v>
      </c>
      <c r="AD92" s="64">
        <f t="shared" si="44"/>
        <v>4.3871055495103377</v>
      </c>
      <c r="AE92" s="89">
        <f t="shared" si="45"/>
        <v>5.3123647861541023</v>
      </c>
      <c r="AF92" s="89">
        <f t="shared" si="46"/>
        <v>4.850287578332904</v>
      </c>
      <c r="AG92" s="89">
        <f t="shared" si="47"/>
        <v>5.0506066090220525</v>
      </c>
      <c r="AH92" s="89">
        <f t="shared" si="48"/>
        <v>3.7015382988846017</v>
      </c>
      <c r="AI92" s="89">
        <f t="shared" si="49"/>
        <v>2.5937421077317167</v>
      </c>
      <c r="AJ92" s="89">
        <f t="shared" si="50"/>
        <v>2.1979488888997829</v>
      </c>
      <c r="AK92" s="89">
        <f t="shared" si="51"/>
        <v>1.7284435364545865</v>
      </c>
      <c r="AL92" s="89">
        <f t="shared" si="52"/>
        <v>1.9565494430866877</v>
      </c>
      <c r="AM92" s="192">
        <f t="shared" si="53"/>
        <v>1.7756801444593111</v>
      </c>
      <c r="AN92" s="54">
        <f t="shared" si="56"/>
        <v>-9.2442999212958246E-2</v>
      </c>
    </row>
    <row r="93" spans="1:40" ht="20.100000000000001" customHeight="1" x14ac:dyDescent="0.25">
      <c r="A93" s="104" t="s">
        <v>122</v>
      </c>
      <c r="B93" s="106">
        <v>1686.4</v>
      </c>
      <c r="C93" s="75">
        <v>1216.05</v>
      </c>
      <c r="D93" s="75">
        <v>1656.07</v>
      </c>
      <c r="E93" s="75">
        <v>1142.71</v>
      </c>
      <c r="F93" s="75">
        <v>2099.14</v>
      </c>
      <c r="G93" s="75">
        <v>1544.37</v>
      </c>
      <c r="H93" s="75">
        <v>2098.54</v>
      </c>
      <c r="I93" s="75">
        <v>1886.34</v>
      </c>
      <c r="J93" s="75">
        <v>2136.2600000000002</v>
      </c>
      <c r="K93" s="98">
        <v>1980.01</v>
      </c>
      <c r="L93" s="54">
        <f t="shared" si="42"/>
        <v>-7.3141846029977725E-2</v>
      </c>
      <c r="N93" s="392">
        <f t="shared" si="54"/>
        <v>1.4184773348848245E-3</v>
      </c>
      <c r="P93" s="113">
        <v>962.51700000000005</v>
      </c>
      <c r="Q93" s="75">
        <v>682.05799999999999</v>
      </c>
      <c r="R93" s="75">
        <v>950.19500000000005</v>
      </c>
      <c r="S93" s="75">
        <v>729.53300000000002</v>
      </c>
      <c r="T93" s="75">
        <v>1112.961</v>
      </c>
      <c r="U93" s="75">
        <v>867.11300000000006</v>
      </c>
      <c r="V93" s="75">
        <v>1100.1659999999999</v>
      </c>
      <c r="W93" s="75">
        <v>999.303</v>
      </c>
      <c r="X93" s="75">
        <v>1569.739</v>
      </c>
      <c r="Y93" s="50">
        <v>1038.175</v>
      </c>
      <c r="Z93" s="54">
        <f t="shared" si="43"/>
        <v>-0.33863209106736858</v>
      </c>
      <c r="AB93" s="392">
        <f t="shared" si="55"/>
        <v>2.8450066701283115E-3</v>
      </c>
      <c r="AD93" s="64">
        <f t="shared" si="44"/>
        <v>5.7075249051233401</v>
      </c>
      <c r="AE93" s="89">
        <f t="shared" si="45"/>
        <v>5.6087989803050862</v>
      </c>
      <c r="AF93" s="89">
        <f t="shared" si="46"/>
        <v>5.7376499785637076</v>
      </c>
      <c r="AG93" s="89">
        <f t="shared" si="47"/>
        <v>6.384235720348995</v>
      </c>
      <c r="AH93" s="89">
        <f t="shared" si="48"/>
        <v>5.301985575045018</v>
      </c>
      <c r="AI93" s="89">
        <f t="shared" si="49"/>
        <v>5.6146713546624198</v>
      </c>
      <c r="AJ93" s="89">
        <f t="shared" si="50"/>
        <v>5.2425305212195141</v>
      </c>
      <c r="AK93" s="89">
        <f t="shared" si="51"/>
        <v>5.2975762587868571</v>
      </c>
      <c r="AL93" s="89">
        <f t="shared" si="52"/>
        <v>7.3480709276960665</v>
      </c>
      <c r="AM93" s="192">
        <f t="shared" si="53"/>
        <v>5.2432815995878812</v>
      </c>
      <c r="AN93" s="54">
        <f t="shared" si="56"/>
        <v>-0.28644107396607921</v>
      </c>
    </row>
    <row r="94" spans="1:40" ht="20.100000000000001" customHeight="1" x14ac:dyDescent="0.25">
      <c r="A94" s="104" t="s">
        <v>123</v>
      </c>
      <c r="B94" s="106">
        <v>939.21</v>
      </c>
      <c r="C94" s="75">
        <v>1360.56</v>
      </c>
      <c r="D94" s="75">
        <v>1762.35</v>
      </c>
      <c r="E94" s="75">
        <v>1618.96</v>
      </c>
      <c r="F94" s="75">
        <v>1639.4</v>
      </c>
      <c r="G94" s="75">
        <v>1511.97</v>
      </c>
      <c r="H94" s="75">
        <v>1565.27</v>
      </c>
      <c r="I94" s="75">
        <v>1994.08</v>
      </c>
      <c r="J94" s="75">
        <v>1332.51</v>
      </c>
      <c r="K94" s="98">
        <v>1216.4000000000001</v>
      </c>
      <c r="L94" s="54">
        <f t="shared" si="42"/>
        <v>-8.7136306669368266E-2</v>
      </c>
      <c r="N94" s="392">
        <f t="shared" si="54"/>
        <v>8.714278363007766E-4</v>
      </c>
      <c r="P94" s="113">
        <v>675.71100000000001</v>
      </c>
      <c r="Q94" s="75">
        <v>963.94500000000005</v>
      </c>
      <c r="R94" s="75">
        <v>1059.4280000000001</v>
      </c>
      <c r="S94" s="75">
        <v>1035.7180000000001</v>
      </c>
      <c r="T94" s="75">
        <v>1163.9949999999999</v>
      </c>
      <c r="U94" s="75">
        <v>1055.53</v>
      </c>
      <c r="V94" s="75">
        <v>1019.141</v>
      </c>
      <c r="W94" s="75">
        <v>1362.1869999999999</v>
      </c>
      <c r="X94" s="75">
        <v>970.59500000000003</v>
      </c>
      <c r="Y94" s="50">
        <v>844.20600000000002</v>
      </c>
      <c r="Z94" s="54">
        <f t="shared" si="43"/>
        <v>-0.13021806211653678</v>
      </c>
      <c r="AB94" s="392">
        <f t="shared" si="55"/>
        <v>2.3134555358801179E-3</v>
      </c>
      <c r="AD94" s="64">
        <f t="shared" si="44"/>
        <v>7.1944613025840862</v>
      </c>
      <c r="AE94" s="89">
        <f t="shared" si="45"/>
        <v>7.0849135650026458</v>
      </c>
      <c r="AF94" s="89">
        <f t="shared" si="46"/>
        <v>6.0114506199109154</v>
      </c>
      <c r="AG94" s="89">
        <f t="shared" si="47"/>
        <v>6.3974279784553048</v>
      </c>
      <c r="AH94" s="89">
        <f t="shared" si="48"/>
        <v>7.100128095644747</v>
      </c>
      <c r="AI94" s="89">
        <f t="shared" si="49"/>
        <v>6.9811570335390254</v>
      </c>
      <c r="AJ94" s="89">
        <f t="shared" si="50"/>
        <v>6.5109597705188236</v>
      </c>
      <c r="AK94" s="89">
        <f t="shared" si="51"/>
        <v>6.8311552194495704</v>
      </c>
      <c r="AL94" s="89">
        <f t="shared" si="52"/>
        <v>7.2839603455133553</v>
      </c>
      <c r="AM94" s="192">
        <f t="shared" si="53"/>
        <v>6.940200591910556</v>
      </c>
      <c r="AN94" s="54">
        <f t="shared" si="56"/>
        <v>-4.7194072633102983E-2</v>
      </c>
    </row>
    <row r="95" spans="1:40" ht="20.100000000000001" customHeight="1" thickBot="1" x14ac:dyDescent="0.3">
      <c r="A95" s="60" t="s">
        <v>33</v>
      </c>
      <c r="B95" s="107">
        <f t="shared" ref="B95:I95" si="57">B96-SUM(B68:B94)</f>
        <v>23276.520000000019</v>
      </c>
      <c r="C95" s="81">
        <f t="shared" si="57"/>
        <v>27771.459999999963</v>
      </c>
      <c r="D95" s="81">
        <f t="shared" si="57"/>
        <v>33579.339999999618</v>
      </c>
      <c r="E95" s="81">
        <f t="shared" si="57"/>
        <v>28658.439999999944</v>
      </c>
      <c r="F95" s="81">
        <f t="shared" si="57"/>
        <v>31738.230000000447</v>
      </c>
      <c r="G95" s="81">
        <f t="shared" si="57"/>
        <v>33093.919999999693</v>
      </c>
      <c r="H95" s="81">
        <f t="shared" si="57"/>
        <v>33574.600000000093</v>
      </c>
      <c r="I95" s="81">
        <f t="shared" si="57"/>
        <v>40234.899999999441</v>
      </c>
      <c r="J95" s="81">
        <f t="shared" ref="J95:K95" si="58">J96-SUM(J68:J94)</f>
        <v>38529.329999999842</v>
      </c>
      <c r="K95" s="123">
        <f t="shared" si="58"/>
        <v>42729.739999999758</v>
      </c>
      <c r="L95" s="54">
        <f t="shared" si="42"/>
        <v>0.10901850616140829</v>
      </c>
      <c r="N95" s="392">
        <f t="shared" si="54"/>
        <v>3.0611546262655814E-2</v>
      </c>
      <c r="P95" s="113">
        <f t="shared" ref="P95:W95" si="59">P96-SUM(P68:P94)</f>
        <v>5996.4650000000256</v>
      </c>
      <c r="Q95" s="75">
        <f t="shared" si="59"/>
        <v>7221.7499999999127</v>
      </c>
      <c r="R95" s="75">
        <f t="shared" si="59"/>
        <v>8403.3199999999488</v>
      </c>
      <c r="S95" s="75">
        <f t="shared" si="59"/>
        <v>8269.5449999999255</v>
      </c>
      <c r="T95" s="75">
        <f t="shared" si="59"/>
        <v>8280.8479999999981</v>
      </c>
      <c r="U95" s="75">
        <f t="shared" si="59"/>
        <v>8502.7230000000563</v>
      </c>
      <c r="V95" s="75">
        <f t="shared" si="59"/>
        <v>8407.2020000000484</v>
      </c>
      <c r="W95" s="75">
        <f t="shared" si="59"/>
        <v>10332.523000000103</v>
      </c>
      <c r="X95" s="75">
        <f t="shared" ref="X95:Y95" si="60">X96-SUM(X68:X94)</f>
        <v>10107.325999999943</v>
      </c>
      <c r="Y95" s="50">
        <f t="shared" si="60"/>
        <v>10662.750000000058</v>
      </c>
      <c r="Z95" s="54">
        <f t="shared" si="43"/>
        <v>5.4952615558271162E-2</v>
      </c>
      <c r="AB95" s="392">
        <f t="shared" si="55"/>
        <v>2.9220116908913067E-2</v>
      </c>
      <c r="AD95" s="129">
        <f t="shared" si="44"/>
        <v>2.5761862168399836</v>
      </c>
      <c r="AE95" s="91">
        <f t="shared" si="45"/>
        <v>2.6004214398522518</v>
      </c>
      <c r="AF95" s="91">
        <f t="shared" si="46"/>
        <v>2.5025268513318144</v>
      </c>
      <c r="AG95" s="91">
        <f t="shared" si="47"/>
        <v>2.8855530866299568</v>
      </c>
      <c r="AH95" s="91">
        <f t="shared" si="48"/>
        <v>2.609108321415492</v>
      </c>
      <c r="AI95" s="91">
        <f t="shared" si="49"/>
        <v>2.5692704279215444</v>
      </c>
      <c r="AJ95" s="91">
        <f t="shared" si="50"/>
        <v>2.5040363846479257</v>
      </c>
      <c r="AK95" s="91">
        <f t="shared" si="51"/>
        <v>2.5680498770968105</v>
      </c>
      <c r="AL95" s="91">
        <f t="shared" si="52"/>
        <v>2.623281017344445</v>
      </c>
      <c r="AM95" s="193">
        <f t="shared" si="53"/>
        <v>2.4953931383622083</v>
      </c>
      <c r="AN95" s="66">
        <f t="shared" si="56"/>
        <v>-4.875111668809997E-2</v>
      </c>
    </row>
    <row r="96" spans="1:40" s="7" customFormat="1" ht="26.25" customHeight="1" thickBot="1" x14ac:dyDescent="0.3">
      <c r="A96" s="71" t="s">
        <v>34</v>
      </c>
      <c r="B96" s="110">
        <v>1169449.98</v>
      </c>
      <c r="C96" s="111">
        <v>1396742.98</v>
      </c>
      <c r="D96" s="111">
        <v>1496007.33</v>
      </c>
      <c r="E96" s="111">
        <v>1402563.38</v>
      </c>
      <c r="F96" s="111">
        <v>1451677.59</v>
      </c>
      <c r="G96" s="111">
        <v>1395666.61</v>
      </c>
      <c r="H96" s="111">
        <v>1132719.4099999999</v>
      </c>
      <c r="I96" s="111">
        <v>1302939.8799999999</v>
      </c>
      <c r="J96" s="111">
        <v>1270464.3999999999</v>
      </c>
      <c r="K96" s="112">
        <v>1395870.03</v>
      </c>
      <c r="L96" s="181">
        <f t="shared" si="42"/>
        <v>9.8708495885441672E-2</v>
      </c>
      <c r="M96"/>
      <c r="N96" s="394">
        <f>SUM(N68:N95)</f>
        <v>0.99999999999999978</v>
      </c>
      <c r="P96" s="115">
        <v>228204.717</v>
      </c>
      <c r="Q96" s="83">
        <v>265906.43699999998</v>
      </c>
      <c r="R96" s="83">
        <v>297441.74099999998</v>
      </c>
      <c r="S96" s="83">
        <v>313195.50799999997</v>
      </c>
      <c r="T96" s="83">
        <v>319331.63400000002</v>
      </c>
      <c r="U96" s="83">
        <v>313646.51400000002</v>
      </c>
      <c r="V96" s="83">
        <v>292708.82400000002</v>
      </c>
      <c r="W96" s="83">
        <v>335676.54800000001</v>
      </c>
      <c r="X96" s="83">
        <v>346139.44199999998</v>
      </c>
      <c r="Y96" s="101">
        <v>364911.27100000001</v>
      </c>
      <c r="Z96" s="102">
        <f t="shared" ref="Z96" si="61">(Y96-X96)/X96</f>
        <v>5.4231984923578946E-2</v>
      </c>
      <c r="AA96"/>
      <c r="AB96" s="395">
        <f>SUM(AB68:AB95)</f>
        <v>0.99999999999999989</v>
      </c>
      <c r="AD96" s="87">
        <f t="shared" si="44"/>
        <v>1.9513850177670702</v>
      </c>
      <c r="AE96" s="92">
        <f t="shared" si="45"/>
        <v>1.9037606833005167</v>
      </c>
      <c r="AF96" s="92">
        <f t="shared" si="46"/>
        <v>1.9882371899875648</v>
      </c>
      <c r="AG96" s="92">
        <f t="shared" si="47"/>
        <v>2.2330221397909304</v>
      </c>
      <c r="AH96" s="92">
        <f t="shared" si="48"/>
        <v>2.199742120424963</v>
      </c>
      <c r="AI96" s="92">
        <f t="shared" si="49"/>
        <v>2.2472882259467393</v>
      </c>
      <c r="AJ96" s="92">
        <f t="shared" si="50"/>
        <v>2.5841247304131572</v>
      </c>
      <c r="AK96" s="92">
        <f t="shared" si="51"/>
        <v>2.5763011260350712</v>
      </c>
      <c r="AL96" s="92">
        <f t="shared" si="52"/>
        <v>2.7245111472623713</v>
      </c>
      <c r="AM96" s="393">
        <f t="shared" si="53"/>
        <v>2.6142209744269671</v>
      </c>
      <c r="AN96" s="102">
        <f t="shared" si="56"/>
        <v>-4.0480719980252378E-2</v>
      </c>
    </row>
  </sheetData>
  <mergeCells count="33">
    <mergeCell ref="L36:L38"/>
    <mergeCell ref="N36:N38"/>
    <mergeCell ref="Z36:Z38"/>
    <mergeCell ref="AB36:AB38"/>
    <mergeCell ref="L4:L6"/>
    <mergeCell ref="N4:N6"/>
    <mergeCell ref="AB4:AB6"/>
    <mergeCell ref="Z4:Z6"/>
    <mergeCell ref="P36:Y36"/>
    <mergeCell ref="P37:Y37"/>
    <mergeCell ref="A4:A6"/>
    <mergeCell ref="B5:K5"/>
    <mergeCell ref="B4:K4"/>
    <mergeCell ref="P4:Y4"/>
    <mergeCell ref="P5:Y5"/>
    <mergeCell ref="A65:A67"/>
    <mergeCell ref="B65:K65"/>
    <mergeCell ref="B66:K66"/>
    <mergeCell ref="A36:A38"/>
    <mergeCell ref="B36:K36"/>
    <mergeCell ref="B37:K37"/>
    <mergeCell ref="AD4:AM4"/>
    <mergeCell ref="AD5:AM5"/>
    <mergeCell ref="AD36:AM36"/>
    <mergeCell ref="AD37:AM37"/>
    <mergeCell ref="P65:Y65"/>
    <mergeCell ref="L65:L67"/>
    <mergeCell ref="N65:N67"/>
    <mergeCell ref="Z65:Z67"/>
    <mergeCell ref="AB65:AB67"/>
    <mergeCell ref="AD65:AM65"/>
    <mergeCell ref="P66:Y66"/>
    <mergeCell ref="AD66:AM66"/>
  </mergeCells>
  <conditionalFormatting sqref="AO7:AO33">
    <cfRule type="cellIs" dxfId="13" priority="21" operator="greaterThan">
      <formula>0</formula>
    </cfRule>
    <cfRule type="cellIs" dxfId="12" priority="2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2" orientation="portrait" r:id="rId1"/>
  <ignoredErrors>
    <ignoredError sqref="X32:Y32 J32:K32 J61:K61 J95:K95 X95:Y95 B95:H95 B61:H61 B32:H32 P95:V95 P32:V32" formulaRange="1"/>
    <ignoredError sqref="L92:L95 AD7:AN32 AD39:AN61 Z39:Z61 Z7:Z32 AB7:AB33 AB39:AB6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69F095E2-3F76-4692-B57A-6DD6844F12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AN7:AN33</xm:sqref>
        </x14:conditionalFormatting>
        <x14:conditionalFormatting xmlns:xm="http://schemas.microsoft.com/office/excel/2006/main">
          <x14:cfRule type="iconSet" priority="14" id="{D549D6E6-0381-404C-B0F3-1C010DCD4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</xm:sqref>
        </x14:conditionalFormatting>
        <x14:conditionalFormatting xmlns:xm="http://schemas.microsoft.com/office/excel/2006/main">
          <x14:cfRule type="iconSet" priority="13" id="{CD782832-5D80-4E88-874E-4051B663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Z7:Z33</xm:sqref>
        </x14:conditionalFormatting>
        <x14:conditionalFormatting xmlns:xm="http://schemas.microsoft.com/office/excel/2006/main">
          <x14:cfRule type="iconSet" priority="12" id="{7FCA2E6B-7757-4A26-9FFD-757401C24B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AN62</xm:sqref>
        </x14:conditionalFormatting>
        <x14:conditionalFormatting xmlns:xm="http://schemas.microsoft.com/office/excel/2006/main">
          <x14:cfRule type="iconSet" priority="10" id="{454BA49B-F2C9-4ADB-8054-F426024908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Z62</xm:sqref>
        </x14:conditionalFormatting>
        <x14:conditionalFormatting xmlns:xm="http://schemas.microsoft.com/office/excel/2006/main">
          <x14:cfRule type="iconSet" priority="9" id="{63A3FCD0-BDBC-4810-8E2A-EA8A5C98BF6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AN96</xm:sqref>
        </x14:conditionalFormatting>
        <x14:conditionalFormatting xmlns:xm="http://schemas.microsoft.com/office/excel/2006/main">
          <x14:cfRule type="iconSet" priority="8" id="{DA968FFA-AF6C-4E20-932A-6EF3669B06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L96</xm:sqref>
        </x14:conditionalFormatting>
        <x14:conditionalFormatting xmlns:xm="http://schemas.microsoft.com/office/excel/2006/main">
          <x14:cfRule type="iconSet" priority="7" id="{725E4591-4915-4AA4-B35A-C5009BE575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Z96</xm:sqref>
        </x14:conditionalFormatting>
        <x14:conditionalFormatting xmlns:xm="http://schemas.microsoft.com/office/excel/2006/main">
          <x14:cfRule type="iconSet" priority="3" id="{15015784-9BA6-4F5B-BD7E-2346DA48183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2" id="{604E5384-BEF2-4FDE-BA79-04263C0723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Z68:Z95</xm:sqref>
        </x14:conditionalFormatting>
        <x14:conditionalFormatting xmlns:xm="http://schemas.microsoft.com/office/excel/2006/main">
          <x14:cfRule type="iconSet" priority="1" id="{1930062B-A427-428D-AA4C-CA8F1C2AE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AN68:AN95</xm:sqref>
        </x14:conditionalFormatting>
        <x14:conditionalFormatting xmlns:xm="http://schemas.microsoft.com/office/excel/2006/main">
          <x14:cfRule type="iconSet" priority="121" id="{0600F309-A9ED-417F-8B28-538243890A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</xm:sqref>
        </x14:conditionalFormatting>
        <x14:conditionalFormatting xmlns:xm="http://schemas.microsoft.com/office/excel/2006/main">
          <x14:cfRule type="iconSet" priority="123" id="{786D96AE-8378-40A9-B139-AAD709B27F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Z39:Z61</xm:sqref>
        </x14:conditionalFormatting>
        <x14:conditionalFormatting xmlns:xm="http://schemas.microsoft.com/office/excel/2006/main">
          <x14:cfRule type="iconSet" priority="125" id="{17D4CB79-D149-4A34-9FD3-729DAF5FF33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AN39:AN61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1:AO78"/>
  <sheetViews>
    <sheetView showGridLines="0" topLeftCell="A28" workbookViewId="0">
      <selection activeCell="AE27" sqref="AE27:AG27"/>
    </sheetView>
  </sheetViews>
  <sheetFormatPr defaultRowHeight="15" x14ac:dyDescent="0.25"/>
  <cols>
    <col min="1" max="1" width="5.28515625" customWidth="1"/>
    <col min="2" max="2" width="28.85546875" customWidth="1"/>
    <col min="3" max="3" width="9.140625" customWidth="1"/>
    <col min="13" max="13" width="10.42578125" customWidth="1"/>
    <col min="14" max="14" width="1.140625" customWidth="1"/>
    <col min="15" max="15" width="10.42578125" customWidth="1"/>
    <col min="16" max="16" width="2" customWidth="1"/>
    <col min="27" max="27" width="10.42578125" customWidth="1"/>
    <col min="28" max="28" width="1.140625" customWidth="1"/>
    <col min="29" max="29" width="10.42578125" style="440" customWidth="1"/>
    <col min="30" max="30" width="2" customWidth="1"/>
    <col min="31" max="31" width="9.140625" customWidth="1"/>
    <col min="41" max="41" width="10.28515625" customWidth="1"/>
  </cols>
  <sheetData>
    <row r="1" spans="1:41" ht="15.75" x14ac:dyDescent="0.25">
      <c r="A1" s="20" t="s">
        <v>59</v>
      </c>
    </row>
    <row r="2" spans="1:41" ht="15.75" thickBot="1" x14ac:dyDescent="0.3"/>
    <row r="3" spans="1:41" x14ac:dyDescent="0.25">
      <c r="A3" s="479" t="s">
        <v>32</v>
      </c>
      <c r="B3" s="508"/>
      <c r="C3" s="489" t="s">
        <v>19</v>
      </c>
      <c r="D3" s="490"/>
      <c r="E3" s="490"/>
      <c r="F3" s="490"/>
      <c r="G3" s="490"/>
      <c r="H3" s="490"/>
      <c r="I3" s="490"/>
      <c r="J3" s="490"/>
      <c r="K3" s="490"/>
      <c r="L3" s="491"/>
      <c r="M3" s="495" t="s">
        <v>221</v>
      </c>
      <c r="O3" s="493" t="s">
        <v>220</v>
      </c>
      <c r="Q3" s="492" t="s">
        <v>35</v>
      </c>
      <c r="R3" s="490"/>
      <c r="S3" s="490"/>
      <c r="T3" s="490"/>
      <c r="U3" s="490"/>
      <c r="V3" s="490"/>
      <c r="W3" s="490"/>
      <c r="X3" s="490"/>
      <c r="Y3" s="490"/>
      <c r="Z3" s="491"/>
      <c r="AA3" s="495" t="s">
        <v>221</v>
      </c>
      <c r="AC3" s="493" t="s">
        <v>220</v>
      </c>
      <c r="AE3" s="492" t="s">
        <v>42</v>
      </c>
      <c r="AF3" s="490"/>
      <c r="AG3" s="490"/>
      <c r="AH3" s="490"/>
      <c r="AI3" s="490"/>
      <c r="AJ3" s="490"/>
      <c r="AK3" s="490"/>
      <c r="AL3" s="490"/>
      <c r="AM3" s="490"/>
      <c r="AN3" s="490"/>
      <c r="AO3" s="495" t="s">
        <v>221</v>
      </c>
    </row>
    <row r="4" spans="1:41" ht="15.75" thickBot="1" x14ac:dyDescent="0.3">
      <c r="A4" s="499"/>
      <c r="B4" s="509"/>
      <c r="C4" s="502" t="s">
        <v>73</v>
      </c>
      <c r="D4" s="487"/>
      <c r="E4" s="487"/>
      <c r="F4" s="487"/>
      <c r="G4" s="487"/>
      <c r="H4" s="487"/>
      <c r="I4" s="487"/>
      <c r="J4" s="487"/>
      <c r="K4" s="487"/>
      <c r="L4" s="488"/>
      <c r="M4" s="496"/>
      <c r="O4" s="494"/>
      <c r="Q4" s="486" t="str">
        <f>C4</f>
        <v>jan-dez</v>
      </c>
      <c r="R4" s="487"/>
      <c r="S4" s="487"/>
      <c r="T4" s="487"/>
      <c r="U4" s="487"/>
      <c r="V4" s="487"/>
      <c r="W4" s="487"/>
      <c r="X4" s="487"/>
      <c r="Y4" s="487"/>
      <c r="Z4" s="488"/>
      <c r="AA4" s="496"/>
      <c r="AC4" s="494"/>
      <c r="AE4" s="486" t="str">
        <f>Q4</f>
        <v>jan-dez</v>
      </c>
      <c r="AF4" s="487"/>
      <c r="AG4" s="487"/>
      <c r="AH4" s="487"/>
      <c r="AI4" s="487"/>
      <c r="AJ4" s="487"/>
      <c r="AK4" s="487"/>
      <c r="AL4" s="487"/>
      <c r="AM4" s="487"/>
      <c r="AN4" s="488"/>
      <c r="AO4" s="496"/>
    </row>
    <row r="5" spans="1:41" s="265" customFormat="1" ht="21.75" customHeight="1" thickBot="1" x14ac:dyDescent="0.3">
      <c r="A5" s="480"/>
      <c r="B5" s="510"/>
      <c r="C5" s="40">
        <v>2010</v>
      </c>
      <c r="D5" s="272">
        <v>2011</v>
      </c>
      <c r="E5" s="272">
        <v>2012</v>
      </c>
      <c r="F5" s="272">
        <v>2013</v>
      </c>
      <c r="G5" s="272">
        <v>2014</v>
      </c>
      <c r="H5" s="272">
        <v>2015</v>
      </c>
      <c r="I5" s="272">
        <v>2016</v>
      </c>
      <c r="J5" s="272">
        <v>2017</v>
      </c>
      <c r="K5" s="272">
        <v>2018</v>
      </c>
      <c r="L5" s="232">
        <v>2019</v>
      </c>
      <c r="M5" s="497"/>
      <c r="N5"/>
      <c r="O5" s="494"/>
      <c r="Q5" s="229">
        <v>2010</v>
      </c>
      <c r="R5" s="274">
        <v>2011</v>
      </c>
      <c r="S5" s="274">
        <v>2012</v>
      </c>
      <c r="T5" s="274">
        <v>2013</v>
      </c>
      <c r="U5" s="274">
        <v>2014</v>
      </c>
      <c r="V5" s="274">
        <v>2015</v>
      </c>
      <c r="W5" s="274">
        <v>2016</v>
      </c>
      <c r="X5" s="274">
        <v>2017</v>
      </c>
      <c r="Y5" s="274">
        <v>2018</v>
      </c>
      <c r="Z5" s="231">
        <v>2019</v>
      </c>
      <c r="AA5" s="497"/>
      <c r="AB5"/>
      <c r="AC5" s="494"/>
      <c r="AE5" s="228">
        <v>2010</v>
      </c>
      <c r="AF5" s="273">
        <v>2011</v>
      </c>
      <c r="AG5" s="273">
        <v>2012</v>
      </c>
      <c r="AH5" s="273">
        <v>2013</v>
      </c>
      <c r="AI5" s="273">
        <v>2014</v>
      </c>
      <c r="AJ5" s="273">
        <v>2015</v>
      </c>
      <c r="AK5" s="273">
        <v>2016</v>
      </c>
      <c r="AL5" s="273">
        <v>2017</v>
      </c>
      <c r="AM5" s="273">
        <v>2018</v>
      </c>
      <c r="AN5" s="230">
        <v>2019</v>
      </c>
      <c r="AO5" s="497"/>
    </row>
    <row r="6" spans="1:41" ht="20.100000000000001" customHeight="1" thickBot="1" x14ac:dyDescent="0.3">
      <c r="A6" s="506" t="s">
        <v>51</v>
      </c>
      <c r="B6" s="507"/>
      <c r="C6" s="240">
        <v>693090.77</v>
      </c>
      <c r="D6" s="99">
        <v>854074.43</v>
      </c>
      <c r="E6" s="99">
        <v>922000.3</v>
      </c>
      <c r="F6" s="99">
        <v>832539.76</v>
      </c>
      <c r="G6" s="99">
        <v>847021.94</v>
      </c>
      <c r="H6" s="99">
        <v>744079.75</v>
      </c>
      <c r="I6" s="99">
        <v>383542.66</v>
      </c>
      <c r="J6" s="99">
        <v>468250.44</v>
      </c>
      <c r="K6" s="99">
        <v>425929.32</v>
      </c>
      <c r="L6" s="238">
        <v>495430.32</v>
      </c>
      <c r="M6" s="439">
        <f t="shared" ref="M6:M37" si="0">(L6-K6)/K6</f>
        <v>0.16317496057796632</v>
      </c>
      <c r="O6" s="415">
        <f>L6/L75</f>
        <v>0.16673343336323246</v>
      </c>
      <c r="P6" s="17"/>
      <c r="Q6" s="240">
        <v>70932.031000000003</v>
      </c>
      <c r="R6" s="99">
        <v>90836.043999999994</v>
      </c>
      <c r="S6" s="99">
        <v>107385.16499999999</v>
      </c>
      <c r="T6" s="99">
        <v>114632.977</v>
      </c>
      <c r="U6" s="99">
        <v>117911.223</v>
      </c>
      <c r="V6" s="99">
        <v>94594.331000000006</v>
      </c>
      <c r="W6" s="99">
        <v>52705.175000000003</v>
      </c>
      <c r="X6" s="99">
        <v>62730.197999999997</v>
      </c>
      <c r="Y6" s="99">
        <v>59430.9</v>
      </c>
      <c r="Z6" s="238">
        <v>58421.606</v>
      </c>
      <c r="AA6" s="46">
        <f t="shared" ref="AA6:AA37" si="1">(Z6-Y6)/Y6</f>
        <v>-1.698264707416515E-2</v>
      </c>
      <c r="AC6" s="442">
        <f>Z6/Z75</f>
        <v>7.1116735100237791E-2</v>
      </c>
      <c r="AE6" s="444">
        <f t="shared" ref="AE6:AE26" si="2">(Q6/C6)*10</f>
        <v>1.023416182558599</v>
      </c>
      <c r="AF6" s="242">
        <f t="shared" ref="AF6:AF26" si="3">(R6/D6)*10</f>
        <v>1.0635612167899697</v>
      </c>
      <c r="AG6" s="242">
        <f t="shared" ref="AG6:AG26" si="4">(S6/E6)*10</f>
        <v>1.1646977229833873</v>
      </c>
      <c r="AH6" s="242">
        <f t="shared" ref="AH6:AH26" si="5">(T6/F6)*10</f>
        <v>1.3769069359522241</v>
      </c>
      <c r="AI6" s="242">
        <f t="shared" ref="AI6:AI37" si="6">(U6/G6)*10</f>
        <v>1.3920681086489921</v>
      </c>
      <c r="AJ6" s="242">
        <f t="shared" ref="AJ6:AJ37" si="7">(V6/H6)*10</f>
        <v>1.2712929091270122</v>
      </c>
      <c r="AK6" s="242">
        <f t="shared" ref="AK6:AK37" si="8">(W6/I6)*10</f>
        <v>1.3741672178004922</v>
      </c>
      <c r="AL6" s="242">
        <f t="shared" ref="AL6:AL69" si="9">(X6/J6)*10</f>
        <v>1.3396719499078313</v>
      </c>
      <c r="AM6" s="242">
        <f t="shared" ref="AM6:AM69" si="10">(Y6/K6)*10</f>
        <v>1.3953230550082818</v>
      </c>
      <c r="AN6" s="234">
        <f t="shared" ref="AN6:AN37" si="11">(Z6/L6)*10</f>
        <v>1.1792093386613884</v>
      </c>
      <c r="AO6" s="46">
        <f>(AN6-AM6)/AM6</f>
        <v>-0.15488435855136834</v>
      </c>
    </row>
    <row r="7" spans="1:41" ht="20.100000000000001" customHeight="1" x14ac:dyDescent="0.25">
      <c r="A7" s="59"/>
      <c r="B7" s="18" t="s">
        <v>98</v>
      </c>
      <c r="C7" s="434">
        <v>492920.46</v>
      </c>
      <c r="D7" s="239">
        <v>629739.61</v>
      </c>
      <c r="E7" s="239">
        <v>686350.22</v>
      </c>
      <c r="F7" s="239">
        <v>637369.21</v>
      </c>
      <c r="G7" s="239">
        <v>625176.14</v>
      </c>
      <c r="H7" s="239">
        <v>522322.24</v>
      </c>
      <c r="I7" s="239">
        <v>168939.73</v>
      </c>
      <c r="J7" s="239">
        <v>266404.88</v>
      </c>
      <c r="K7" s="239">
        <v>227513.05</v>
      </c>
      <c r="L7" s="237">
        <v>268367.15000000002</v>
      </c>
      <c r="M7" s="160">
        <f t="shared" si="0"/>
        <v>0.17956816103515835</v>
      </c>
      <c r="O7" s="392">
        <f>L7/$L$6</f>
        <v>0.54168495379935577</v>
      </c>
      <c r="P7" s="17"/>
      <c r="Q7" s="434">
        <v>56310.071000000004</v>
      </c>
      <c r="R7" s="239">
        <v>73195.986999999994</v>
      </c>
      <c r="S7" s="239">
        <v>86351.58</v>
      </c>
      <c r="T7" s="239">
        <v>93750.759000000005</v>
      </c>
      <c r="U7" s="239">
        <v>95352.808000000005</v>
      </c>
      <c r="V7" s="239">
        <v>72664.784</v>
      </c>
      <c r="W7" s="239">
        <v>32754.182000000001</v>
      </c>
      <c r="X7" s="239">
        <v>45690.586000000003</v>
      </c>
      <c r="Y7" s="239">
        <v>39566.084000000003</v>
      </c>
      <c r="Z7" s="237">
        <v>36838.080999999998</v>
      </c>
      <c r="AA7" s="54">
        <f t="shared" si="1"/>
        <v>-6.894801618477088E-2</v>
      </c>
      <c r="AC7" s="443">
        <f>Z7/Z6</f>
        <v>0.6305557741771084</v>
      </c>
      <c r="AE7" s="64">
        <f t="shared" si="2"/>
        <v>1.1423764191082675</v>
      </c>
      <c r="AF7" s="89">
        <f t="shared" si="3"/>
        <v>1.1623214712506331</v>
      </c>
      <c r="AG7" s="89">
        <f t="shared" si="4"/>
        <v>1.2581270827013067</v>
      </c>
      <c r="AH7" s="89">
        <f t="shared" si="5"/>
        <v>1.4709019125665015</v>
      </c>
      <c r="AI7" s="89">
        <f t="shared" si="6"/>
        <v>1.5252150857836642</v>
      </c>
      <c r="AJ7" s="89">
        <f t="shared" si="7"/>
        <v>1.3911868657938058</v>
      </c>
      <c r="AK7" s="89">
        <f t="shared" si="8"/>
        <v>1.9388087100648259</v>
      </c>
      <c r="AL7" s="89">
        <f t="shared" si="9"/>
        <v>1.7150806696934382</v>
      </c>
      <c r="AM7" s="89">
        <f t="shared" si="10"/>
        <v>1.739068769901331</v>
      </c>
      <c r="AN7" s="128">
        <f t="shared" si="11"/>
        <v>1.3726747480084649</v>
      </c>
      <c r="AO7" s="54">
        <f t="shared" ref="AO7:AO70" si="12">(AN7-AM7)/AM7</f>
        <v>-0.21068403287677581</v>
      </c>
    </row>
    <row r="8" spans="1:41" ht="20.100000000000001" customHeight="1" x14ac:dyDescent="0.25">
      <c r="A8" s="59"/>
      <c r="B8" s="18" t="s">
        <v>113</v>
      </c>
      <c r="C8" s="434">
        <v>44153.71</v>
      </c>
      <c r="D8" s="239">
        <v>61809.13</v>
      </c>
      <c r="E8" s="239">
        <v>67634.509999999995</v>
      </c>
      <c r="F8" s="239">
        <v>64249.53</v>
      </c>
      <c r="G8" s="239">
        <v>68700.179999999993</v>
      </c>
      <c r="H8" s="239">
        <v>73504.72</v>
      </c>
      <c r="I8" s="239">
        <v>72942.16</v>
      </c>
      <c r="J8" s="239">
        <v>83747.56</v>
      </c>
      <c r="K8" s="239">
        <v>75584.45</v>
      </c>
      <c r="L8" s="237">
        <v>91771.8</v>
      </c>
      <c r="M8" s="160">
        <f t="shared" si="0"/>
        <v>0.21416243685043693</v>
      </c>
      <c r="O8" s="392">
        <f t="shared" ref="O8:O17" si="13">L8/$L$6</f>
        <v>0.18523654345579818</v>
      </c>
      <c r="P8" s="17"/>
      <c r="Q8" s="434">
        <v>2273.6260000000002</v>
      </c>
      <c r="R8" s="239">
        <v>3830.643</v>
      </c>
      <c r="S8" s="239">
        <v>3929.5329999999999</v>
      </c>
      <c r="T8" s="239">
        <v>4261.32</v>
      </c>
      <c r="U8" s="239">
        <v>4658.5709999999999</v>
      </c>
      <c r="V8" s="239">
        <v>4225.1480000000001</v>
      </c>
      <c r="W8" s="239">
        <v>4367.1239999999998</v>
      </c>
      <c r="X8" s="239">
        <v>4451.0929999999998</v>
      </c>
      <c r="Y8" s="239">
        <v>5234.5690000000004</v>
      </c>
      <c r="Z8" s="237">
        <v>5990.1719999999996</v>
      </c>
      <c r="AA8" s="54">
        <f t="shared" si="1"/>
        <v>0.14434865602115457</v>
      </c>
      <c r="AC8" s="443">
        <f>Z8/$Z$6</f>
        <v>0.10253350447093151</v>
      </c>
      <c r="AE8" s="64">
        <f t="shared" si="2"/>
        <v>0.51493430563366027</v>
      </c>
      <c r="AF8" s="89">
        <f t="shared" si="3"/>
        <v>0.6197535865656093</v>
      </c>
      <c r="AG8" s="89">
        <f t="shared" si="4"/>
        <v>0.58099526410407942</v>
      </c>
      <c r="AH8" s="89">
        <f t="shared" si="5"/>
        <v>0.66324531868170866</v>
      </c>
      <c r="AI8" s="89">
        <f t="shared" si="6"/>
        <v>0.67810171676406106</v>
      </c>
      <c r="AJ8" s="89">
        <f t="shared" si="7"/>
        <v>0.57481315485590589</v>
      </c>
      <c r="AK8" s="89">
        <f t="shared" si="8"/>
        <v>0.59871053996755785</v>
      </c>
      <c r="AL8" s="89">
        <f t="shared" si="9"/>
        <v>0.5314892756278512</v>
      </c>
      <c r="AM8" s="89">
        <f t="shared" si="10"/>
        <v>0.69254575511232808</v>
      </c>
      <c r="AN8" s="128">
        <f t="shared" si="11"/>
        <v>0.65272469320640969</v>
      </c>
      <c r="AO8" s="54">
        <f t="shared" si="12"/>
        <v>-5.7499539361784945E-2</v>
      </c>
    </row>
    <row r="9" spans="1:41" ht="20.100000000000001" customHeight="1" x14ac:dyDescent="0.25">
      <c r="A9" s="59"/>
      <c r="B9" s="18" t="s">
        <v>115</v>
      </c>
      <c r="C9" s="434">
        <v>37920.28</v>
      </c>
      <c r="D9" s="239">
        <v>39702.07</v>
      </c>
      <c r="E9" s="239">
        <v>37418.39</v>
      </c>
      <c r="F9" s="239">
        <v>32825.14</v>
      </c>
      <c r="G9" s="239">
        <v>39166.78</v>
      </c>
      <c r="H9" s="239">
        <v>35279.629999999997</v>
      </c>
      <c r="I9" s="239">
        <v>36295.17</v>
      </c>
      <c r="J9" s="239">
        <v>28117.86</v>
      </c>
      <c r="K9" s="239">
        <v>32303.61</v>
      </c>
      <c r="L9" s="237">
        <v>31543.9</v>
      </c>
      <c r="M9" s="160">
        <f t="shared" si="0"/>
        <v>-2.3517804975976341E-2</v>
      </c>
      <c r="O9" s="392">
        <f t="shared" si="13"/>
        <v>6.3669700312245725E-2</v>
      </c>
      <c r="P9" s="17"/>
      <c r="Q9" s="434">
        <v>2728.5079999999998</v>
      </c>
      <c r="R9" s="239">
        <v>3034.4589999999998</v>
      </c>
      <c r="S9" s="239">
        <v>3201.8789999999999</v>
      </c>
      <c r="T9" s="239">
        <v>3388.8240000000001</v>
      </c>
      <c r="U9" s="239">
        <v>3806.357</v>
      </c>
      <c r="V9" s="239">
        <v>3443.8870000000002</v>
      </c>
      <c r="W9" s="239">
        <v>3474.6439999999998</v>
      </c>
      <c r="X9" s="239">
        <v>2796.348</v>
      </c>
      <c r="Y9" s="239">
        <v>3259.107</v>
      </c>
      <c r="Z9" s="237">
        <v>3139.6089999999999</v>
      </c>
      <c r="AA9" s="54">
        <f t="shared" si="1"/>
        <v>-3.666587197045082E-2</v>
      </c>
      <c r="AC9" s="443">
        <f t="shared" ref="AC9:AC17" si="14">Z9/$Z$6</f>
        <v>5.3740545920630801E-2</v>
      </c>
      <c r="AE9" s="64">
        <f t="shared" si="2"/>
        <v>0.71953793590131709</v>
      </c>
      <c r="AF9" s="89">
        <f t="shared" si="3"/>
        <v>0.76430750336191533</v>
      </c>
      <c r="AG9" s="89">
        <f t="shared" si="4"/>
        <v>0.85569662403967672</v>
      </c>
      <c r="AH9" s="89">
        <f t="shared" si="5"/>
        <v>1.0323867620975875</v>
      </c>
      <c r="AI9" s="89">
        <f t="shared" si="6"/>
        <v>0.97183301767467234</v>
      </c>
      <c r="AJ9" s="89">
        <f t="shared" si="7"/>
        <v>0.97616868430876413</v>
      </c>
      <c r="AK9" s="89">
        <f t="shared" si="8"/>
        <v>0.95732958407413449</v>
      </c>
      <c r="AL9" s="89">
        <f t="shared" si="9"/>
        <v>0.99450953948842469</v>
      </c>
      <c r="AM9" s="89">
        <f t="shared" si="10"/>
        <v>1.0088986958423531</v>
      </c>
      <c r="AN9" s="128">
        <f t="shared" si="11"/>
        <v>0.99531414948690544</v>
      </c>
      <c r="AO9" s="54">
        <f t="shared" si="12"/>
        <v>-1.3464727837818886E-2</v>
      </c>
    </row>
    <row r="10" spans="1:41" ht="20.100000000000001" customHeight="1" x14ac:dyDescent="0.25">
      <c r="A10" s="59"/>
      <c r="B10" s="18" t="s">
        <v>116</v>
      </c>
      <c r="C10" s="434">
        <v>41331.800000000003</v>
      </c>
      <c r="D10" s="239">
        <v>39782.99</v>
      </c>
      <c r="E10" s="239">
        <v>37147.96</v>
      </c>
      <c r="F10" s="239">
        <v>28854.82</v>
      </c>
      <c r="G10" s="239">
        <v>38914.17</v>
      </c>
      <c r="H10" s="239">
        <v>46314.53</v>
      </c>
      <c r="I10" s="239">
        <v>54430.95</v>
      </c>
      <c r="J10" s="239">
        <v>56391.56</v>
      </c>
      <c r="K10" s="239">
        <v>48547.96</v>
      </c>
      <c r="L10" s="237">
        <v>55659.93</v>
      </c>
      <c r="M10" s="160">
        <f t="shared" si="0"/>
        <v>0.14649369407077045</v>
      </c>
      <c r="O10" s="392">
        <f t="shared" si="13"/>
        <v>0.11234663635443225</v>
      </c>
      <c r="P10" s="17"/>
      <c r="Q10" s="434">
        <v>3801.34</v>
      </c>
      <c r="R10" s="239">
        <v>3351.76</v>
      </c>
      <c r="S10" s="239">
        <v>3254.1129999999998</v>
      </c>
      <c r="T10" s="239">
        <v>2574.96</v>
      </c>
      <c r="U10" s="239">
        <v>2512.8420000000001</v>
      </c>
      <c r="V10" s="239">
        <v>3090.2930000000001</v>
      </c>
      <c r="W10" s="239">
        <v>3254.067</v>
      </c>
      <c r="X10" s="239">
        <v>3205.047</v>
      </c>
      <c r="Y10" s="239">
        <v>2869.7779999999998</v>
      </c>
      <c r="Z10" s="237">
        <v>2956.53</v>
      </c>
      <c r="AA10" s="54">
        <f t="shared" si="1"/>
        <v>3.0229516011343181E-2</v>
      </c>
      <c r="AC10" s="443">
        <f t="shared" si="14"/>
        <v>5.0606790919099351E-2</v>
      </c>
      <c r="AE10" s="64">
        <f t="shared" si="2"/>
        <v>0.91971315064913695</v>
      </c>
      <c r="AF10" s="89">
        <f t="shared" si="3"/>
        <v>0.84251083189071529</v>
      </c>
      <c r="AG10" s="89">
        <f t="shared" si="4"/>
        <v>0.87598699901690436</v>
      </c>
      <c r="AH10" s="89">
        <f t="shared" si="5"/>
        <v>0.89238470383804169</v>
      </c>
      <c r="AI10" s="89">
        <f t="shared" si="6"/>
        <v>0.64573958534898734</v>
      </c>
      <c r="AJ10" s="89">
        <f t="shared" si="7"/>
        <v>0.66724049666486951</v>
      </c>
      <c r="AK10" s="89">
        <f t="shared" si="8"/>
        <v>0.5978339529256792</v>
      </c>
      <c r="AL10" s="89">
        <f t="shared" si="9"/>
        <v>0.56835579650571821</v>
      </c>
      <c r="AM10" s="89">
        <f t="shared" si="10"/>
        <v>0.59112226342775265</v>
      </c>
      <c r="AN10" s="128">
        <f t="shared" si="11"/>
        <v>0.5311774556669403</v>
      </c>
      <c r="AO10" s="54">
        <f t="shared" si="12"/>
        <v>-0.10140847582564252</v>
      </c>
    </row>
    <row r="11" spans="1:41" ht="20.100000000000001" customHeight="1" x14ac:dyDescent="0.25">
      <c r="A11" s="59"/>
      <c r="B11" s="18" t="s">
        <v>112</v>
      </c>
      <c r="C11" s="434">
        <v>66423.08</v>
      </c>
      <c r="D11" s="239">
        <v>71211.179999999993</v>
      </c>
      <c r="E11" s="239">
        <v>77853.06</v>
      </c>
      <c r="F11" s="239">
        <v>52076.94</v>
      </c>
      <c r="G11" s="239">
        <v>58673.96</v>
      </c>
      <c r="H11" s="239">
        <v>42437.9</v>
      </c>
      <c r="I11" s="239">
        <v>32638.06</v>
      </c>
      <c r="J11" s="239">
        <v>13033.11</v>
      </c>
      <c r="K11" s="239">
        <v>12092.45</v>
      </c>
      <c r="L11" s="237">
        <v>9498.34</v>
      </c>
      <c r="M11" s="160">
        <f t="shared" si="0"/>
        <v>-0.21452311152826767</v>
      </c>
      <c r="O11" s="392">
        <f t="shared" si="13"/>
        <v>1.9171898885800932E-2</v>
      </c>
      <c r="P11" s="17"/>
      <c r="Q11" s="434">
        <v>3817.116</v>
      </c>
      <c r="R11" s="239">
        <v>5050.2269999999999</v>
      </c>
      <c r="S11" s="239">
        <v>7110.9369999999999</v>
      </c>
      <c r="T11" s="239">
        <v>6435.2120000000004</v>
      </c>
      <c r="U11" s="239">
        <v>7721.2089999999998</v>
      </c>
      <c r="V11" s="239">
        <v>5777.2749999999996</v>
      </c>
      <c r="W11" s="239">
        <v>4998.5959999999995</v>
      </c>
      <c r="X11" s="239">
        <v>2202.3580000000002</v>
      </c>
      <c r="Y11" s="239">
        <v>2999.6689999999999</v>
      </c>
      <c r="Z11" s="237">
        <v>2240.4189999999999</v>
      </c>
      <c r="AA11" s="54">
        <f t="shared" si="1"/>
        <v>-0.25311125994234696</v>
      </c>
      <c r="AC11" s="443">
        <f t="shared" si="14"/>
        <v>3.8349151168490643E-2</v>
      </c>
      <c r="AE11" s="64">
        <f t="shared" si="2"/>
        <v>0.57466711871837317</v>
      </c>
      <c r="AF11" s="89">
        <f t="shared" si="3"/>
        <v>0.70919018614773688</v>
      </c>
      <c r="AG11" s="89">
        <f t="shared" si="4"/>
        <v>0.91337925574152123</v>
      </c>
      <c r="AH11" s="89">
        <f t="shared" si="5"/>
        <v>1.2357123901673179</v>
      </c>
      <c r="AI11" s="89">
        <f t="shared" si="6"/>
        <v>1.3159515737475362</v>
      </c>
      <c r="AJ11" s="89">
        <f t="shared" si="7"/>
        <v>1.3613479931853365</v>
      </c>
      <c r="AK11" s="89">
        <f t="shared" si="8"/>
        <v>1.5315236260978746</v>
      </c>
      <c r="AL11" s="89">
        <f t="shared" si="9"/>
        <v>1.6898177027585894</v>
      </c>
      <c r="AM11" s="89">
        <f t="shared" si="10"/>
        <v>2.4806131098329947</v>
      </c>
      <c r="AN11" s="128">
        <f t="shared" si="11"/>
        <v>2.3587479496417267</v>
      </c>
      <c r="AO11" s="54">
        <f t="shared" si="12"/>
        <v>-4.9127032227719053E-2</v>
      </c>
    </row>
    <row r="12" spans="1:41" ht="20.100000000000001" customHeight="1" x14ac:dyDescent="0.25">
      <c r="A12" s="59"/>
      <c r="B12" s="18" t="s">
        <v>119</v>
      </c>
      <c r="C12" s="434">
        <v>1932.18</v>
      </c>
      <c r="D12" s="239">
        <v>2544</v>
      </c>
      <c r="E12" s="239">
        <v>3339.32</v>
      </c>
      <c r="F12" s="239">
        <v>4210.88</v>
      </c>
      <c r="G12" s="239">
        <v>4765.2</v>
      </c>
      <c r="H12" s="239">
        <v>7351.57</v>
      </c>
      <c r="I12" s="239">
        <v>8393.92</v>
      </c>
      <c r="J12" s="239">
        <v>6800.32</v>
      </c>
      <c r="K12" s="239">
        <v>6320.65</v>
      </c>
      <c r="L12" s="237">
        <v>8264.36</v>
      </c>
      <c r="M12" s="160">
        <f t="shared" si="0"/>
        <v>0.30751742304984475</v>
      </c>
      <c r="O12" s="392">
        <f t="shared" si="13"/>
        <v>1.6681175265978877E-2</v>
      </c>
      <c r="P12" s="17"/>
      <c r="Q12" s="434">
        <v>464.95100000000002</v>
      </c>
      <c r="R12" s="239">
        <v>648.048</v>
      </c>
      <c r="S12" s="239">
        <v>654.21799999999996</v>
      </c>
      <c r="T12" s="239">
        <v>1022.5069999999999</v>
      </c>
      <c r="U12" s="239">
        <v>1203.2809999999999</v>
      </c>
      <c r="V12" s="239">
        <v>1736.4880000000001</v>
      </c>
      <c r="W12" s="239">
        <v>1891.047</v>
      </c>
      <c r="X12" s="239">
        <v>1611.423</v>
      </c>
      <c r="Y12" s="239">
        <v>1649.0609999999999</v>
      </c>
      <c r="Z12" s="237">
        <v>1890.922</v>
      </c>
      <c r="AA12" s="54">
        <f t="shared" si="1"/>
        <v>0.146665890467363</v>
      </c>
      <c r="AC12" s="443">
        <f t="shared" si="14"/>
        <v>3.2366826752417588E-2</v>
      </c>
      <c r="AE12" s="64">
        <f t="shared" si="2"/>
        <v>2.4063544804314301</v>
      </c>
      <c r="AF12" s="89">
        <f t="shared" si="3"/>
        <v>2.547358490566038</v>
      </c>
      <c r="AG12" s="89">
        <f t="shared" si="4"/>
        <v>1.959135392834469</v>
      </c>
      <c r="AH12" s="89">
        <f t="shared" si="5"/>
        <v>2.4282501519872328</v>
      </c>
      <c r="AI12" s="89">
        <f t="shared" si="6"/>
        <v>2.5251427012507346</v>
      </c>
      <c r="AJ12" s="89">
        <f t="shared" si="7"/>
        <v>2.3620641577241326</v>
      </c>
      <c r="AK12" s="89">
        <f t="shared" si="8"/>
        <v>2.2528770824596851</v>
      </c>
      <c r="AL12" s="89">
        <f t="shared" si="9"/>
        <v>2.3696281939673427</v>
      </c>
      <c r="AM12" s="89">
        <f t="shared" si="10"/>
        <v>2.6090054029253325</v>
      </c>
      <c r="AN12" s="128">
        <f t="shared" si="11"/>
        <v>2.2880440832683959</v>
      </c>
      <c r="AO12" s="54">
        <f t="shared" si="12"/>
        <v>-0.12302056534534596</v>
      </c>
    </row>
    <row r="13" spans="1:41" ht="20.100000000000001" customHeight="1" x14ac:dyDescent="0.25">
      <c r="A13" s="59"/>
      <c r="B13" s="18" t="s">
        <v>159</v>
      </c>
      <c r="C13" s="434">
        <v>92.47</v>
      </c>
      <c r="D13" s="239">
        <v>91.57</v>
      </c>
      <c r="E13" s="239">
        <v>235.82</v>
      </c>
      <c r="F13" s="239">
        <v>174.31</v>
      </c>
      <c r="G13" s="239">
        <v>193.07</v>
      </c>
      <c r="H13" s="239">
        <v>302.36</v>
      </c>
      <c r="I13" s="239">
        <v>413.29</v>
      </c>
      <c r="J13" s="239">
        <v>905.48</v>
      </c>
      <c r="K13" s="239">
        <v>5693.71</v>
      </c>
      <c r="L13" s="237">
        <v>9979.68</v>
      </c>
      <c r="M13" s="160">
        <f t="shared" si="0"/>
        <v>0.75275523340668915</v>
      </c>
      <c r="O13" s="392">
        <f t="shared" si="13"/>
        <v>2.0143458317205938E-2</v>
      </c>
      <c r="P13" s="17"/>
      <c r="Q13" s="434">
        <v>32.831000000000003</v>
      </c>
      <c r="R13" s="239">
        <v>38.159999999999997</v>
      </c>
      <c r="S13" s="239">
        <v>75.519000000000005</v>
      </c>
      <c r="T13" s="239">
        <v>60.146000000000001</v>
      </c>
      <c r="U13" s="239">
        <v>77.400000000000006</v>
      </c>
      <c r="V13" s="239">
        <v>91.069000000000003</v>
      </c>
      <c r="W13" s="239">
        <v>110.212</v>
      </c>
      <c r="X13" s="239">
        <v>203.00800000000001</v>
      </c>
      <c r="Y13" s="239">
        <v>650.74300000000005</v>
      </c>
      <c r="Z13" s="237">
        <v>1395.325</v>
      </c>
      <c r="AA13" s="54">
        <f t="shared" si="1"/>
        <v>1.1442028573492147</v>
      </c>
      <c r="AC13" s="443">
        <f t="shared" si="14"/>
        <v>2.3883715213169593E-2</v>
      </c>
      <c r="AE13" s="64">
        <f t="shared" si="2"/>
        <v>3.5504487942035254</v>
      </c>
      <c r="AF13" s="89">
        <f t="shared" si="3"/>
        <v>4.1673037020858361</v>
      </c>
      <c r="AG13" s="89">
        <f t="shared" si="4"/>
        <v>3.2024001356967178</v>
      </c>
      <c r="AH13" s="89">
        <f t="shared" si="5"/>
        <v>3.4505191899489418</v>
      </c>
      <c r="AI13" s="89">
        <f t="shared" si="6"/>
        <v>4.0089086859688203</v>
      </c>
      <c r="AJ13" s="89">
        <f t="shared" si="7"/>
        <v>3.0119394099748642</v>
      </c>
      <c r="AK13" s="89">
        <f t="shared" si="8"/>
        <v>2.6666989281134312</v>
      </c>
      <c r="AL13" s="89">
        <f t="shared" si="9"/>
        <v>2.2419931969783984</v>
      </c>
      <c r="AM13" s="89">
        <f t="shared" si="10"/>
        <v>1.1429156033587942</v>
      </c>
      <c r="AN13" s="128">
        <f t="shared" si="11"/>
        <v>1.3981660734612733</v>
      </c>
      <c r="AO13" s="54">
        <f t="shared" si="12"/>
        <v>0.22333273721379815</v>
      </c>
    </row>
    <row r="14" spans="1:41" ht="20.100000000000001" customHeight="1" x14ac:dyDescent="0.25">
      <c r="A14" s="59"/>
      <c r="B14" s="18" t="s">
        <v>131</v>
      </c>
      <c r="C14" s="434">
        <v>1482.44</v>
      </c>
      <c r="D14" s="239">
        <v>1932.25</v>
      </c>
      <c r="E14" s="239">
        <v>3752.52</v>
      </c>
      <c r="F14" s="239">
        <v>4435.7</v>
      </c>
      <c r="G14" s="239">
        <v>3113.35</v>
      </c>
      <c r="H14" s="239">
        <v>5354.85</v>
      </c>
      <c r="I14" s="239">
        <v>1837.14</v>
      </c>
      <c r="J14" s="239">
        <v>2861</v>
      </c>
      <c r="K14" s="239">
        <v>3477.8</v>
      </c>
      <c r="L14" s="237">
        <v>5231.7</v>
      </c>
      <c r="M14" s="160">
        <f t="shared" si="0"/>
        <v>0.50431307148197124</v>
      </c>
      <c r="O14" s="392">
        <f t="shared" si="13"/>
        <v>1.0559910826612307E-2</v>
      </c>
      <c r="P14" s="17"/>
      <c r="Q14" s="434">
        <v>289.48099999999999</v>
      </c>
      <c r="R14" s="239">
        <v>339.31799999999998</v>
      </c>
      <c r="S14" s="239">
        <v>858.899</v>
      </c>
      <c r="T14" s="239">
        <v>1007.526</v>
      </c>
      <c r="U14" s="239">
        <v>640.803</v>
      </c>
      <c r="V14" s="239">
        <v>1274.279</v>
      </c>
      <c r="W14" s="239">
        <v>342.34199999999998</v>
      </c>
      <c r="X14" s="239">
        <v>569.18600000000004</v>
      </c>
      <c r="Y14" s="239">
        <v>801.21299999999997</v>
      </c>
      <c r="Z14" s="237">
        <v>1337.856</v>
      </c>
      <c r="AA14" s="54">
        <f t="shared" si="1"/>
        <v>0.66978818366651571</v>
      </c>
      <c r="AC14" s="443">
        <f t="shared" si="14"/>
        <v>2.2900020927189162E-2</v>
      </c>
      <c r="AE14" s="64">
        <f t="shared" si="2"/>
        <v>1.9527333315344972</v>
      </c>
      <c r="AF14" s="89">
        <f t="shared" si="3"/>
        <v>1.7560771121749255</v>
      </c>
      <c r="AG14" s="89">
        <f t="shared" si="4"/>
        <v>2.2888592199375353</v>
      </c>
      <c r="AH14" s="89">
        <f t="shared" si="5"/>
        <v>2.2714024843880334</v>
      </c>
      <c r="AI14" s="89">
        <f t="shared" si="6"/>
        <v>2.0582427288933145</v>
      </c>
      <c r="AJ14" s="89">
        <f t="shared" si="7"/>
        <v>2.3796726332203515</v>
      </c>
      <c r="AK14" s="89">
        <f t="shared" si="8"/>
        <v>1.8634507985237923</v>
      </c>
      <c r="AL14" s="89">
        <f t="shared" si="9"/>
        <v>1.9894652219503672</v>
      </c>
      <c r="AM14" s="89">
        <f t="shared" si="10"/>
        <v>2.3037926275231464</v>
      </c>
      <c r="AN14" s="128">
        <f t="shared" si="11"/>
        <v>2.5572108492459433</v>
      </c>
      <c r="AO14" s="54">
        <f t="shared" si="12"/>
        <v>0.11000044825877056</v>
      </c>
    </row>
    <row r="15" spans="1:41" ht="20.100000000000001" customHeight="1" x14ac:dyDescent="0.25">
      <c r="A15" s="59"/>
      <c r="B15" s="18" t="s">
        <v>129</v>
      </c>
      <c r="C15" s="434">
        <v>1606.25</v>
      </c>
      <c r="D15" s="239">
        <v>2431.2399999999998</v>
      </c>
      <c r="E15" s="239">
        <v>2447.65</v>
      </c>
      <c r="F15" s="239">
        <v>2778.19</v>
      </c>
      <c r="G15" s="239">
        <v>3098.31</v>
      </c>
      <c r="H15" s="239">
        <v>2895.82</v>
      </c>
      <c r="I15" s="239">
        <v>2264.09</v>
      </c>
      <c r="J15" s="239">
        <v>2262.9899999999998</v>
      </c>
      <c r="K15" s="239">
        <v>2628.59</v>
      </c>
      <c r="L15" s="237">
        <v>2556.63</v>
      </c>
      <c r="M15" s="160">
        <f t="shared" si="0"/>
        <v>-2.7375893539882613E-2</v>
      </c>
      <c r="O15" s="392">
        <f t="shared" si="13"/>
        <v>5.1604229632130714E-3</v>
      </c>
      <c r="P15" s="17"/>
      <c r="Q15" s="434">
        <v>384.541</v>
      </c>
      <c r="R15" s="239">
        <v>613.46500000000003</v>
      </c>
      <c r="S15" s="239">
        <v>669.35599999999999</v>
      </c>
      <c r="T15" s="239">
        <v>647.07000000000005</v>
      </c>
      <c r="U15" s="239">
        <v>987.33699999999999</v>
      </c>
      <c r="V15" s="239">
        <v>839.33500000000004</v>
      </c>
      <c r="W15" s="239">
        <v>538.77800000000002</v>
      </c>
      <c r="X15" s="239">
        <v>674.05200000000002</v>
      </c>
      <c r="Y15" s="239">
        <v>772.952</v>
      </c>
      <c r="Z15" s="237">
        <v>703.21</v>
      </c>
      <c r="AA15" s="54">
        <f t="shared" si="1"/>
        <v>-9.0228112483051945E-2</v>
      </c>
      <c r="AC15" s="443">
        <f t="shared" si="14"/>
        <v>1.2036813914359014E-2</v>
      </c>
      <c r="AE15" s="64">
        <f t="shared" si="2"/>
        <v>2.3940295719844356</v>
      </c>
      <c r="AF15" s="89">
        <f t="shared" si="3"/>
        <v>2.5232597357726929</v>
      </c>
      <c r="AG15" s="89">
        <f t="shared" si="4"/>
        <v>2.7346883745633566</v>
      </c>
      <c r="AH15" s="89">
        <f t="shared" si="5"/>
        <v>2.3291063606160849</v>
      </c>
      <c r="AI15" s="89">
        <f t="shared" si="6"/>
        <v>3.1866953274527083</v>
      </c>
      <c r="AJ15" s="89">
        <f t="shared" si="7"/>
        <v>2.8984363669012576</v>
      </c>
      <c r="AK15" s="89">
        <f t="shared" si="8"/>
        <v>2.3796668860336823</v>
      </c>
      <c r="AL15" s="89">
        <f t="shared" si="9"/>
        <v>2.9785902721620516</v>
      </c>
      <c r="AM15" s="89">
        <f t="shared" si="10"/>
        <v>2.9405574851916807</v>
      </c>
      <c r="AN15" s="128">
        <f t="shared" si="11"/>
        <v>2.750534883811893</v>
      </c>
      <c r="AO15" s="54">
        <f t="shared" si="12"/>
        <v>-6.4621284343775037E-2</v>
      </c>
    </row>
    <row r="16" spans="1:41" ht="20.100000000000001" customHeight="1" x14ac:dyDescent="0.25">
      <c r="A16" s="59"/>
      <c r="B16" s="18" t="s">
        <v>243</v>
      </c>
      <c r="C16" s="434">
        <v>432.28</v>
      </c>
      <c r="D16" s="239">
        <v>313.54000000000002</v>
      </c>
      <c r="E16" s="239">
        <v>96.38</v>
      </c>
      <c r="F16" s="239">
        <v>1272.8</v>
      </c>
      <c r="G16" s="239">
        <v>417.16</v>
      </c>
      <c r="H16" s="239">
        <v>366.51</v>
      </c>
      <c r="I16" s="239">
        <v>294.98</v>
      </c>
      <c r="J16" s="239">
        <v>164.31</v>
      </c>
      <c r="K16" s="239">
        <v>1135.5999999999999</v>
      </c>
      <c r="L16" s="237">
        <v>1366.78</v>
      </c>
      <c r="M16" s="160">
        <f t="shared" si="0"/>
        <v>0.20357520253610434</v>
      </c>
      <c r="O16" s="392">
        <f t="shared" si="13"/>
        <v>2.7587734234755757E-3</v>
      </c>
      <c r="P16" s="17"/>
      <c r="Q16" s="434">
        <v>105.264</v>
      </c>
      <c r="R16" s="239">
        <v>81.379000000000005</v>
      </c>
      <c r="S16" s="239">
        <v>28.891999999999999</v>
      </c>
      <c r="T16" s="239">
        <v>210.47900000000001</v>
      </c>
      <c r="U16" s="239">
        <v>98.692999999999998</v>
      </c>
      <c r="V16" s="239">
        <v>134.614</v>
      </c>
      <c r="W16" s="239">
        <v>67.501999999999995</v>
      </c>
      <c r="X16" s="239">
        <v>21.652000000000001</v>
      </c>
      <c r="Y16" s="239">
        <v>141.65299999999999</v>
      </c>
      <c r="Z16" s="237">
        <v>208.67099999999999</v>
      </c>
      <c r="AA16" s="54">
        <f t="shared" si="1"/>
        <v>0.47311387686812145</v>
      </c>
      <c r="AC16" s="443">
        <f t="shared" si="14"/>
        <v>3.5718121134841788E-3</v>
      </c>
      <c r="AE16" s="64">
        <f t="shared" si="2"/>
        <v>2.4350883686499492</v>
      </c>
      <c r="AF16" s="89">
        <f t="shared" si="3"/>
        <v>2.5954902085858262</v>
      </c>
      <c r="AG16" s="89">
        <f t="shared" si="4"/>
        <v>2.9977173687487029</v>
      </c>
      <c r="AH16" s="89">
        <f t="shared" si="5"/>
        <v>1.6536690760527972</v>
      </c>
      <c r="AI16" s="89">
        <f t="shared" si="6"/>
        <v>2.3658308562661805</v>
      </c>
      <c r="AJ16" s="89">
        <f t="shared" si="7"/>
        <v>3.6728602220948954</v>
      </c>
      <c r="AK16" s="89">
        <f t="shared" si="8"/>
        <v>2.2883585327818832</v>
      </c>
      <c r="AL16" s="89">
        <f t="shared" si="9"/>
        <v>1.3177530278132799</v>
      </c>
      <c r="AM16" s="89">
        <f t="shared" si="10"/>
        <v>1.2473846424797466</v>
      </c>
      <c r="AN16" s="128">
        <f t="shared" si="11"/>
        <v>1.5267343683694523</v>
      </c>
      <c r="AO16" s="54">
        <f t="shared" si="12"/>
        <v>0.2239483447017358</v>
      </c>
    </row>
    <row r="17" spans="1:41" ht="20.100000000000001" customHeight="1" thickBot="1" x14ac:dyDescent="0.3">
      <c r="A17" s="59"/>
      <c r="B17" s="18" t="s">
        <v>33</v>
      </c>
      <c r="C17" s="254">
        <f>C6-SUM(C7:C16)</f>
        <v>4795.8199999999488</v>
      </c>
      <c r="D17" s="212">
        <f t="shared" ref="D17:L17" si="15">D6-SUM(D7:D16)</f>
        <v>4516.8500000000931</v>
      </c>
      <c r="E17" s="212">
        <f t="shared" si="15"/>
        <v>5724.4700000002049</v>
      </c>
      <c r="F17" s="212">
        <f t="shared" si="15"/>
        <v>4292.2400000001071</v>
      </c>
      <c r="G17" s="212">
        <f t="shared" si="15"/>
        <v>4803.6199999998789</v>
      </c>
      <c r="H17" s="212">
        <f t="shared" si="15"/>
        <v>7949.6200000001118</v>
      </c>
      <c r="I17" s="212">
        <f t="shared" si="15"/>
        <v>5093.1699999999837</v>
      </c>
      <c r="J17" s="212">
        <f t="shared" si="15"/>
        <v>7561.3700000000536</v>
      </c>
      <c r="K17" s="212">
        <f t="shared" si="15"/>
        <v>10631.449999999953</v>
      </c>
      <c r="L17" s="213">
        <f t="shared" si="15"/>
        <v>11190.04999999993</v>
      </c>
      <c r="M17" s="160">
        <f t="shared" si="0"/>
        <v>5.2542221427931197E-2</v>
      </c>
      <c r="O17" s="392">
        <f t="shared" si="13"/>
        <v>2.2586526395881323E-2</v>
      </c>
      <c r="Q17" s="254">
        <f>Q6-SUM(Q7:Q16)</f>
        <v>724.30200000001059</v>
      </c>
      <c r="R17" s="212">
        <f t="shared" ref="R17:Z17" si="16">R6-SUM(R7:R16)</f>
        <v>652.59800000001269</v>
      </c>
      <c r="S17" s="212">
        <f t="shared" si="16"/>
        <v>1250.2389999999868</v>
      </c>
      <c r="T17" s="212">
        <f t="shared" si="16"/>
        <v>1274.1739999999991</v>
      </c>
      <c r="U17" s="212">
        <f t="shared" si="16"/>
        <v>851.92199999999139</v>
      </c>
      <c r="V17" s="212">
        <f t="shared" si="16"/>
        <v>1317.1589999999997</v>
      </c>
      <c r="W17" s="212">
        <f>W6-SUM(W7:W16)</f>
        <v>906.68100000001141</v>
      </c>
      <c r="X17" s="212">
        <f>X6-SUM(X7:X16)</f>
        <v>1305.4449999999852</v>
      </c>
      <c r="Y17" s="436">
        <f t="shared" si="16"/>
        <v>1486.070999999989</v>
      </c>
      <c r="Z17" s="213">
        <f t="shared" si="16"/>
        <v>1720.8110000000088</v>
      </c>
      <c r="AA17" s="54">
        <f t="shared" si="1"/>
        <v>0.15796015129830374</v>
      </c>
      <c r="AC17" s="443">
        <f t="shared" si="14"/>
        <v>2.9455044423119914E-2</v>
      </c>
      <c r="AE17" s="64">
        <f t="shared" si="2"/>
        <v>1.5102777001639309</v>
      </c>
      <c r="AF17" s="89">
        <f t="shared" si="3"/>
        <v>1.4448077753301511</v>
      </c>
      <c r="AG17" s="89">
        <f t="shared" si="4"/>
        <v>2.1840257700711891</v>
      </c>
      <c r="AH17" s="89">
        <f t="shared" si="5"/>
        <v>2.9685525506494681</v>
      </c>
      <c r="AI17" s="89">
        <f t="shared" si="6"/>
        <v>1.7734999854276834</v>
      </c>
      <c r="AJ17" s="89">
        <f t="shared" si="7"/>
        <v>1.6568829705067425</v>
      </c>
      <c r="AK17" s="89">
        <f>(W17/I17)*10</f>
        <v>1.7801899406460306</v>
      </c>
      <c r="AL17" s="89">
        <f t="shared" si="9"/>
        <v>1.7264662356160008</v>
      </c>
      <c r="AM17" s="89">
        <f t="shared" si="10"/>
        <v>1.3978065080492272</v>
      </c>
      <c r="AN17" s="128">
        <f t="shared" si="11"/>
        <v>1.5378045674505649</v>
      </c>
      <c r="AO17" s="54">
        <f t="shared" si="12"/>
        <v>0.10015553554455715</v>
      </c>
    </row>
    <row r="18" spans="1:41" ht="20.100000000000001" customHeight="1" thickBot="1" x14ac:dyDescent="0.3">
      <c r="A18" s="506" t="s">
        <v>52</v>
      </c>
      <c r="B18" s="507"/>
      <c r="C18" s="240">
        <v>296577.23</v>
      </c>
      <c r="D18" s="99">
        <v>317272.3</v>
      </c>
      <c r="E18" s="99">
        <v>333535.09000000003</v>
      </c>
      <c r="F18" s="99">
        <v>342787.82</v>
      </c>
      <c r="G18" s="99">
        <v>358758.98</v>
      </c>
      <c r="H18" s="99">
        <v>378451.9</v>
      </c>
      <c r="I18" s="99">
        <v>419664.03</v>
      </c>
      <c r="J18" s="99">
        <v>497363.91</v>
      </c>
      <c r="K18" s="99">
        <v>525523.89</v>
      </c>
      <c r="L18" s="238">
        <v>572682.99</v>
      </c>
      <c r="M18" s="439">
        <f t="shared" si="0"/>
        <v>8.9737309563605136E-2</v>
      </c>
      <c r="O18" s="415">
        <f>L18/L75</f>
        <v>0.19273225173506078</v>
      </c>
      <c r="P18" s="17"/>
      <c r="Q18" s="240">
        <v>107255.05499999999</v>
      </c>
      <c r="R18" s="99">
        <v>114760.841</v>
      </c>
      <c r="S18" s="99">
        <v>121323.204</v>
      </c>
      <c r="T18" s="99">
        <v>126970.242</v>
      </c>
      <c r="U18" s="99">
        <v>126268.071</v>
      </c>
      <c r="V18" s="99">
        <v>138832.77100000001</v>
      </c>
      <c r="W18" s="99">
        <v>147720.35999999999</v>
      </c>
      <c r="X18" s="99">
        <v>171617.91399999999</v>
      </c>
      <c r="Y18" s="99">
        <v>182704.31200000001</v>
      </c>
      <c r="Z18" s="238">
        <v>196803.674</v>
      </c>
      <c r="AA18" s="46">
        <f t="shared" si="1"/>
        <v>7.7170384462518837E-2</v>
      </c>
      <c r="AC18" s="442">
        <f>Z18/Z75</f>
        <v>0.23956949678191924</v>
      </c>
      <c r="AE18" s="444">
        <f t="shared" si="2"/>
        <v>3.6164291843982763</v>
      </c>
      <c r="AF18" s="242">
        <f t="shared" si="3"/>
        <v>3.6171087422381341</v>
      </c>
      <c r="AG18" s="242">
        <f t="shared" si="4"/>
        <v>3.6374944537319891</v>
      </c>
      <c r="AH18" s="242">
        <f t="shared" si="5"/>
        <v>3.7040476525682853</v>
      </c>
      <c r="AI18" s="242">
        <f t="shared" si="6"/>
        <v>3.5195793844658607</v>
      </c>
      <c r="AJ18" s="242">
        <f t="shared" si="7"/>
        <v>3.6684390010989509</v>
      </c>
      <c r="AK18" s="242">
        <f t="shared" si="8"/>
        <v>3.5199671508658961</v>
      </c>
      <c r="AL18" s="242">
        <f t="shared" si="9"/>
        <v>3.4505502017627294</v>
      </c>
      <c r="AM18" s="242">
        <f t="shared" si="10"/>
        <v>3.4766128710152455</v>
      </c>
      <c r="AN18" s="234">
        <f t="shared" si="11"/>
        <v>3.4365203338761638</v>
      </c>
      <c r="AO18" s="46">
        <f t="shared" si="12"/>
        <v>-1.1532068316646884E-2</v>
      </c>
    </row>
    <row r="19" spans="1:41" ht="20.100000000000001" customHeight="1" x14ac:dyDescent="0.25">
      <c r="A19" s="59"/>
      <c r="B19" s="18" t="s">
        <v>93</v>
      </c>
      <c r="C19" s="434">
        <v>124148</v>
      </c>
      <c r="D19" s="239">
        <v>129221.43</v>
      </c>
      <c r="E19" s="239">
        <v>137360.88</v>
      </c>
      <c r="F19" s="239">
        <v>142859.89000000001</v>
      </c>
      <c r="G19" s="239">
        <v>160180.49</v>
      </c>
      <c r="H19" s="239">
        <v>172361.04</v>
      </c>
      <c r="I19" s="239">
        <v>187504.32</v>
      </c>
      <c r="J19" s="239">
        <v>201638.73</v>
      </c>
      <c r="K19" s="239">
        <v>207547.12</v>
      </c>
      <c r="L19" s="237">
        <v>227036.85</v>
      </c>
      <c r="M19" s="160">
        <f t="shared" si="0"/>
        <v>9.3905085264493246E-2</v>
      </c>
      <c r="O19" s="392">
        <f>L19/L18</f>
        <v>0.39644420030704947</v>
      </c>
      <c r="P19" s="17"/>
      <c r="Q19" s="434">
        <v>44879.595999999998</v>
      </c>
      <c r="R19" s="239">
        <v>47386.455000000002</v>
      </c>
      <c r="S19" s="239">
        <v>51284.889000000003</v>
      </c>
      <c r="T19" s="239">
        <v>55873.523000000001</v>
      </c>
      <c r="U19" s="239">
        <v>59259.964</v>
      </c>
      <c r="V19" s="239">
        <v>68910.221999999994</v>
      </c>
      <c r="W19" s="239">
        <v>74807.566999999995</v>
      </c>
      <c r="X19" s="239">
        <v>78981.017000000007</v>
      </c>
      <c r="Y19" s="239">
        <v>80846.311000000002</v>
      </c>
      <c r="Z19" s="237">
        <v>89508.671000000002</v>
      </c>
      <c r="AA19" s="54">
        <f t="shared" si="1"/>
        <v>0.10714601436792831</v>
      </c>
      <c r="AC19" s="443">
        <f>Z19/Z18</f>
        <v>0.45481199197531241</v>
      </c>
      <c r="AE19" s="64">
        <f t="shared" si="2"/>
        <v>3.6150075716080803</v>
      </c>
      <c r="AF19" s="89">
        <f t="shared" si="3"/>
        <v>3.667074029439235</v>
      </c>
      <c r="AG19" s="89">
        <f t="shared" si="4"/>
        <v>3.7335876852274099</v>
      </c>
      <c r="AH19" s="89">
        <f t="shared" si="5"/>
        <v>3.9110714000969757</v>
      </c>
      <c r="AI19" s="89">
        <f t="shared" si="6"/>
        <v>3.6995743988546921</v>
      </c>
      <c r="AJ19" s="89">
        <f t="shared" si="7"/>
        <v>3.9980161410026298</v>
      </c>
      <c r="AK19" s="89">
        <f t="shared" si="8"/>
        <v>3.9896449852462061</v>
      </c>
      <c r="AL19" s="89">
        <f t="shared" si="9"/>
        <v>3.9169566779159934</v>
      </c>
      <c r="AM19" s="89">
        <f t="shared" si="10"/>
        <v>3.8953231921502933</v>
      </c>
      <c r="AN19" s="128">
        <f t="shared" si="11"/>
        <v>3.9424732592968939</v>
      </c>
      <c r="AO19" s="54">
        <f t="shared" si="12"/>
        <v>1.2104276030706655E-2</v>
      </c>
    </row>
    <row r="20" spans="1:41" ht="20.100000000000001" customHeight="1" x14ac:dyDescent="0.25">
      <c r="A20" s="59"/>
      <c r="B20" s="18" t="s">
        <v>99</v>
      </c>
      <c r="C20" s="434">
        <v>85383.53</v>
      </c>
      <c r="D20" s="239">
        <v>96305.7</v>
      </c>
      <c r="E20" s="239">
        <v>95910.87</v>
      </c>
      <c r="F20" s="239">
        <v>94861.77</v>
      </c>
      <c r="G20" s="239">
        <v>97530.3</v>
      </c>
      <c r="H20" s="239">
        <v>98342</v>
      </c>
      <c r="I20" s="239">
        <v>116675.92</v>
      </c>
      <c r="J20" s="239">
        <v>171131.27</v>
      </c>
      <c r="K20" s="239">
        <v>180011.54</v>
      </c>
      <c r="L20" s="237">
        <v>199911.06</v>
      </c>
      <c r="M20" s="160">
        <f t="shared" si="0"/>
        <v>0.1105458016747148</v>
      </c>
      <c r="O20" s="392">
        <f>L20/$L$18</f>
        <v>0.34907804752503652</v>
      </c>
      <c r="P20" s="17"/>
      <c r="Q20" s="434">
        <v>24960.148000000001</v>
      </c>
      <c r="R20" s="239">
        <v>29102.915000000001</v>
      </c>
      <c r="S20" s="239">
        <v>28595.847000000002</v>
      </c>
      <c r="T20" s="239">
        <v>28211.687999999998</v>
      </c>
      <c r="U20" s="239">
        <v>28788.776000000002</v>
      </c>
      <c r="V20" s="239">
        <v>28766.753000000001</v>
      </c>
      <c r="W20" s="239">
        <v>28895.111000000001</v>
      </c>
      <c r="X20" s="239">
        <v>44210.894999999997</v>
      </c>
      <c r="Y20" s="239">
        <v>51459.493000000002</v>
      </c>
      <c r="Z20" s="237">
        <v>55007.006000000001</v>
      </c>
      <c r="AA20" s="54">
        <f t="shared" si="1"/>
        <v>6.8937970298308199E-2</v>
      </c>
      <c r="AC20" s="443">
        <f>Z20/$Z$18</f>
        <v>0.27950192637155746</v>
      </c>
      <c r="AE20" s="64">
        <f t="shared" si="2"/>
        <v>2.9232977366946535</v>
      </c>
      <c r="AF20" s="89">
        <f t="shared" si="3"/>
        <v>3.021930685307308</v>
      </c>
      <c r="AG20" s="89">
        <f t="shared" si="4"/>
        <v>2.9815022009496945</v>
      </c>
      <c r="AH20" s="89">
        <f t="shared" si="5"/>
        <v>2.9739786639022232</v>
      </c>
      <c r="AI20" s="89">
        <f t="shared" si="6"/>
        <v>2.9517776526884463</v>
      </c>
      <c r="AJ20" s="89">
        <f t="shared" si="7"/>
        <v>2.9251746964674301</v>
      </c>
      <c r="AK20" s="89">
        <f t="shared" si="8"/>
        <v>2.4765273760001207</v>
      </c>
      <c r="AL20" s="89">
        <f t="shared" si="9"/>
        <v>2.5834492433790741</v>
      </c>
      <c r="AM20" s="89">
        <f t="shared" si="10"/>
        <v>2.8586774492346434</v>
      </c>
      <c r="AN20" s="128">
        <f t="shared" si="11"/>
        <v>2.751573924924414</v>
      </c>
      <c r="AO20" s="54">
        <f t="shared" si="12"/>
        <v>-3.7466110189837733E-2</v>
      </c>
    </row>
    <row r="21" spans="1:41" ht="20.100000000000001" customHeight="1" x14ac:dyDescent="0.25">
      <c r="A21" s="59"/>
      <c r="B21" s="18" t="s">
        <v>97</v>
      </c>
      <c r="C21" s="434">
        <v>75228.58</v>
      </c>
      <c r="D21" s="239">
        <v>78463.72</v>
      </c>
      <c r="E21" s="239">
        <v>84411.88</v>
      </c>
      <c r="F21" s="239">
        <v>89988.62</v>
      </c>
      <c r="G21" s="239">
        <v>90422.49</v>
      </c>
      <c r="H21" s="239">
        <v>99881.35</v>
      </c>
      <c r="I21" s="239">
        <v>105455</v>
      </c>
      <c r="J21" s="239">
        <v>112422.36</v>
      </c>
      <c r="K21" s="239">
        <v>126647.64</v>
      </c>
      <c r="L21" s="237">
        <v>129320.67</v>
      </c>
      <c r="M21" s="160">
        <f t="shared" si="0"/>
        <v>2.1106038770244744E-2</v>
      </c>
      <c r="O21" s="392">
        <f t="shared" ref="O21:O29" si="17">L21/$L$18</f>
        <v>0.22581545507401923</v>
      </c>
      <c r="P21" s="17"/>
      <c r="Q21" s="434">
        <v>34004.218999999997</v>
      </c>
      <c r="R21" s="239">
        <v>34227.402000000002</v>
      </c>
      <c r="S21" s="239">
        <v>37059.409</v>
      </c>
      <c r="T21" s="239">
        <v>38692.760999999999</v>
      </c>
      <c r="U21" s="239">
        <v>34859.089</v>
      </c>
      <c r="V21" s="239">
        <v>38240.521999999997</v>
      </c>
      <c r="W21" s="239">
        <v>40611.129999999997</v>
      </c>
      <c r="X21" s="239">
        <v>44193.732000000004</v>
      </c>
      <c r="Y21" s="239">
        <v>46611.406000000003</v>
      </c>
      <c r="Z21" s="237">
        <v>47518.366999999998</v>
      </c>
      <c r="AA21" s="54">
        <f t="shared" si="1"/>
        <v>1.9457919806152073E-2</v>
      </c>
      <c r="AC21" s="443">
        <f t="shared" ref="AC21:AC29" si="18">Z21/$Z$18</f>
        <v>0.24145060930112514</v>
      </c>
      <c r="AE21" s="64">
        <f t="shared" si="2"/>
        <v>4.5201197470429451</v>
      </c>
      <c r="AF21" s="89">
        <f t="shared" si="3"/>
        <v>4.3621946550584143</v>
      </c>
      <c r="AG21" s="89">
        <f t="shared" si="4"/>
        <v>4.3903072648068022</v>
      </c>
      <c r="AH21" s="89">
        <f t="shared" si="5"/>
        <v>4.2997393448193781</v>
      </c>
      <c r="AI21" s="89">
        <f t="shared" si="6"/>
        <v>3.8551348232060407</v>
      </c>
      <c r="AJ21" s="89">
        <f t="shared" si="7"/>
        <v>3.8285948277631405</v>
      </c>
      <c r="AK21" s="89">
        <f t="shared" si="8"/>
        <v>3.8510388317291735</v>
      </c>
      <c r="AL21" s="89">
        <f t="shared" si="9"/>
        <v>3.9310446783006512</v>
      </c>
      <c r="AM21" s="89">
        <f t="shared" si="10"/>
        <v>3.6804006770280129</v>
      </c>
      <c r="AN21" s="128">
        <f t="shared" si="11"/>
        <v>3.6744603163593261</v>
      </c>
      <c r="AO21" s="54">
        <f t="shared" si="12"/>
        <v>-1.614052705121143E-3</v>
      </c>
    </row>
    <row r="22" spans="1:41" ht="20.100000000000001" customHeight="1" x14ac:dyDescent="0.25">
      <c r="A22" s="59"/>
      <c r="B22" s="18" t="s">
        <v>121</v>
      </c>
      <c r="C22" s="434">
        <v>4636.8999999999996</v>
      </c>
      <c r="D22" s="239">
        <v>4196.91</v>
      </c>
      <c r="E22" s="239">
        <v>5508.25</v>
      </c>
      <c r="F22" s="239">
        <v>6671.28</v>
      </c>
      <c r="G22" s="239">
        <v>3004.53</v>
      </c>
      <c r="H22" s="239">
        <v>2305.59</v>
      </c>
      <c r="I22" s="239">
        <v>2533.84</v>
      </c>
      <c r="J22" s="239">
        <v>2930.44</v>
      </c>
      <c r="K22" s="239">
        <v>2430.9299999999998</v>
      </c>
      <c r="L22" s="237">
        <v>3347.86</v>
      </c>
      <c r="M22" s="160">
        <f t="shared" si="0"/>
        <v>0.3771930907101399</v>
      </c>
      <c r="O22" s="392">
        <f t="shared" si="17"/>
        <v>5.8459218423791495E-3</v>
      </c>
      <c r="P22" s="17"/>
      <c r="Q22" s="434">
        <v>1253.039</v>
      </c>
      <c r="R22" s="239">
        <v>1198.806</v>
      </c>
      <c r="S22" s="239">
        <v>1407.8009999999999</v>
      </c>
      <c r="T22" s="239">
        <v>1480.365</v>
      </c>
      <c r="U22" s="239">
        <v>1064.634</v>
      </c>
      <c r="V22" s="239">
        <v>1153.7950000000001</v>
      </c>
      <c r="W22" s="239">
        <v>1206.845</v>
      </c>
      <c r="X22" s="239">
        <v>1344.5239999999999</v>
      </c>
      <c r="Y22" s="239">
        <v>1085.837</v>
      </c>
      <c r="Z22" s="237">
        <v>1435.758</v>
      </c>
      <c r="AA22" s="54">
        <f t="shared" si="1"/>
        <v>0.32225923412077506</v>
      </c>
      <c r="AC22" s="443">
        <f t="shared" si="18"/>
        <v>7.2953820973890963E-3</v>
      </c>
      <c r="AE22" s="64">
        <f t="shared" si="2"/>
        <v>2.7023205158618908</v>
      </c>
      <c r="AF22" s="89">
        <f t="shared" si="3"/>
        <v>2.8564014953858914</v>
      </c>
      <c r="AG22" s="89">
        <f t="shared" si="4"/>
        <v>2.5558044751055236</v>
      </c>
      <c r="AH22" s="89">
        <f t="shared" si="5"/>
        <v>2.2190119437349356</v>
      </c>
      <c r="AI22" s="89">
        <f t="shared" si="6"/>
        <v>3.5434294215734239</v>
      </c>
      <c r="AJ22" s="89">
        <f t="shared" si="7"/>
        <v>5.0043372845996039</v>
      </c>
      <c r="AK22" s="89">
        <f t="shared" si="8"/>
        <v>4.7629092602532124</v>
      </c>
      <c r="AL22" s="89">
        <f t="shared" si="9"/>
        <v>4.5881301101541059</v>
      </c>
      <c r="AM22" s="89">
        <f t="shared" si="10"/>
        <v>4.4667555215493664</v>
      </c>
      <c r="AN22" s="128">
        <f t="shared" si="11"/>
        <v>4.2885843494052915</v>
      </c>
      <c r="AO22" s="54">
        <f t="shared" si="12"/>
        <v>-3.9888274897631582E-2</v>
      </c>
    </row>
    <row r="23" spans="1:41" ht="20.100000000000001" customHeight="1" x14ac:dyDescent="0.25">
      <c r="A23" s="59"/>
      <c r="B23" s="18" t="s">
        <v>130</v>
      </c>
      <c r="C23" s="434">
        <v>110.28</v>
      </c>
      <c r="D23" s="239">
        <v>180.27</v>
      </c>
      <c r="E23" s="239">
        <v>116.49</v>
      </c>
      <c r="F23" s="239">
        <v>298.38</v>
      </c>
      <c r="G23" s="239">
        <v>378.34</v>
      </c>
      <c r="H23" s="239">
        <v>1108.68</v>
      </c>
      <c r="I23" s="239">
        <v>2039.87</v>
      </c>
      <c r="J23" s="239">
        <v>2946.68</v>
      </c>
      <c r="K23" s="239">
        <v>2385.4699999999998</v>
      </c>
      <c r="L23" s="237">
        <v>7354.32</v>
      </c>
      <c r="M23" s="160">
        <f t="shared" si="0"/>
        <v>2.0829647826214543</v>
      </c>
      <c r="O23" s="392">
        <f t="shared" si="17"/>
        <v>1.2841869111565546E-2</v>
      </c>
      <c r="P23" s="17"/>
      <c r="Q23" s="434">
        <v>48.381</v>
      </c>
      <c r="R23" s="239">
        <v>95.766000000000005</v>
      </c>
      <c r="S23" s="239">
        <v>56.500999999999998</v>
      </c>
      <c r="T23" s="239">
        <v>150.69999999999999</v>
      </c>
      <c r="U23" s="239">
        <v>140.04400000000001</v>
      </c>
      <c r="V23" s="239">
        <v>287.56299999999999</v>
      </c>
      <c r="W23" s="239">
        <v>448.35300000000001</v>
      </c>
      <c r="X23" s="239">
        <v>509.31700000000001</v>
      </c>
      <c r="Y23" s="239">
        <v>466.72899999999998</v>
      </c>
      <c r="Z23" s="237">
        <v>1305.8920000000001</v>
      </c>
      <c r="AA23" s="54">
        <f t="shared" si="1"/>
        <v>1.7979662716480014</v>
      </c>
      <c r="AC23" s="443">
        <f t="shared" si="18"/>
        <v>6.635506205031518E-3</v>
      </c>
      <c r="AE23" s="64">
        <f t="shared" si="2"/>
        <v>4.3871055495103377</v>
      </c>
      <c r="AF23" s="89">
        <f t="shared" si="3"/>
        <v>5.3123647861541023</v>
      </c>
      <c r="AG23" s="89">
        <f t="shared" si="4"/>
        <v>4.850287578332904</v>
      </c>
      <c r="AH23" s="89">
        <f t="shared" si="5"/>
        <v>5.0506066090220525</v>
      </c>
      <c r="AI23" s="89">
        <f t="shared" si="6"/>
        <v>3.7015382988846017</v>
      </c>
      <c r="AJ23" s="89">
        <f t="shared" si="7"/>
        <v>2.5937421077317167</v>
      </c>
      <c r="AK23" s="89">
        <f t="shared" si="8"/>
        <v>2.1979488888997829</v>
      </c>
      <c r="AL23" s="89">
        <f t="shared" si="9"/>
        <v>1.7284435364545865</v>
      </c>
      <c r="AM23" s="89">
        <f t="shared" si="10"/>
        <v>1.9565494430866877</v>
      </c>
      <c r="AN23" s="128">
        <f t="shared" si="11"/>
        <v>1.7756801444593111</v>
      </c>
      <c r="AO23" s="54">
        <f t="shared" si="12"/>
        <v>-9.2442999212958246E-2</v>
      </c>
    </row>
    <row r="24" spans="1:41" ht="20.100000000000001" customHeight="1" x14ac:dyDescent="0.25">
      <c r="A24" s="59"/>
      <c r="B24" s="18" t="s">
        <v>137</v>
      </c>
      <c r="C24" s="434">
        <v>708.49</v>
      </c>
      <c r="D24" s="239">
        <v>623.96</v>
      </c>
      <c r="E24" s="239">
        <v>593.64</v>
      </c>
      <c r="F24" s="239">
        <v>1227.98</v>
      </c>
      <c r="G24" s="239">
        <v>472.35</v>
      </c>
      <c r="H24" s="239">
        <v>563.87</v>
      </c>
      <c r="I24" s="239">
        <v>585</v>
      </c>
      <c r="J24" s="239">
        <v>1688.3</v>
      </c>
      <c r="K24" s="239">
        <v>1265.3800000000001</v>
      </c>
      <c r="L24" s="237">
        <v>786.88</v>
      </c>
      <c r="M24" s="160">
        <f t="shared" si="0"/>
        <v>-0.37814727591711589</v>
      </c>
      <c r="O24" s="392">
        <f t="shared" si="17"/>
        <v>1.3740236985212359E-3</v>
      </c>
      <c r="P24" s="17"/>
      <c r="Q24" s="434">
        <v>264.24099999999999</v>
      </c>
      <c r="R24" s="239">
        <v>253.15100000000001</v>
      </c>
      <c r="S24" s="239">
        <v>225.78299999999999</v>
      </c>
      <c r="T24" s="239">
        <v>409.93700000000001</v>
      </c>
      <c r="U24" s="239">
        <v>203.202</v>
      </c>
      <c r="V24" s="239">
        <v>202.74700000000001</v>
      </c>
      <c r="W24" s="239">
        <v>206.03299999999999</v>
      </c>
      <c r="X24" s="239">
        <v>750.57</v>
      </c>
      <c r="Y24" s="239">
        <v>543.22699999999998</v>
      </c>
      <c r="Z24" s="237">
        <v>385.85599999999999</v>
      </c>
      <c r="AA24" s="54">
        <f t="shared" si="1"/>
        <v>-0.28969657251940717</v>
      </c>
      <c r="AC24" s="443">
        <f t="shared" si="18"/>
        <v>1.9606138043947287E-3</v>
      </c>
      <c r="AE24" s="64">
        <f t="shared" si="2"/>
        <v>3.7296362686841027</v>
      </c>
      <c r="AF24" s="89">
        <f t="shared" si="3"/>
        <v>4.0571671260978261</v>
      </c>
      <c r="AG24" s="89">
        <f t="shared" si="4"/>
        <v>3.803365676167374</v>
      </c>
      <c r="AH24" s="89">
        <f t="shared" si="5"/>
        <v>3.3383035554324989</v>
      </c>
      <c r="AI24" s="89">
        <f t="shared" si="6"/>
        <v>4.3019371228961569</v>
      </c>
      <c r="AJ24" s="89">
        <f t="shared" si="7"/>
        <v>3.5956337453668401</v>
      </c>
      <c r="AK24" s="89">
        <f t="shared" si="8"/>
        <v>3.5219316239316241</v>
      </c>
      <c r="AL24" s="89">
        <f t="shared" si="9"/>
        <v>4.4457146241781675</v>
      </c>
      <c r="AM24" s="89">
        <f t="shared" si="10"/>
        <v>4.2929949896473776</v>
      </c>
      <c r="AN24" s="128">
        <f t="shared" si="11"/>
        <v>4.9036193574623832</v>
      </c>
      <c r="AO24" s="54">
        <f t="shared" si="12"/>
        <v>0.14223738189481597</v>
      </c>
    </row>
    <row r="25" spans="1:41" ht="20.100000000000001" customHeight="1" x14ac:dyDescent="0.25">
      <c r="A25" s="59"/>
      <c r="B25" s="18" t="s">
        <v>133</v>
      </c>
      <c r="C25" s="434">
        <v>790.51</v>
      </c>
      <c r="D25" s="239">
        <v>1040.1500000000001</v>
      </c>
      <c r="E25" s="239">
        <v>771.45</v>
      </c>
      <c r="F25" s="239">
        <v>899.88</v>
      </c>
      <c r="G25" s="239">
        <v>588.9</v>
      </c>
      <c r="H25" s="239">
        <v>194.83</v>
      </c>
      <c r="I25" s="239">
        <v>353.66</v>
      </c>
      <c r="J25" s="239">
        <v>495.15</v>
      </c>
      <c r="K25" s="239">
        <v>789.73</v>
      </c>
      <c r="L25" s="237">
        <v>551.79</v>
      </c>
      <c r="M25" s="160">
        <f t="shared" si="0"/>
        <v>-0.30129284692236591</v>
      </c>
      <c r="O25" s="392">
        <f t="shared" si="17"/>
        <v>9.6351735538714007E-4</v>
      </c>
      <c r="P25" s="17"/>
      <c r="Q25" s="434">
        <v>288.846</v>
      </c>
      <c r="R25" s="239">
        <v>361.327</v>
      </c>
      <c r="S25" s="239">
        <v>291.10300000000001</v>
      </c>
      <c r="T25" s="239">
        <v>332.89800000000002</v>
      </c>
      <c r="U25" s="239">
        <v>245.82300000000001</v>
      </c>
      <c r="V25" s="239">
        <v>97.183000000000007</v>
      </c>
      <c r="W25" s="239">
        <v>190.20400000000001</v>
      </c>
      <c r="X25" s="239">
        <v>245.28</v>
      </c>
      <c r="Y25" s="239">
        <v>252.32300000000001</v>
      </c>
      <c r="Z25" s="237">
        <v>213.90799999999999</v>
      </c>
      <c r="AA25" s="54">
        <f t="shared" si="1"/>
        <v>-0.15224533633477733</v>
      </c>
      <c r="AC25" s="443">
        <f t="shared" si="18"/>
        <v>1.0869106031018505E-3</v>
      </c>
      <c r="AE25" s="64">
        <f t="shared" si="2"/>
        <v>3.6539196215101644</v>
      </c>
      <c r="AF25" s="89">
        <f t="shared" si="3"/>
        <v>3.4737970485026191</v>
      </c>
      <c r="AG25" s="89">
        <f t="shared" si="4"/>
        <v>3.7734525892799278</v>
      </c>
      <c r="AH25" s="89">
        <f t="shared" si="5"/>
        <v>3.6993599146552874</v>
      </c>
      <c r="AI25" s="89">
        <f t="shared" si="6"/>
        <v>4.1742740703005605</v>
      </c>
      <c r="AJ25" s="89">
        <f t="shared" si="7"/>
        <v>4.9880921829287068</v>
      </c>
      <c r="AK25" s="89">
        <f t="shared" si="8"/>
        <v>5.378159814511112</v>
      </c>
      <c r="AL25" s="89">
        <f t="shared" si="9"/>
        <v>4.9536504089669799</v>
      </c>
      <c r="AM25" s="89">
        <f t="shared" si="10"/>
        <v>3.1950540057994505</v>
      </c>
      <c r="AN25" s="128">
        <f t="shared" si="11"/>
        <v>3.8766197285199078</v>
      </c>
      <c r="AO25" s="54">
        <f t="shared" si="12"/>
        <v>0.21331899914158706</v>
      </c>
    </row>
    <row r="26" spans="1:41" ht="20.100000000000001" customHeight="1" x14ac:dyDescent="0.25">
      <c r="A26" s="59"/>
      <c r="B26" s="18" t="s">
        <v>179</v>
      </c>
      <c r="C26" s="434">
        <v>31.5</v>
      </c>
      <c r="D26" s="239">
        <v>70.2</v>
      </c>
      <c r="E26" s="239"/>
      <c r="F26" s="239">
        <v>90.54</v>
      </c>
      <c r="G26" s="239">
        <v>17.28</v>
      </c>
      <c r="H26" s="239">
        <v>59.47</v>
      </c>
      <c r="I26" s="239">
        <v>264.93</v>
      </c>
      <c r="J26" s="239">
        <v>432.64</v>
      </c>
      <c r="K26" s="239">
        <v>777.62</v>
      </c>
      <c r="L26" s="237">
        <v>685.26</v>
      </c>
      <c r="M26" s="160">
        <f t="shared" si="0"/>
        <v>-0.11877266531210619</v>
      </c>
      <c r="O26" s="392">
        <f t="shared" si="17"/>
        <v>1.1965782325750586E-3</v>
      </c>
      <c r="P26" s="17"/>
      <c r="Q26" s="434">
        <v>11.676</v>
      </c>
      <c r="R26" s="239">
        <v>28.686</v>
      </c>
      <c r="S26" s="239"/>
      <c r="T26" s="239">
        <v>38.356000000000002</v>
      </c>
      <c r="U26" s="239">
        <v>8.3879999999999999</v>
      </c>
      <c r="V26" s="239">
        <v>17.43</v>
      </c>
      <c r="W26" s="239">
        <v>42.064999999999998</v>
      </c>
      <c r="X26" s="239">
        <v>121.05500000000001</v>
      </c>
      <c r="Y26" s="239">
        <v>188.18799999999999</v>
      </c>
      <c r="Z26" s="237">
        <v>182.017</v>
      </c>
      <c r="AA26" s="54">
        <f t="shared" si="1"/>
        <v>-3.2791676408697644E-2</v>
      </c>
      <c r="AC26" s="443">
        <f t="shared" si="18"/>
        <v>9.2486586403869679E-4</v>
      </c>
      <c r="AE26" s="64">
        <f t="shared" ref="AE26:AE29" si="19">(Q26/C26)*10</f>
        <v>3.7066666666666666</v>
      </c>
      <c r="AF26" s="89">
        <f t="shared" ref="AF26:AF29" si="20">(R26/D26)*10</f>
        <v>4.086324786324786</v>
      </c>
      <c r="AG26" s="89"/>
      <c r="AH26" s="89">
        <f t="shared" ref="AH26:AH29" si="21">(T26/F26)*10</f>
        <v>4.2363596200574332</v>
      </c>
      <c r="AI26" s="89">
        <f t="shared" ref="AI26:AI29" si="22">(U26/G26)*10</f>
        <v>4.8541666666666661</v>
      </c>
      <c r="AJ26" s="89">
        <f t="shared" ref="AJ26:AJ29" si="23">(V26/H26)*10</f>
        <v>2.9308895241298134</v>
      </c>
      <c r="AK26" s="89">
        <f t="shared" ref="AK26:AK29" si="24">(W26/I26)*10</f>
        <v>1.5877779035971764</v>
      </c>
      <c r="AL26" s="89">
        <f t="shared" ref="AL26:AL29" si="25">(X26/J26)*10</f>
        <v>2.7980538091715976</v>
      </c>
      <c r="AM26" s="89">
        <f t="shared" ref="AM26:AM29" si="26">(Y26/K26)*10</f>
        <v>2.4200509246161364</v>
      </c>
      <c r="AN26" s="128">
        <f t="shared" ref="AN26:AN29" si="27">(Z26/L26)*10</f>
        <v>2.6561742988062926</v>
      </c>
      <c r="AO26" s="54">
        <f t="shared" si="12"/>
        <v>9.7569589048052657E-2</v>
      </c>
    </row>
    <row r="27" spans="1:41" ht="20.100000000000001" customHeight="1" x14ac:dyDescent="0.25">
      <c r="A27" s="59"/>
      <c r="B27" s="18" t="s">
        <v>245</v>
      </c>
      <c r="C27" s="434"/>
      <c r="D27" s="239"/>
      <c r="E27" s="239"/>
      <c r="F27" s="239">
        <v>280.56</v>
      </c>
      <c r="G27" s="239">
        <v>330.53</v>
      </c>
      <c r="H27" s="239">
        <v>615.39</v>
      </c>
      <c r="I27" s="239">
        <v>573.76</v>
      </c>
      <c r="J27" s="239">
        <v>700.09</v>
      </c>
      <c r="K27" s="239">
        <v>610.61</v>
      </c>
      <c r="L27" s="237">
        <v>809.56</v>
      </c>
      <c r="M27" s="160">
        <f t="shared" si="0"/>
        <v>0.32582171926434211</v>
      </c>
      <c r="O27" s="392">
        <f t="shared" si="17"/>
        <v>1.413626760592278E-3</v>
      </c>
      <c r="P27" s="17"/>
      <c r="Q27" s="434"/>
      <c r="R27" s="239"/>
      <c r="S27" s="239"/>
      <c r="T27" s="239">
        <v>68.655000000000001</v>
      </c>
      <c r="U27" s="239">
        <v>66.507999999999996</v>
      </c>
      <c r="V27" s="239">
        <v>127.492</v>
      </c>
      <c r="W27" s="239">
        <v>110.151</v>
      </c>
      <c r="X27" s="239">
        <v>151.98699999999999</v>
      </c>
      <c r="Y27" s="239">
        <v>116.089</v>
      </c>
      <c r="Z27" s="237">
        <v>137.79400000000001</v>
      </c>
      <c r="AA27" s="54">
        <f t="shared" si="1"/>
        <v>0.18696861890446134</v>
      </c>
      <c r="AC27" s="443">
        <f t="shared" si="18"/>
        <v>7.0015969315694797E-4</v>
      </c>
      <c r="AE27" s="64"/>
      <c r="AF27" s="89"/>
      <c r="AG27" s="89"/>
      <c r="AH27" s="89">
        <f t="shared" si="21"/>
        <v>2.4470701454234387</v>
      </c>
      <c r="AI27" s="89">
        <f t="shared" si="22"/>
        <v>2.0121622848152967</v>
      </c>
      <c r="AJ27" s="89">
        <f t="shared" si="23"/>
        <v>2.0717268723898665</v>
      </c>
      <c r="AK27" s="89">
        <f t="shared" si="24"/>
        <v>1.9198096765197992</v>
      </c>
      <c r="AL27" s="89">
        <f t="shared" si="25"/>
        <v>2.1709637332342981</v>
      </c>
      <c r="AM27" s="89">
        <f t="shared" si="26"/>
        <v>1.9011971634922453</v>
      </c>
      <c r="AN27" s="128">
        <f t="shared" si="27"/>
        <v>1.7020850832551018</v>
      </c>
      <c r="AO27" s="54">
        <f t="shared" si="12"/>
        <v>-0.10472984289088737</v>
      </c>
    </row>
    <row r="28" spans="1:41" ht="20.100000000000001" customHeight="1" x14ac:dyDescent="0.25">
      <c r="A28" s="59"/>
      <c r="B28" s="18" t="s">
        <v>178</v>
      </c>
      <c r="C28" s="434">
        <v>197.9</v>
      </c>
      <c r="D28" s="239">
        <v>260.17</v>
      </c>
      <c r="E28" s="239">
        <v>132.01</v>
      </c>
      <c r="F28" s="239">
        <v>228.87</v>
      </c>
      <c r="G28" s="239">
        <v>177.84</v>
      </c>
      <c r="H28" s="239">
        <v>210.9</v>
      </c>
      <c r="I28" s="239">
        <v>238.79</v>
      </c>
      <c r="J28" s="239">
        <v>336.64</v>
      </c>
      <c r="K28" s="239">
        <v>378.74</v>
      </c>
      <c r="L28" s="237">
        <v>364.18</v>
      </c>
      <c r="M28" s="160">
        <f t="shared" si="0"/>
        <v>-3.8443259227966417E-2</v>
      </c>
      <c r="O28" s="392">
        <f t="shared" si="17"/>
        <v>6.3591900992205133E-4</v>
      </c>
      <c r="P28" s="17"/>
      <c r="Q28" s="434">
        <v>99.456000000000003</v>
      </c>
      <c r="R28" s="239">
        <v>104.232</v>
      </c>
      <c r="S28" s="239">
        <v>77.295000000000002</v>
      </c>
      <c r="T28" s="239">
        <v>120.764</v>
      </c>
      <c r="U28" s="239">
        <v>93.191000000000003</v>
      </c>
      <c r="V28" s="239">
        <v>100.67100000000001</v>
      </c>
      <c r="W28" s="239">
        <v>96.992999999999995</v>
      </c>
      <c r="X28" s="239">
        <v>130.47499999999999</v>
      </c>
      <c r="Y28" s="239">
        <v>175.51300000000001</v>
      </c>
      <c r="Z28" s="237">
        <v>135.691</v>
      </c>
      <c r="AA28" s="54">
        <f t="shared" si="1"/>
        <v>-0.22688917630033104</v>
      </c>
      <c r="AC28" s="443">
        <f t="shared" si="18"/>
        <v>6.8947391703673172E-4</v>
      </c>
      <c r="AE28" s="64">
        <f t="shared" si="19"/>
        <v>5.0255684689236988</v>
      </c>
      <c r="AF28" s="89">
        <f t="shared" si="20"/>
        <v>4.0063035707422063</v>
      </c>
      <c r="AG28" s="89">
        <f t="shared" ref="AG26:AG29" si="28">(S28/E28)*10</f>
        <v>5.8552382395273099</v>
      </c>
      <c r="AH28" s="89">
        <f t="shared" si="21"/>
        <v>5.276532529383493</v>
      </c>
      <c r="AI28" s="89">
        <f t="shared" si="22"/>
        <v>5.2401596941070627</v>
      </c>
      <c r="AJ28" s="89">
        <f t="shared" si="23"/>
        <v>4.7733997155049792</v>
      </c>
      <c r="AK28" s="89">
        <f t="shared" si="24"/>
        <v>4.0618535114535783</v>
      </c>
      <c r="AL28" s="89">
        <f t="shared" si="25"/>
        <v>3.8758020437262357</v>
      </c>
      <c r="AM28" s="89">
        <f t="shared" si="26"/>
        <v>4.634128953899773</v>
      </c>
      <c r="AN28" s="128">
        <f t="shared" si="27"/>
        <v>3.7259322313141849</v>
      </c>
      <c r="AO28" s="54">
        <f t="shared" si="12"/>
        <v>-0.19598002809596191</v>
      </c>
    </row>
    <row r="29" spans="1:41" ht="20.100000000000001" customHeight="1" thickBot="1" x14ac:dyDescent="0.3">
      <c r="A29" s="235"/>
      <c r="B29" s="18" t="s">
        <v>33</v>
      </c>
      <c r="C29" s="254">
        <f>C18-SUM(C19:C28)</f>
        <v>5341.5399999999208</v>
      </c>
      <c r="D29" s="212">
        <f t="shared" ref="D29:L29" si="29">D18-SUM(D19:D28)</f>
        <v>6909.789999999979</v>
      </c>
      <c r="E29" s="212">
        <f t="shared" si="29"/>
        <v>8729.6199999999953</v>
      </c>
      <c r="F29" s="212">
        <f t="shared" si="29"/>
        <v>5380.0499999999884</v>
      </c>
      <c r="G29" s="212">
        <f t="shared" si="29"/>
        <v>5655.9299999998766</v>
      </c>
      <c r="H29" s="212">
        <f t="shared" si="29"/>
        <v>2808.7799999999697</v>
      </c>
      <c r="I29" s="212">
        <f t="shared" si="29"/>
        <v>3438.9400000000605</v>
      </c>
      <c r="J29" s="212">
        <f t="shared" si="29"/>
        <v>2641.6099999999278</v>
      </c>
      <c r="K29" s="212">
        <f t="shared" si="29"/>
        <v>2679.1100000000442</v>
      </c>
      <c r="L29" s="213">
        <f t="shared" si="29"/>
        <v>2514.559999999823</v>
      </c>
      <c r="M29" s="160">
        <f t="shared" si="0"/>
        <v>-6.1419650555676504E-2</v>
      </c>
      <c r="O29" s="392">
        <f t="shared" si="17"/>
        <v>4.3908410829520588E-3</v>
      </c>
      <c r="Q29" s="254">
        <f>Q18-SUM(Q19:Q28)</f>
        <v>1445.4529999999795</v>
      </c>
      <c r="R29" s="212">
        <f t="shared" ref="R29:Z29" si="30">R18-SUM(R19:R28)</f>
        <v>2002.1009999999951</v>
      </c>
      <c r="S29" s="212">
        <f t="shared" si="30"/>
        <v>2324.5759999999864</v>
      </c>
      <c r="T29" s="212">
        <f t="shared" si="30"/>
        <v>1590.5950000000012</v>
      </c>
      <c r="U29" s="212">
        <f t="shared" si="30"/>
        <v>1538.4519999999757</v>
      </c>
      <c r="V29" s="212">
        <f t="shared" si="30"/>
        <v>928.39300000004005</v>
      </c>
      <c r="W29" s="212">
        <f t="shared" si="30"/>
        <v>1105.9079999999958</v>
      </c>
      <c r="X29" s="212">
        <f t="shared" si="30"/>
        <v>979.06199999994715</v>
      </c>
      <c r="Y29" s="212">
        <f t="shared" si="30"/>
        <v>959.19599999996717</v>
      </c>
      <c r="Z29" s="435">
        <f t="shared" si="30"/>
        <v>972.71400000003632</v>
      </c>
      <c r="AA29" s="54">
        <f t="shared" si="1"/>
        <v>1.4093052931902982E-2</v>
      </c>
      <c r="AC29" s="443">
        <f t="shared" si="18"/>
        <v>4.9425601678555874E-3</v>
      </c>
      <c r="AE29" s="64">
        <f t="shared" si="19"/>
        <v>2.7060604245217688</v>
      </c>
      <c r="AF29" s="89">
        <f t="shared" si="20"/>
        <v>2.897484583467806</v>
      </c>
      <c r="AG29" s="89">
        <f t="shared" si="28"/>
        <v>2.6628604681532386</v>
      </c>
      <c r="AH29" s="89">
        <f t="shared" si="21"/>
        <v>2.9564688060519968</v>
      </c>
      <c r="AI29" s="89">
        <f t="shared" si="22"/>
        <v>2.7200690248995469</v>
      </c>
      <c r="AJ29" s="89">
        <f t="shared" si="23"/>
        <v>3.3053247317342405</v>
      </c>
      <c r="AK29" s="89">
        <f t="shared" si="24"/>
        <v>3.2158397645785515</v>
      </c>
      <c r="AL29" s="89">
        <f t="shared" si="25"/>
        <v>3.7063078955635915</v>
      </c>
      <c r="AM29" s="89">
        <f t="shared" si="26"/>
        <v>3.5802785253309914</v>
      </c>
      <c r="AN29" s="128">
        <f t="shared" si="27"/>
        <v>3.8683268643424884</v>
      </c>
      <c r="AO29" s="54">
        <f t="shared" si="12"/>
        <v>8.045417052710091E-2</v>
      </c>
    </row>
    <row r="30" spans="1:41" ht="20.100000000000001" customHeight="1" thickBot="1" x14ac:dyDescent="0.3">
      <c r="A30" s="506" t="s">
        <v>53</v>
      </c>
      <c r="B30" s="507"/>
      <c r="C30" s="240">
        <v>67102.22</v>
      </c>
      <c r="D30" s="99">
        <v>106548.56</v>
      </c>
      <c r="E30" s="99">
        <v>109523.35</v>
      </c>
      <c r="F30" s="99">
        <v>90126.09</v>
      </c>
      <c r="G30" s="99">
        <v>97277.6</v>
      </c>
      <c r="H30" s="99">
        <v>122022.65</v>
      </c>
      <c r="I30" s="99">
        <v>130183.17</v>
      </c>
      <c r="J30" s="99">
        <v>161784.28</v>
      </c>
      <c r="K30" s="99">
        <v>135504.91</v>
      </c>
      <c r="L30" s="238">
        <v>124455.93</v>
      </c>
      <c r="M30" s="439">
        <f t="shared" si="0"/>
        <v>-8.1539333150363408E-2</v>
      </c>
      <c r="O30" s="415">
        <f>L30/L75</f>
        <v>4.1884728636136202E-2</v>
      </c>
      <c r="P30" s="17"/>
      <c r="Q30" s="240">
        <v>18093.877</v>
      </c>
      <c r="R30" s="99">
        <v>24639.16</v>
      </c>
      <c r="S30" s="99">
        <v>29445.217000000001</v>
      </c>
      <c r="T30" s="99">
        <v>28039.718000000001</v>
      </c>
      <c r="U30" s="99">
        <v>28600.429</v>
      </c>
      <c r="V30" s="99">
        <v>33575.625</v>
      </c>
      <c r="W30" s="99">
        <v>38929.752</v>
      </c>
      <c r="X30" s="99">
        <v>44849.798999999999</v>
      </c>
      <c r="Y30" s="99">
        <v>43728.281000000003</v>
      </c>
      <c r="Z30" s="238">
        <v>42680.595999999998</v>
      </c>
      <c r="AA30" s="46">
        <f t="shared" si="1"/>
        <v>-2.3958979773296026E-2</v>
      </c>
      <c r="AC30" s="442">
        <f>Z30/Z75</f>
        <v>5.1955172879914809E-2</v>
      </c>
      <c r="AE30" s="444">
        <f t="shared" ref="AE30:AE64" si="31">(Q30/C30)*10</f>
        <v>2.6964647369341876</v>
      </c>
      <c r="AF30" s="242">
        <f t="shared" ref="AF30:AF64" si="32">(R30/D30)*10</f>
        <v>2.3124817454126081</v>
      </c>
      <c r="AG30" s="242">
        <f t="shared" ref="AG30:AG64" si="33">(S30/E30)*10</f>
        <v>2.688487614741514</v>
      </c>
      <c r="AH30" s="242">
        <f t="shared" ref="AH30:AH64" si="34">(T30/F30)*10</f>
        <v>3.1111654793856029</v>
      </c>
      <c r="AI30" s="242">
        <f t="shared" si="6"/>
        <v>2.9400837397304209</v>
      </c>
      <c r="AJ30" s="242">
        <f t="shared" si="7"/>
        <v>2.7515895614461745</v>
      </c>
      <c r="AK30" s="242">
        <f t="shared" si="8"/>
        <v>2.9903828582450402</v>
      </c>
      <c r="AL30" s="242">
        <f t="shared" si="9"/>
        <v>2.7721975831026353</v>
      </c>
      <c r="AM30" s="242">
        <f t="shared" si="10"/>
        <v>3.2270624732343651</v>
      </c>
      <c r="AN30" s="234">
        <f t="shared" si="11"/>
        <v>3.4293742371295606</v>
      </c>
      <c r="AO30" s="46">
        <f t="shared" si="12"/>
        <v>6.2692236538087795E-2</v>
      </c>
    </row>
    <row r="31" spans="1:41" ht="20.100000000000001" customHeight="1" x14ac:dyDescent="0.25">
      <c r="A31" s="59"/>
      <c r="B31" s="236" t="s">
        <v>104</v>
      </c>
      <c r="C31" s="434">
        <v>28252.639999999999</v>
      </c>
      <c r="D31" s="239">
        <v>61917.33</v>
      </c>
      <c r="E31" s="239">
        <v>60509.279999999999</v>
      </c>
      <c r="F31" s="239">
        <v>44286.78</v>
      </c>
      <c r="G31" s="239">
        <v>42207.67</v>
      </c>
      <c r="H31" s="239">
        <v>65551.14</v>
      </c>
      <c r="I31" s="239">
        <v>72853.600000000006</v>
      </c>
      <c r="J31" s="239">
        <v>97530.58</v>
      </c>
      <c r="K31" s="239">
        <v>79797.990000000005</v>
      </c>
      <c r="L31" s="237">
        <v>64352.77</v>
      </c>
      <c r="M31" s="160">
        <f t="shared" si="0"/>
        <v>-0.19355399803929907</v>
      </c>
      <c r="O31" s="392">
        <f>L31/L30</f>
        <v>0.51707275016947762</v>
      </c>
      <c r="P31" s="17"/>
      <c r="Q31" s="434">
        <v>5002.866</v>
      </c>
      <c r="R31" s="239">
        <v>8615.6280000000006</v>
      </c>
      <c r="S31" s="239">
        <v>10712.698</v>
      </c>
      <c r="T31" s="239">
        <v>11236.5</v>
      </c>
      <c r="U31" s="239">
        <v>9601.3259999999991</v>
      </c>
      <c r="V31" s="239">
        <v>14200.27</v>
      </c>
      <c r="W31" s="239">
        <v>17568.776999999998</v>
      </c>
      <c r="X31" s="239">
        <v>21765.528999999999</v>
      </c>
      <c r="Y31" s="239">
        <v>22042.305</v>
      </c>
      <c r="Z31" s="237">
        <v>19946.364000000001</v>
      </c>
      <c r="AA31" s="54">
        <f t="shared" si="1"/>
        <v>-9.508719709667382E-2</v>
      </c>
      <c r="AC31" s="443">
        <f>Z31/Z30</f>
        <v>0.46734033423525767</v>
      </c>
      <c r="AE31" s="64">
        <f t="shared" si="31"/>
        <v>1.7707605377762927</v>
      </c>
      <c r="AF31" s="89">
        <f t="shared" si="32"/>
        <v>1.3914727912201641</v>
      </c>
      <c r="AG31" s="89">
        <f t="shared" si="33"/>
        <v>1.7704223219975515</v>
      </c>
      <c r="AH31" s="89">
        <f t="shared" si="34"/>
        <v>2.5372131367419355</v>
      </c>
      <c r="AI31" s="89">
        <f t="shared" si="6"/>
        <v>2.274782284831169</v>
      </c>
      <c r="AJ31" s="89">
        <f t="shared" si="7"/>
        <v>2.1662887937570576</v>
      </c>
      <c r="AK31" s="89">
        <f t="shared" si="8"/>
        <v>2.4115180306807069</v>
      </c>
      <c r="AL31" s="89">
        <f t="shared" si="9"/>
        <v>2.231662007956889</v>
      </c>
      <c r="AM31" s="89">
        <f t="shared" si="10"/>
        <v>2.76226318482458</v>
      </c>
      <c r="AN31" s="128">
        <f t="shared" si="11"/>
        <v>3.0995346431862996</v>
      </c>
      <c r="AO31" s="54">
        <f t="shared" si="12"/>
        <v>0.12209968268578951</v>
      </c>
    </row>
    <row r="32" spans="1:41" ht="20.100000000000001" customHeight="1" x14ac:dyDescent="0.25">
      <c r="A32" s="59"/>
      <c r="B32" s="236" t="s">
        <v>108</v>
      </c>
      <c r="C32" s="434">
        <v>10569.91</v>
      </c>
      <c r="D32" s="239">
        <v>12070.23</v>
      </c>
      <c r="E32" s="239">
        <v>14473.68</v>
      </c>
      <c r="F32" s="239">
        <v>15167.03</v>
      </c>
      <c r="G32" s="239">
        <v>15115.67</v>
      </c>
      <c r="H32" s="239">
        <v>16011.59</v>
      </c>
      <c r="I32" s="239">
        <v>17028.8</v>
      </c>
      <c r="J32" s="239">
        <v>16979.54</v>
      </c>
      <c r="K32" s="239">
        <v>18354.41</v>
      </c>
      <c r="L32" s="237">
        <v>19536.96</v>
      </c>
      <c r="M32" s="160">
        <f t="shared" si="0"/>
        <v>6.4428657744923387E-2</v>
      </c>
      <c r="O32" s="392">
        <f>L32/$L$30</f>
        <v>0.15697894025620154</v>
      </c>
      <c r="P32" s="17"/>
      <c r="Q32" s="434">
        <v>4152.8450000000003</v>
      </c>
      <c r="R32" s="239">
        <v>4811.2780000000002</v>
      </c>
      <c r="S32" s="239">
        <v>5812.6019999999999</v>
      </c>
      <c r="T32" s="239">
        <v>5285.7669999999998</v>
      </c>
      <c r="U32" s="239">
        <v>5277.11</v>
      </c>
      <c r="V32" s="239">
        <v>5914.97</v>
      </c>
      <c r="W32" s="239">
        <v>6284.6639999999998</v>
      </c>
      <c r="X32" s="239">
        <v>6221.7370000000001</v>
      </c>
      <c r="Y32" s="239">
        <v>6978.9210000000003</v>
      </c>
      <c r="Z32" s="237">
        <v>7019.027</v>
      </c>
      <c r="AA32" s="54">
        <f t="shared" si="1"/>
        <v>5.7467336283072651E-3</v>
      </c>
      <c r="AC32" s="443">
        <f>Z32/$Z$30</f>
        <v>0.16445475597388565</v>
      </c>
      <c r="AE32" s="64">
        <f t="shared" si="31"/>
        <v>3.9289312775605474</v>
      </c>
      <c r="AF32" s="89">
        <f t="shared" si="32"/>
        <v>3.9860698594807227</v>
      </c>
      <c r="AG32" s="89">
        <f t="shared" si="33"/>
        <v>4.0159807319216672</v>
      </c>
      <c r="AH32" s="89">
        <f t="shared" si="34"/>
        <v>3.4850376111868964</v>
      </c>
      <c r="AI32" s="89">
        <f t="shared" si="6"/>
        <v>3.4911518973356785</v>
      </c>
      <c r="AJ32" s="89">
        <f t="shared" si="7"/>
        <v>3.6941802781610074</v>
      </c>
      <c r="AK32" s="89">
        <f t="shared" si="8"/>
        <v>3.6906088508879078</v>
      </c>
      <c r="AL32" s="89">
        <f t="shared" si="9"/>
        <v>3.6642553331833487</v>
      </c>
      <c r="AM32" s="89">
        <f t="shared" si="10"/>
        <v>3.8023129046370876</v>
      </c>
      <c r="AN32" s="128">
        <f t="shared" si="11"/>
        <v>3.5926914934565053</v>
      </c>
      <c r="AO32" s="54">
        <f t="shared" si="12"/>
        <v>-5.5129973896924631E-2</v>
      </c>
    </row>
    <row r="33" spans="1:41" ht="20.100000000000001" customHeight="1" x14ac:dyDescent="0.25">
      <c r="A33" s="59"/>
      <c r="B33" s="236" t="s">
        <v>109</v>
      </c>
      <c r="C33" s="434">
        <v>17561.009999999998</v>
      </c>
      <c r="D33" s="239">
        <v>19574.48</v>
      </c>
      <c r="E33" s="239">
        <v>18611.3</v>
      </c>
      <c r="F33" s="239">
        <v>15515.02</v>
      </c>
      <c r="G33" s="239">
        <v>20420.16</v>
      </c>
      <c r="H33" s="239">
        <v>19733.23</v>
      </c>
      <c r="I33" s="239">
        <v>18817.46</v>
      </c>
      <c r="J33" s="239">
        <v>20020.2</v>
      </c>
      <c r="K33" s="239">
        <v>17910.13</v>
      </c>
      <c r="L33" s="237">
        <v>18221.38</v>
      </c>
      <c r="M33" s="160">
        <f t="shared" si="0"/>
        <v>1.7378433322371194E-2</v>
      </c>
      <c r="O33" s="392">
        <f t="shared" ref="O33:O41" si="35">L33/$L$30</f>
        <v>0.14640829087051138</v>
      </c>
      <c r="P33" s="17"/>
      <c r="Q33" s="434">
        <v>4731.7209999999995</v>
      </c>
      <c r="R33" s="239">
        <v>5896.2460000000001</v>
      </c>
      <c r="S33" s="239">
        <v>6845.6319999999996</v>
      </c>
      <c r="T33" s="239">
        <v>5257.3159999999998</v>
      </c>
      <c r="U33" s="239">
        <v>6187.93</v>
      </c>
      <c r="V33" s="239">
        <v>5426.6310000000003</v>
      </c>
      <c r="W33" s="239">
        <v>6102.0029999999997</v>
      </c>
      <c r="X33" s="239">
        <v>6109.9520000000002</v>
      </c>
      <c r="Y33" s="239">
        <v>5668.942</v>
      </c>
      <c r="Z33" s="237">
        <v>6136.0069999999996</v>
      </c>
      <c r="AA33" s="54">
        <f t="shared" si="1"/>
        <v>8.2390153224358192E-2</v>
      </c>
      <c r="AC33" s="443">
        <f t="shared" ref="AC33:AC41" si="36">Z33/$Z$30</f>
        <v>0.14376572904464596</v>
      </c>
      <c r="AE33" s="64">
        <f t="shared" si="31"/>
        <v>2.6944469594858154</v>
      </c>
      <c r="AF33" s="89">
        <f t="shared" si="32"/>
        <v>3.0122107969151672</v>
      </c>
      <c r="AG33" s="89">
        <f t="shared" si="33"/>
        <v>3.6782126987367891</v>
      </c>
      <c r="AH33" s="89">
        <f t="shared" si="34"/>
        <v>3.3885331762382513</v>
      </c>
      <c r="AI33" s="89">
        <f t="shared" si="6"/>
        <v>3.0303043658815603</v>
      </c>
      <c r="AJ33" s="89">
        <f t="shared" si="7"/>
        <v>2.749996325994275</v>
      </c>
      <c r="AK33" s="89">
        <f t="shared" si="8"/>
        <v>3.2427346730111291</v>
      </c>
      <c r="AL33" s="89">
        <f t="shared" si="9"/>
        <v>3.0518935874766484</v>
      </c>
      <c r="AM33" s="89">
        <f t="shared" si="10"/>
        <v>3.1652154395305891</v>
      </c>
      <c r="AN33" s="128">
        <f t="shared" si="11"/>
        <v>3.3674765577579739</v>
      </c>
      <c r="AO33" s="54">
        <f t="shared" si="12"/>
        <v>6.3901216865472107E-2</v>
      </c>
    </row>
    <row r="34" spans="1:41" ht="20.100000000000001" customHeight="1" x14ac:dyDescent="0.25">
      <c r="A34" s="59"/>
      <c r="B34" s="236" t="s">
        <v>120</v>
      </c>
      <c r="C34" s="434">
        <v>1292.23</v>
      </c>
      <c r="D34" s="239">
        <v>1406.13</v>
      </c>
      <c r="E34" s="239">
        <v>1339.49</v>
      </c>
      <c r="F34" s="239">
        <v>1393.52</v>
      </c>
      <c r="G34" s="239">
        <v>2006.87</v>
      </c>
      <c r="H34" s="239">
        <v>1899.09</v>
      </c>
      <c r="I34" s="239">
        <v>1828.89</v>
      </c>
      <c r="J34" s="239">
        <v>2637.1</v>
      </c>
      <c r="K34" s="239">
        <v>2322.77</v>
      </c>
      <c r="L34" s="237">
        <v>2275.02</v>
      </c>
      <c r="M34" s="160">
        <f t="shared" si="0"/>
        <v>-2.0557351782569948E-2</v>
      </c>
      <c r="O34" s="392">
        <f t="shared" si="35"/>
        <v>1.8279723593725105E-2</v>
      </c>
      <c r="P34" s="17"/>
      <c r="Q34" s="434">
        <v>480.83600000000001</v>
      </c>
      <c r="R34" s="239">
        <v>586.83399999999995</v>
      </c>
      <c r="S34" s="239">
        <v>842.077</v>
      </c>
      <c r="T34" s="239">
        <v>824.41600000000005</v>
      </c>
      <c r="U34" s="239">
        <v>1341.0509999999999</v>
      </c>
      <c r="V34" s="239">
        <v>1723.3109999999999</v>
      </c>
      <c r="W34" s="239">
        <v>1838.337</v>
      </c>
      <c r="X34" s="239">
        <v>2411.8870000000002</v>
      </c>
      <c r="Y34" s="239">
        <v>1961.27</v>
      </c>
      <c r="Z34" s="237">
        <v>2080.777</v>
      </c>
      <c r="AA34" s="54">
        <f t="shared" si="1"/>
        <v>6.093347677780217E-2</v>
      </c>
      <c r="AC34" s="443">
        <f t="shared" si="36"/>
        <v>4.8752294836745022E-2</v>
      </c>
      <c r="AE34" s="64">
        <f t="shared" si="31"/>
        <v>3.7209784635862038</v>
      </c>
      <c r="AF34" s="89">
        <f t="shared" si="32"/>
        <v>4.1733979077325696</v>
      </c>
      <c r="AG34" s="89">
        <f t="shared" si="33"/>
        <v>6.2865493583378749</v>
      </c>
      <c r="AH34" s="89">
        <f t="shared" si="34"/>
        <v>5.9160686606579027</v>
      </c>
      <c r="AI34" s="89">
        <f t="shared" si="6"/>
        <v>6.6823012950514986</v>
      </c>
      <c r="AJ34" s="89">
        <f t="shared" si="7"/>
        <v>9.0744040566797786</v>
      </c>
      <c r="AK34" s="89">
        <f t="shared" si="8"/>
        <v>10.05165428210554</v>
      </c>
      <c r="AL34" s="89">
        <f t="shared" si="9"/>
        <v>9.145982329073604</v>
      </c>
      <c r="AM34" s="89">
        <f t="shared" si="10"/>
        <v>8.4436685509111964</v>
      </c>
      <c r="AN34" s="128">
        <f t="shared" si="11"/>
        <v>9.1461921213879442</v>
      </c>
      <c r="AO34" s="54">
        <f t="shared" si="12"/>
        <v>8.3201225420073507E-2</v>
      </c>
    </row>
    <row r="35" spans="1:41" ht="20.100000000000001" customHeight="1" x14ac:dyDescent="0.25">
      <c r="A35" s="59"/>
      <c r="B35" s="236" t="s">
        <v>127</v>
      </c>
      <c r="C35" s="434">
        <v>161.54</v>
      </c>
      <c r="D35" s="239">
        <v>50.49</v>
      </c>
      <c r="E35" s="239">
        <v>377.87</v>
      </c>
      <c r="F35" s="239">
        <v>245.98</v>
      </c>
      <c r="G35" s="239">
        <v>486.08</v>
      </c>
      <c r="H35" s="239">
        <v>643.67999999999995</v>
      </c>
      <c r="I35" s="239">
        <v>1047.21</v>
      </c>
      <c r="J35" s="239">
        <v>1482.54</v>
      </c>
      <c r="K35" s="239">
        <v>2392.0700000000002</v>
      </c>
      <c r="L35" s="237">
        <v>2878.5</v>
      </c>
      <c r="M35" s="160">
        <f t="shared" si="0"/>
        <v>0.20335107250205881</v>
      </c>
      <c r="O35" s="392">
        <f t="shared" si="35"/>
        <v>2.3128668919190916E-2</v>
      </c>
      <c r="P35" s="17"/>
      <c r="Q35" s="434">
        <v>112.571</v>
      </c>
      <c r="R35" s="239">
        <v>46.896999999999998</v>
      </c>
      <c r="S35" s="239">
        <v>160.833</v>
      </c>
      <c r="T35" s="239">
        <v>190.14699999999999</v>
      </c>
      <c r="U35" s="239">
        <v>260.58100000000002</v>
      </c>
      <c r="V35" s="239">
        <v>364.34800000000001</v>
      </c>
      <c r="W35" s="239">
        <v>655.63699999999994</v>
      </c>
      <c r="X35" s="239">
        <v>776.06200000000001</v>
      </c>
      <c r="Y35" s="239">
        <v>1183.9259999999999</v>
      </c>
      <c r="Z35" s="237">
        <v>1742.3009999999999</v>
      </c>
      <c r="AA35" s="54">
        <f t="shared" si="1"/>
        <v>0.47162998363073372</v>
      </c>
      <c r="AC35" s="443">
        <f t="shared" si="36"/>
        <v>4.0821852628299758E-2</v>
      </c>
      <c r="AE35" s="64">
        <f t="shared" si="31"/>
        <v>6.9686145846230039</v>
      </c>
      <c r="AF35" s="89">
        <f t="shared" si="32"/>
        <v>9.2883739354327588</v>
      </c>
      <c r="AG35" s="89">
        <f t="shared" si="33"/>
        <v>4.2563050784661387</v>
      </c>
      <c r="AH35" s="89">
        <f t="shared" si="34"/>
        <v>7.7301813155541099</v>
      </c>
      <c r="AI35" s="89">
        <f t="shared" si="6"/>
        <v>5.3608665240289666</v>
      </c>
      <c r="AJ35" s="89">
        <f t="shared" si="7"/>
        <v>5.6603902560278403</v>
      </c>
      <c r="AK35" s="89">
        <f t="shared" si="8"/>
        <v>6.2607977387534488</v>
      </c>
      <c r="AL35" s="89">
        <f t="shared" si="9"/>
        <v>5.2346783223386897</v>
      </c>
      <c r="AM35" s="89">
        <f t="shared" si="10"/>
        <v>4.9493785716973164</v>
      </c>
      <c r="AN35" s="128">
        <f t="shared" si="11"/>
        <v>6.0528087545596669</v>
      </c>
      <c r="AO35" s="54">
        <f t="shared" si="12"/>
        <v>0.22294317698230656</v>
      </c>
    </row>
    <row r="36" spans="1:41" ht="20.100000000000001" customHeight="1" x14ac:dyDescent="0.25">
      <c r="A36" s="59"/>
      <c r="B36" s="236" t="s">
        <v>118</v>
      </c>
      <c r="C36" s="434">
        <v>4286.58</v>
      </c>
      <c r="D36" s="239">
        <v>4070.81</v>
      </c>
      <c r="E36" s="239">
        <v>3870.67</v>
      </c>
      <c r="F36" s="239">
        <v>4499.0200000000004</v>
      </c>
      <c r="G36" s="239">
        <v>4463.57</v>
      </c>
      <c r="H36" s="239">
        <v>5146.32</v>
      </c>
      <c r="I36" s="239">
        <v>3494.75</v>
      </c>
      <c r="J36" s="239">
        <v>3790.16</v>
      </c>
      <c r="K36" s="239">
        <v>2330.44</v>
      </c>
      <c r="L36" s="237">
        <v>2616.09</v>
      </c>
      <c r="M36" s="160">
        <f t="shared" si="0"/>
        <v>0.12257341961174717</v>
      </c>
      <c r="O36" s="392">
        <f t="shared" si="35"/>
        <v>2.1020211732779629E-2</v>
      </c>
      <c r="P36" s="17"/>
      <c r="Q36" s="434">
        <v>1807.289</v>
      </c>
      <c r="R36" s="239">
        <v>2276.7379999999998</v>
      </c>
      <c r="S36" s="239">
        <v>2165.6559999999999</v>
      </c>
      <c r="T36" s="239">
        <v>2255.8020000000001</v>
      </c>
      <c r="U36" s="239">
        <v>2276.1410000000001</v>
      </c>
      <c r="V36" s="239">
        <v>2095.8739999999998</v>
      </c>
      <c r="W36" s="239">
        <v>2284.0709999999999</v>
      </c>
      <c r="X36" s="239">
        <v>2406.2530000000002</v>
      </c>
      <c r="Y36" s="239">
        <v>1581.7529999999999</v>
      </c>
      <c r="Z36" s="237">
        <v>1491.5419999999999</v>
      </c>
      <c r="AA36" s="54">
        <f t="shared" si="1"/>
        <v>-5.7032292652519086E-2</v>
      </c>
      <c r="AC36" s="443">
        <f t="shared" si="36"/>
        <v>3.4946606650010231E-2</v>
      </c>
      <c r="AE36" s="64">
        <f t="shared" si="31"/>
        <v>4.2161560031540297</v>
      </c>
      <c r="AF36" s="89">
        <f t="shared" si="32"/>
        <v>5.5928377890395273</v>
      </c>
      <c r="AG36" s="89">
        <f t="shared" si="33"/>
        <v>5.595041685289627</v>
      </c>
      <c r="AH36" s="89">
        <f t="shared" si="34"/>
        <v>5.0139852679027879</v>
      </c>
      <c r="AI36" s="89">
        <f t="shared" si="6"/>
        <v>5.0993733715389258</v>
      </c>
      <c r="AJ36" s="89">
        <f t="shared" si="7"/>
        <v>4.0725683595268078</v>
      </c>
      <c r="AK36" s="89">
        <f t="shared" si="8"/>
        <v>6.535720723943057</v>
      </c>
      <c r="AL36" s="89">
        <f t="shared" si="9"/>
        <v>6.3486844882537952</v>
      </c>
      <c r="AM36" s="89">
        <f t="shared" si="10"/>
        <v>6.7873577521841364</v>
      </c>
      <c r="AN36" s="128">
        <f t="shared" si="11"/>
        <v>5.7014170001796574</v>
      </c>
      <c r="AO36" s="54">
        <f t="shared" si="12"/>
        <v>-0.15999462407223619</v>
      </c>
    </row>
    <row r="37" spans="1:41" ht="20.100000000000001" customHeight="1" x14ac:dyDescent="0.25">
      <c r="A37" s="59"/>
      <c r="B37" s="236" t="s">
        <v>123</v>
      </c>
      <c r="C37" s="434">
        <v>939.21</v>
      </c>
      <c r="D37" s="239">
        <v>1360.56</v>
      </c>
      <c r="E37" s="239">
        <v>1762.35</v>
      </c>
      <c r="F37" s="239">
        <v>1618.96</v>
      </c>
      <c r="G37" s="239">
        <v>1639.4</v>
      </c>
      <c r="H37" s="239">
        <v>1511.97</v>
      </c>
      <c r="I37" s="239">
        <v>1565.27</v>
      </c>
      <c r="J37" s="239">
        <v>1994.08</v>
      </c>
      <c r="K37" s="239">
        <v>1332.51</v>
      </c>
      <c r="L37" s="237">
        <v>1216.4000000000001</v>
      </c>
      <c r="M37" s="160">
        <f t="shared" si="0"/>
        <v>-8.7136306669368266E-2</v>
      </c>
      <c r="O37" s="392">
        <f t="shared" si="35"/>
        <v>9.7737407932269697E-3</v>
      </c>
      <c r="P37" s="17"/>
      <c r="Q37" s="434">
        <v>675.71100000000001</v>
      </c>
      <c r="R37" s="239">
        <v>963.94500000000005</v>
      </c>
      <c r="S37" s="239">
        <v>1059.4280000000001</v>
      </c>
      <c r="T37" s="239">
        <v>1035.7180000000001</v>
      </c>
      <c r="U37" s="239">
        <v>1163.9949999999999</v>
      </c>
      <c r="V37" s="239">
        <v>1055.53</v>
      </c>
      <c r="W37" s="239">
        <v>1019.141</v>
      </c>
      <c r="X37" s="239">
        <v>1362.1869999999999</v>
      </c>
      <c r="Y37" s="239">
        <v>970.59500000000003</v>
      </c>
      <c r="Z37" s="237">
        <v>844.20600000000002</v>
      </c>
      <c r="AA37" s="54">
        <f t="shared" si="1"/>
        <v>-0.13021806211653678</v>
      </c>
      <c r="AC37" s="443">
        <f t="shared" si="36"/>
        <v>1.9779620696955592E-2</v>
      </c>
      <c r="AE37" s="64">
        <f t="shared" si="31"/>
        <v>7.1944613025840862</v>
      </c>
      <c r="AF37" s="89">
        <f t="shared" si="32"/>
        <v>7.0849135650026458</v>
      </c>
      <c r="AG37" s="89">
        <f t="shared" si="33"/>
        <v>6.0114506199109154</v>
      </c>
      <c r="AH37" s="89">
        <f t="shared" si="34"/>
        <v>6.3974279784553048</v>
      </c>
      <c r="AI37" s="89">
        <f t="shared" si="6"/>
        <v>7.100128095644747</v>
      </c>
      <c r="AJ37" s="89">
        <f t="shared" si="7"/>
        <v>6.9811570335390254</v>
      </c>
      <c r="AK37" s="89">
        <f t="shared" si="8"/>
        <v>6.5109597705188236</v>
      </c>
      <c r="AL37" s="89">
        <f t="shared" si="9"/>
        <v>6.8311552194495704</v>
      </c>
      <c r="AM37" s="89">
        <f t="shared" si="10"/>
        <v>7.2839603455133553</v>
      </c>
      <c r="AN37" s="128">
        <f t="shared" si="11"/>
        <v>6.940200591910556</v>
      </c>
      <c r="AO37" s="54">
        <f t="shared" si="12"/>
        <v>-4.7194072633102983E-2</v>
      </c>
    </row>
    <row r="38" spans="1:41" ht="20.100000000000001" customHeight="1" x14ac:dyDescent="0.25">
      <c r="A38" s="59"/>
      <c r="B38" s="236" t="s">
        <v>125</v>
      </c>
      <c r="C38" s="434">
        <v>331.08</v>
      </c>
      <c r="D38" s="239">
        <v>314.81</v>
      </c>
      <c r="E38" s="239">
        <v>649.38</v>
      </c>
      <c r="F38" s="239">
        <v>513.05999999999995</v>
      </c>
      <c r="G38" s="239">
        <v>1068.48</v>
      </c>
      <c r="H38" s="239">
        <v>1184.6600000000001</v>
      </c>
      <c r="I38" s="239">
        <v>1710.07</v>
      </c>
      <c r="J38" s="239">
        <v>1932.75</v>
      </c>
      <c r="K38" s="239">
        <v>1344.06</v>
      </c>
      <c r="L38" s="237">
        <v>1624.13</v>
      </c>
      <c r="M38" s="160">
        <f t="shared" ref="M38:M69" si="37">(L38-K38)/K38</f>
        <v>0.20837611416157029</v>
      </c>
      <c r="O38" s="392">
        <f t="shared" si="35"/>
        <v>1.3049840212515387E-2</v>
      </c>
      <c r="P38" s="17"/>
      <c r="Q38" s="434">
        <v>249.03399999999999</v>
      </c>
      <c r="R38" s="239">
        <v>316.68099999999998</v>
      </c>
      <c r="S38" s="239">
        <v>408.39800000000002</v>
      </c>
      <c r="T38" s="239">
        <v>345.649</v>
      </c>
      <c r="U38" s="239">
        <v>539.44600000000003</v>
      </c>
      <c r="V38" s="239">
        <v>726.25699999999995</v>
      </c>
      <c r="W38" s="239">
        <v>840.71100000000001</v>
      </c>
      <c r="X38" s="239">
        <v>1061.204</v>
      </c>
      <c r="Y38" s="239">
        <v>756.76800000000003</v>
      </c>
      <c r="Z38" s="237">
        <v>812.55</v>
      </c>
      <c r="AA38" s="54">
        <f t="shared" ref="AA38:AA69" si="38">(Z38-Y38)/Y38</f>
        <v>7.3710833439045942E-2</v>
      </c>
      <c r="AC38" s="443">
        <f t="shared" si="36"/>
        <v>1.9037925337312533E-2</v>
      </c>
      <c r="AE38" s="64">
        <f t="shared" si="31"/>
        <v>7.5218678265071892</v>
      </c>
      <c r="AF38" s="89">
        <f t="shared" si="32"/>
        <v>10.059432673676184</v>
      </c>
      <c r="AG38" s="89">
        <f t="shared" si="33"/>
        <v>6.2890449351689304</v>
      </c>
      <c r="AH38" s="89">
        <f t="shared" si="34"/>
        <v>6.7370093166491252</v>
      </c>
      <c r="AI38" s="89">
        <f t="shared" ref="AI38:AI70" si="39">(U38/G38)*10</f>
        <v>5.0487234201856843</v>
      </c>
      <c r="AJ38" s="89">
        <f t="shared" ref="AJ38:AJ70" si="40">(V38/H38)*10</f>
        <v>6.130510019752502</v>
      </c>
      <c r="AK38" s="89">
        <f t="shared" ref="AK38:AK70" si="41">(W38/I38)*10</f>
        <v>4.9162373470091865</v>
      </c>
      <c r="AL38" s="89">
        <f t="shared" si="9"/>
        <v>5.4906428663820979</v>
      </c>
      <c r="AM38" s="89">
        <f t="shared" si="10"/>
        <v>5.6304629257622434</v>
      </c>
      <c r="AN38" s="128">
        <f t="shared" ref="AN38:AN69" si="42">(Z38/L38)*10</f>
        <v>5.0029862141577333</v>
      </c>
      <c r="AO38" s="54">
        <f t="shared" si="12"/>
        <v>-0.11144318324759474</v>
      </c>
    </row>
    <row r="39" spans="1:41" ht="20.100000000000001" customHeight="1" x14ac:dyDescent="0.25">
      <c r="A39" s="59"/>
      <c r="B39" s="236" t="s">
        <v>240</v>
      </c>
      <c r="C39" s="434">
        <v>183.46</v>
      </c>
      <c r="D39" s="239">
        <v>456.12</v>
      </c>
      <c r="E39" s="239">
        <v>852.24</v>
      </c>
      <c r="F39" s="239">
        <v>468.23</v>
      </c>
      <c r="G39" s="239">
        <v>1154.1300000000001</v>
      </c>
      <c r="H39" s="239">
        <v>1607.34</v>
      </c>
      <c r="I39" s="239">
        <v>2757.31</v>
      </c>
      <c r="J39" s="239">
        <v>7057.13</v>
      </c>
      <c r="K39" s="239">
        <v>1100.75</v>
      </c>
      <c r="L39" s="237">
        <v>4740.5</v>
      </c>
      <c r="M39" s="160">
        <f t="shared" si="37"/>
        <v>3.3066091301385421</v>
      </c>
      <c r="O39" s="392">
        <f t="shared" si="35"/>
        <v>3.8089788088040484E-2</v>
      </c>
      <c r="P39" s="17"/>
      <c r="Q39" s="434">
        <v>76.010999999999996</v>
      </c>
      <c r="R39" s="239">
        <v>89.962999999999994</v>
      </c>
      <c r="S39" s="239">
        <v>147.547</v>
      </c>
      <c r="T39" s="239">
        <v>97.626000000000005</v>
      </c>
      <c r="U39" s="239">
        <v>274.80700000000002</v>
      </c>
      <c r="V39" s="239">
        <v>207.55199999999999</v>
      </c>
      <c r="W39" s="239">
        <v>381.642</v>
      </c>
      <c r="X39" s="239">
        <v>857.15200000000004</v>
      </c>
      <c r="Y39" s="239">
        <v>289.48500000000001</v>
      </c>
      <c r="Z39" s="237">
        <v>630.26300000000003</v>
      </c>
      <c r="AA39" s="54">
        <f t="shared" si="38"/>
        <v>1.177187073596214</v>
      </c>
      <c r="AC39" s="443">
        <f t="shared" si="36"/>
        <v>1.4766968108880205E-2</v>
      </c>
      <c r="AE39" s="64">
        <f t="shared" si="31"/>
        <v>4.1431919764526324</v>
      </c>
      <c r="AF39" s="89">
        <f t="shared" si="32"/>
        <v>1.9723537665526614</v>
      </c>
      <c r="AG39" s="89">
        <f t="shared" si="33"/>
        <v>1.7312846146625362</v>
      </c>
      <c r="AH39" s="89">
        <f t="shared" si="34"/>
        <v>2.0850009610661426</v>
      </c>
      <c r="AI39" s="89">
        <f t="shared" si="39"/>
        <v>2.3810749222357965</v>
      </c>
      <c r="AJ39" s="89">
        <f t="shared" si="40"/>
        <v>1.2912762701108664</v>
      </c>
      <c r="AK39" s="89">
        <f t="shared" si="41"/>
        <v>1.3841098752044565</v>
      </c>
      <c r="AL39" s="89">
        <f t="shared" si="9"/>
        <v>1.2145900670669239</v>
      </c>
      <c r="AM39" s="89">
        <f t="shared" si="10"/>
        <v>2.6298887122416534</v>
      </c>
      <c r="AN39" s="128">
        <f t="shared" si="42"/>
        <v>1.3295285307457019</v>
      </c>
      <c r="AO39" s="54">
        <f t="shared" si="12"/>
        <v>-0.49445445179600622</v>
      </c>
    </row>
    <row r="40" spans="1:41" ht="20.100000000000001" customHeight="1" x14ac:dyDescent="0.25">
      <c r="A40" s="59"/>
      <c r="B40" s="236" t="s">
        <v>124</v>
      </c>
      <c r="C40" s="434">
        <v>2086.0500000000002</v>
      </c>
      <c r="D40" s="239">
        <v>3257.5</v>
      </c>
      <c r="E40" s="239">
        <v>4656.71</v>
      </c>
      <c r="F40" s="239">
        <v>4050.63</v>
      </c>
      <c r="G40" s="239">
        <v>6437.32</v>
      </c>
      <c r="H40" s="239">
        <v>5258.04</v>
      </c>
      <c r="I40" s="239">
        <v>6194.99</v>
      </c>
      <c r="J40" s="239">
        <v>5795.26</v>
      </c>
      <c r="K40" s="239">
        <v>4823.09</v>
      </c>
      <c r="L40" s="237">
        <v>3824.17</v>
      </c>
      <c r="M40" s="160">
        <f t="shared" si="37"/>
        <v>-0.20711203813322995</v>
      </c>
      <c r="O40" s="392">
        <f t="shared" si="35"/>
        <v>3.072710155313612E-2</v>
      </c>
      <c r="P40" s="17"/>
      <c r="Q40" s="434">
        <v>378.029</v>
      </c>
      <c r="R40" s="239">
        <v>386.37200000000001</v>
      </c>
      <c r="S40" s="239">
        <v>601.23199999999997</v>
      </c>
      <c r="T40" s="239">
        <v>685.41499999999996</v>
      </c>
      <c r="U40" s="239">
        <v>831.90499999999997</v>
      </c>
      <c r="V40" s="239">
        <v>686.09900000000005</v>
      </c>
      <c r="W40" s="239">
        <v>843.42399999999998</v>
      </c>
      <c r="X40" s="239">
        <v>776.16499999999996</v>
      </c>
      <c r="Y40" s="239">
        <v>675.45</v>
      </c>
      <c r="Z40" s="237">
        <v>537.67499999999995</v>
      </c>
      <c r="AA40" s="54">
        <f t="shared" si="38"/>
        <v>-0.20397512769264947</v>
      </c>
      <c r="AC40" s="443">
        <f t="shared" si="36"/>
        <v>1.2597645075059401E-2</v>
      </c>
      <c r="AE40" s="64">
        <f t="shared" si="31"/>
        <v>1.812176122336473</v>
      </c>
      <c r="AF40" s="89">
        <f t="shared" si="32"/>
        <v>1.1860997697620876</v>
      </c>
      <c r="AG40" s="89">
        <f t="shared" si="33"/>
        <v>1.2911089589001676</v>
      </c>
      <c r="AH40" s="89">
        <f t="shared" si="34"/>
        <v>1.6921194974608886</v>
      </c>
      <c r="AI40" s="89">
        <f t="shared" si="39"/>
        <v>1.2923157463043626</v>
      </c>
      <c r="AJ40" s="89">
        <f t="shared" si="40"/>
        <v>1.3048569428912677</v>
      </c>
      <c r="AK40" s="89">
        <f t="shared" si="41"/>
        <v>1.3614614390015156</v>
      </c>
      <c r="AL40" s="89">
        <f t="shared" si="9"/>
        <v>1.3393100568395551</v>
      </c>
      <c r="AM40" s="89">
        <f t="shared" si="10"/>
        <v>1.4004507483791513</v>
      </c>
      <c r="AN40" s="128">
        <f t="shared" si="42"/>
        <v>1.4059913654466196</v>
      </c>
      <c r="AO40" s="54">
        <f t="shared" si="12"/>
        <v>3.9563098337309713E-3</v>
      </c>
    </row>
    <row r="41" spans="1:41" ht="20.100000000000001" customHeight="1" thickBot="1" x14ac:dyDescent="0.3">
      <c r="A41" s="59"/>
      <c r="B41" s="23" t="s">
        <v>33</v>
      </c>
      <c r="C41" s="254">
        <f>C30-SUM(C31:C40)</f>
        <v>1438.5099999999948</v>
      </c>
      <c r="D41" s="212">
        <f t="shared" ref="D41:L41" si="43">D30-SUM(D31:D40)</f>
        <v>2070.1000000000058</v>
      </c>
      <c r="E41" s="212">
        <f t="shared" si="43"/>
        <v>2420.3799999999901</v>
      </c>
      <c r="F41" s="212">
        <f t="shared" si="43"/>
        <v>2367.859999999986</v>
      </c>
      <c r="G41" s="212">
        <f t="shared" si="43"/>
        <v>2278.2500000000291</v>
      </c>
      <c r="H41" s="212">
        <f t="shared" si="43"/>
        <v>3475.5900000000111</v>
      </c>
      <c r="I41" s="212">
        <f t="shared" si="43"/>
        <v>2884.8199999999633</v>
      </c>
      <c r="J41" s="212">
        <f t="shared" si="43"/>
        <v>2564.9399999999732</v>
      </c>
      <c r="K41" s="212">
        <f t="shared" si="43"/>
        <v>3796.6899999999732</v>
      </c>
      <c r="L41" s="213">
        <f t="shared" si="43"/>
        <v>3170.0099999999948</v>
      </c>
      <c r="M41" s="160">
        <f t="shared" si="37"/>
        <v>-0.16505956504217698</v>
      </c>
      <c r="O41" s="392">
        <f t="shared" si="35"/>
        <v>2.5470943811194812E-2</v>
      </c>
      <c r="P41" s="17"/>
      <c r="Q41" s="254">
        <f>Q30-SUM(Q31:Q40)</f>
        <v>426.96400000000358</v>
      </c>
      <c r="R41" s="212">
        <f t="shared" ref="R41:Z41" si="44">R30-SUM(R31:R40)</f>
        <v>648.5779999999977</v>
      </c>
      <c r="S41" s="212">
        <f t="shared" si="44"/>
        <v>689.1140000000014</v>
      </c>
      <c r="T41" s="212">
        <f t="shared" si="44"/>
        <v>825.36199999999735</v>
      </c>
      <c r="U41" s="212">
        <f t="shared" si="44"/>
        <v>846.13700000000608</v>
      </c>
      <c r="V41" s="212">
        <f t="shared" si="44"/>
        <v>1174.7829999999958</v>
      </c>
      <c r="W41" s="212">
        <f t="shared" si="44"/>
        <v>1111.3449999999939</v>
      </c>
      <c r="X41" s="212"/>
      <c r="Y41" s="212">
        <f t="shared" si="44"/>
        <v>1618.8660000000091</v>
      </c>
      <c r="Z41" s="213">
        <f t="shared" si="44"/>
        <v>1439.8839999999909</v>
      </c>
      <c r="AA41" s="54">
        <f t="shared" si="38"/>
        <v>-0.11056010812508087</v>
      </c>
      <c r="AC41" s="443">
        <f t="shared" si="36"/>
        <v>3.3736267412947815E-2</v>
      </c>
      <c r="AE41" s="64">
        <f t="shared" si="31"/>
        <v>2.968098935704341</v>
      </c>
      <c r="AF41" s="89">
        <f t="shared" si="32"/>
        <v>3.1330756968262201</v>
      </c>
      <c r="AG41" s="89">
        <f t="shared" si="33"/>
        <v>2.8471314421702552</v>
      </c>
      <c r="AH41" s="89">
        <f t="shared" si="34"/>
        <v>3.4856874984163011</v>
      </c>
      <c r="AI41" s="89">
        <f t="shared" si="39"/>
        <v>3.7139778338636904</v>
      </c>
      <c r="AJ41" s="89">
        <f t="shared" si="40"/>
        <v>3.3800966166895172</v>
      </c>
      <c r="AK41" s="89">
        <f t="shared" si="41"/>
        <v>3.852389403844982</v>
      </c>
      <c r="AL41" s="89">
        <f t="shared" si="9"/>
        <v>0</v>
      </c>
      <c r="AM41" s="89">
        <f t="shared" si="10"/>
        <v>4.2638877548602085</v>
      </c>
      <c r="AN41" s="128">
        <f t="shared" si="42"/>
        <v>4.5422064914621512</v>
      </c>
      <c r="AO41" s="54">
        <f t="shared" si="12"/>
        <v>6.5273466986718862E-2</v>
      </c>
    </row>
    <row r="42" spans="1:41" ht="20.100000000000001" customHeight="1" thickBot="1" x14ac:dyDescent="0.3">
      <c r="A42" s="506" t="s">
        <v>56</v>
      </c>
      <c r="B42" s="507"/>
      <c r="C42" s="240">
        <v>1497003.92</v>
      </c>
      <c r="D42" s="99">
        <v>1681867.46</v>
      </c>
      <c r="E42" s="99">
        <v>1866671.55</v>
      </c>
      <c r="F42" s="99">
        <v>1638051.72</v>
      </c>
      <c r="G42" s="99">
        <v>1384490.74</v>
      </c>
      <c r="H42" s="99">
        <v>1402522.02</v>
      </c>
      <c r="I42" s="99">
        <v>1646785.44</v>
      </c>
      <c r="J42" s="99">
        <v>1678629.59</v>
      </c>
      <c r="K42" s="99">
        <v>1681508.86</v>
      </c>
      <c r="L42" s="238">
        <v>1575521.55</v>
      </c>
      <c r="M42" s="439">
        <f t="shared" si="37"/>
        <v>-6.3031074364960554E-2</v>
      </c>
      <c r="O42" s="415">
        <f>L42/L75</f>
        <v>0.53023019941383831</v>
      </c>
      <c r="P42" s="17"/>
      <c r="Q42" s="240">
        <v>386175.48800000001</v>
      </c>
      <c r="R42" s="99">
        <v>391011.82299999997</v>
      </c>
      <c r="S42" s="99">
        <v>406063.09399999998</v>
      </c>
      <c r="T42" s="99">
        <v>407598.054</v>
      </c>
      <c r="U42" s="99">
        <v>406953.16899999999</v>
      </c>
      <c r="V42" s="99">
        <v>421887.391</v>
      </c>
      <c r="W42" s="99">
        <v>431264.80099999998</v>
      </c>
      <c r="X42" s="99">
        <v>442364.45199999999</v>
      </c>
      <c r="Y42" s="99">
        <v>454202.09499999997</v>
      </c>
      <c r="Z42" s="238">
        <v>456577.59399999998</v>
      </c>
      <c r="AA42" s="46">
        <f t="shared" si="38"/>
        <v>5.23004853159035E-3</v>
      </c>
      <c r="AC42" s="442">
        <f>Z42/Z75</f>
        <v>0.55579279702105278</v>
      </c>
      <c r="AE42" s="233">
        <f t="shared" si="31"/>
        <v>2.5796558234797411</v>
      </c>
      <c r="AF42" s="242">
        <f t="shared" si="32"/>
        <v>2.3248670439227119</v>
      </c>
      <c r="AG42" s="242">
        <f t="shared" si="33"/>
        <v>2.1753323127467175</v>
      </c>
      <c r="AH42" s="242">
        <f t="shared" si="34"/>
        <v>2.4883100394412456</v>
      </c>
      <c r="AI42" s="242">
        <f t="shared" si="39"/>
        <v>2.939370825983278</v>
      </c>
      <c r="AJ42" s="242">
        <f t="shared" si="40"/>
        <v>3.0080625115604249</v>
      </c>
      <c r="AK42" s="242">
        <f t="shared" si="41"/>
        <v>2.6188281152157868</v>
      </c>
      <c r="AL42" s="242">
        <f t="shared" si="9"/>
        <v>2.6352713822946487</v>
      </c>
      <c r="AM42" s="242">
        <f t="shared" si="10"/>
        <v>2.7011579052875163</v>
      </c>
      <c r="AN42" s="234">
        <f t="shared" si="42"/>
        <v>2.8979457247030354</v>
      </c>
      <c r="AO42" s="46">
        <f t="shared" si="12"/>
        <v>7.2853134217109969E-2</v>
      </c>
    </row>
    <row r="43" spans="1:41" ht="20.100000000000001" customHeight="1" x14ac:dyDescent="0.25">
      <c r="A43" s="59"/>
      <c r="B43" s="236" t="s">
        <v>91</v>
      </c>
      <c r="C43" s="97">
        <v>513298.16</v>
      </c>
      <c r="D43" s="75">
        <v>580022.09</v>
      </c>
      <c r="E43" s="75">
        <v>596395.93000000005</v>
      </c>
      <c r="F43" s="75">
        <v>515312.22</v>
      </c>
      <c r="G43" s="75">
        <v>361901.61</v>
      </c>
      <c r="H43" s="75">
        <v>367413.69</v>
      </c>
      <c r="I43" s="75">
        <v>379599.54</v>
      </c>
      <c r="J43" s="75">
        <v>385057.31</v>
      </c>
      <c r="K43" s="75">
        <v>425992.59</v>
      </c>
      <c r="L43" s="98">
        <v>419931.88</v>
      </c>
      <c r="M43" s="160">
        <f t="shared" si="37"/>
        <v>-1.4227266253621971E-2</v>
      </c>
      <c r="O43" s="392">
        <f>L43/L42</f>
        <v>0.26653515466037264</v>
      </c>
      <c r="P43" s="17"/>
      <c r="Q43" s="106">
        <v>110519.433</v>
      </c>
      <c r="R43" s="75">
        <v>110544.416</v>
      </c>
      <c r="S43" s="75">
        <v>112817.003</v>
      </c>
      <c r="T43" s="75">
        <v>113356.75</v>
      </c>
      <c r="U43" s="75">
        <v>109002.72199999999</v>
      </c>
      <c r="V43" s="75">
        <v>110101.22900000001</v>
      </c>
      <c r="W43" s="75">
        <v>109881.253</v>
      </c>
      <c r="X43" s="75">
        <v>109385.83100000001</v>
      </c>
      <c r="Y43" s="75">
        <v>114463.317</v>
      </c>
      <c r="Z43" s="98">
        <v>114329.939</v>
      </c>
      <c r="AA43" s="54">
        <f t="shared" si="38"/>
        <v>-1.1652466789862203E-3</v>
      </c>
      <c r="AC43" s="443">
        <f>Z43/Z42</f>
        <v>0.2504063723284678</v>
      </c>
      <c r="AE43" s="64">
        <f t="shared" si="31"/>
        <v>2.1531234984360745</v>
      </c>
      <c r="AF43" s="89">
        <f t="shared" si="32"/>
        <v>1.905865619704243</v>
      </c>
      <c r="AG43" s="89">
        <f t="shared" si="33"/>
        <v>1.8916460915486124</v>
      </c>
      <c r="AH43" s="89">
        <f t="shared" si="34"/>
        <v>2.1997683268601702</v>
      </c>
      <c r="AI43" s="89">
        <f t="shared" si="39"/>
        <v>3.0119435500715235</v>
      </c>
      <c r="AJ43" s="89">
        <f t="shared" si="40"/>
        <v>2.9966555954950946</v>
      </c>
      <c r="AK43" s="89">
        <f t="shared" si="41"/>
        <v>2.8946624382105419</v>
      </c>
      <c r="AL43" s="89">
        <f t="shared" si="9"/>
        <v>2.8407675470438414</v>
      </c>
      <c r="AM43" s="89">
        <f t="shared" si="10"/>
        <v>2.6869790622414347</v>
      </c>
      <c r="AN43" s="128">
        <f t="shared" si="42"/>
        <v>2.7225829817921898</v>
      </c>
      <c r="AO43" s="54">
        <f t="shared" si="12"/>
        <v>1.3250538514079426E-2</v>
      </c>
    </row>
    <row r="44" spans="1:41" ht="20.100000000000001" customHeight="1" x14ac:dyDescent="0.25">
      <c r="A44" s="59"/>
      <c r="B44" s="236" t="s">
        <v>92</v>
      </c>
      <c r="C44" s="97">
        <v>194212.65</v>
      </c>
      <c r="D44" s="75">
        <v>211137.29</v>
      </c>
      <c r="E44" s="75">
        <v>216401.49</v>
      </c>
      <c r="F44" s="75">
        <v>201208.07</v>
      </c>
      <c r="G44" s="75">
        <v>199576.71</v>
      </c>
      <c r="H44" s="75">
        <v>193609.28</v>
      </c>
      <c r="I44" s="75">
        <v>200460.98</v>
      </c>
      <c r="J44" s="75">
        <v>218031.85</v>
      </c>
      <c r="K44" s="75">
        <v>217130.36</v>
      </c>
      <c r="L44" s="98">
        <v>216518.06</v>
      </c>
      <c r="M44" s="160">
        <f t="shared" si="37"/>
        <v>-2.8199649279814598E-3</v>
      </c>
      <c r="O44" s="392">
        <f>L44/$L$42</f>
        <v>0.13742627639717145</v>
      </c>
      <c r="P44" s="17"/>
      <c r="Q44" s="106">
        <v>66525.338000000003</v>
      </c>
      <c r="R44" s="75">
        <v>66635.900999999998</v>
      </c>
      <c r="S44" s="75">
        <v>72410.22</v>
      </c>
      <c r="T44" s="75">
        <v>72394.205000000002</v>
      </c>
      <c r="U44" s="75">
        <v>73039.978000000003</v>
      </c>
      <c r="V44" s="75">
        <v>77622.626999999993</v>
      </c>
      <c r="W44" s="75">
        <v>73965.876000000004</v>
      </c>
      <c r="X44" s="75">
        <v>79262.459000000003</v>
      </c>
      <c r="Y44" s="75">
        <v>75475.028999999995</v>
      </c>
      <c r="Z44" s="98">
        <v>77714.554000000004</v>
      </c>
      <c r="AA44" s="54">
        <f t="shared" si="38"/>
        <v>2.9672396681026898E-2</v>
      </c>
      <c r="AC44" s="443">
        <f>Z44/$Z$42</f>
        <v>0.17021105507862483</v>
      </c>
      <c r="AE44" s="64">
        <f t="shared" si="31"/>
        <v>3.4253864513974763</v>
      </c>
      <c r="AF44" s="89">
        <f t="shared" si="32"/>
        <v>3.1560460494685705</v>
      </c>
      <c r="AG44" s="89">
        <f t="shared" si="33"/>
        <v>3.346105426538422</v>
      </c>
      <c r="AH44" s="89">
        <f t="shared" si="34"/>
        <v>3.5979772083694255</v>
      </c>
      <c r="AI44" s="89">
        <f t="shared" si="39"/>
        <v>3.659744566387531</v>
      </c>
      <c r="AJ44" s="89">
        <f t="shared" si="40"/>
        <v>4.0092410343140568</v>
      </c>
      <c r="AK44" s="89">
        <f t="shared" si="41"/>
        <v>3.6897892048617145</v>
      </c>
      <c r="AL44" s="89">
        <f t="shared" si="9"/>
        <v>3.6353614850307419</v>
      </c>
      <c r="AM44" s="89">
        <f t="shared" si="10"/>
        <v>3.4760237582620874</v>
      </c>
      <c r="AN44" s="128">
        <f t="shared" si="42"/>
        <v>3.5892873786140522</v>
      </c>
      <c r="AO44" s="54">
        <f t="shared" si="12"/>
        <v>3.2584248045701904E-2</v>
      </c>
    </row>
    <row r="45" spans="1:41" ht="20.100000000000001" customHeight="1" x14ac:dyDescent="0.25">
      <c r="A45" s="59"/>
      <c r="B45" s="236" t="s">
        <v>96</v>
      </c>
      <c r="C45" s="97">
        <v>204528.99</v>
      </c>
      <c r="D45" s="75">
        <v>209481.84</v>
      </c>
      <c r="E45" s="75">
        <v>229997.36</v>
      </c>
      <c r="F45" s="75">
        <v>196553.01</v>
      </c>
      <c r="G45" s="75">
        <v>233818.56</v>
      </c>
      <c r="H45" s="75">
        <v>214614.79</v>
      </c>
      <c r="I45" s="75">
        <v>224128.69</v>
      </c>
      <c r="J45" s="75">
        <v>251348.97</v>
      </c>
      <c r="K45" s="75">
        <v>257167.99</v>
      </c>
      <c r="L45" s="98">
        <v>234551.25</v>
      </c>
      <c r="M45" s="160">
        <f t="shared" si="37"/>
        <v>-8.7945393203874206E-2</v>
      </c>
      <c r="O45" s="392">
        <f t="shared" ref="O45:O54" si="45">L45/$L$42</f>
        <v>0.14887213062874322</v>
      </c>
      <c r="P45" s="17"/>
      <c r="Q45" s="106">
        <v>35150.317000000003</v>
      </c>
      <c r="R45" s="75">
        <v>34841.351999999999</v>
      </c>
      <c r="S45" s="75">
        <v>39127.468000000001</v>
      </c>
      <c r="T45" s="75">
        <v>39741.788</v>
      </c>
      <c r="U45" s="75">
        <v>46143.152999999998</v>
      </c>
      <c r="V45" s="75">
        <v>43497.506000000001</v>
      </c>
      <c r="W45" s="75">
        <v>43585.597000000002</v>
      </c>
      <c r="X45" s="75">
        <v>46407.423999999999</v>
      </c>
      <c r="Y45" s="75">
        <v>49409.031999999999</v>
      </c>
      <c r="Z45" s="98">
        <v>49105.156000000003</v>
      </c>
      <c r="AA45" s="54">
        <f t="shared" si="38"/>
        <v>-6.1502115645576012E-3</v>
      </c>
      <c r="AC45" s="443">
        <f t="shared" ref="AC45:AC54" si="46">Z45/$Z$42</f>
        <v>0.10755051637509834</v>
      </c>
      <c r="AE45" s="64">
        <f t="shared" si="31"/>
        <v>1.7185982779262736</v>
      </c>
      <c r="AF45" s="89">
        <f t="shared" si="32"/>
        <v>1.6632158663490832</v>
      </c>
      <c r="AG45" s="89">
        <f t="shared" si="33"/>
        <v>1.7012137878452172</v>
      </c>
      <c r="AH45" s="89">
        <f t="shared" si="34"/>
        <v>2.0219373898166197</v>
      </c>
      <c r="AI45" s="89">
        <f t="shared" si="39"/>
        <v>1.9734598057570794</v>
      </c>
      <c r="AJ45" s="89">
        <f t="shared" si="40"/>
        <v>2.0267711279357776</v>
      </c>
      <c r="AK45" s="89">
        <f t="shared" si="41"/>
        <v>1.944668351026368</v>
      </c>
      <c r="AL45" s="89">
        <f t="shared" si="9"/>
        <v>1.8463343613462988</v>
      </c>
      <c r="AM45" s="89">
        <f t="shared" si="10"/>
        <v>1.9212745723136071</v>
      </c>
      <c r="AN45" s="128">
        <f t="shared" si="42"/>
        <v>2.0935789512952927</v>
      </c>
      <c r="AO45" s="54">
        <f t="shared" si="12"/>
        <v>8.9682329358159327E-2</v>
      </c>
    </row>
    <row r="46" spans="1:41" ht="20.100000000000001" customHeight="1" x14ac:dyDescent="0.25">
      <c r="A46" s="59"/>
      <c r="B46" s="236" t="s">
        <v>95</v>
      </c>
      <c r="C46" s="97">
        <v>156208.35</v>
      </c>
      <c r="D46" s="75">
        <v>156272.81</v>
      </c>
      <c r="E46" s="75">
        <v>147426.65</v>
      </c>
      <c r="F46" s="75">
        <v>144831.45000000001</v>
      </c>
      <c r="G46" s="75">
        <v>143704.24</v>
      </c>
      <c r="H46" s="75">
        <v>147190.84</v>
      </c>
      <c r="I46" s="75">
        <v>139589.35</v>
      </c>
      <c r="J46" s="75">
        <v>139453.93</v>
      </c>
      <c r="K46" s="75">
        <v>149564.85999999999</v>
      </c>
      <c r="L46" s="98">
        <v>136881.60999999999</v>
      </c>
      <c r="M46" s="160">
        <f t="shared" si="37"/>
        <v>-8.4801002053557242E-2</v>
      </c>
      <c r="O46" s="392">
        <f t="shared" si="45"/>
        <v>8.6880188976152045E-2</v>
      </c>
      <c r="P46" s="17"/>
      <c r="Q46" s="106">
        <v>49334.203999999998</v>
      </c>
      <c r="R46" s="75">
        <v>49416.212</v>
      </c>
      <c r="S46" s="75">
        <v>46865.963000000003</v>
      </c>
      <c r="T46" s="75">
        <v>46461.506999999998</v>
      </c>
      <c r="U46" s="75">
        <v>46950.599000000002</v>
      </c>
      <c r="V46" s="75">
        <v>47833.264999999999</v>
      </c>
      <c r="W46" s="75">
        <v>45372.461000000003</v>
      </c>
      <c r="X46" s="75">
        <v>46069.99</v>
      </c>
      <c r="Y46" s="75">
        <v>49744.529000000002</v>
      </c>
      <c r="Z46" s="98">
        <v>46642.707000000002</v>
      </c>
      <c r="AA46" s="54">
        <f t="shared" si="38"/>
        <v>-6.2355038078659865E-2</v>
      </c>
      <c r="AC46" s="443">
        <f t="shared" si="46"/>
        <v>0.10215724033098304</v>
      </c>
      <c r="AE46" s="64">
        <f t="shared" si="31"/>
        <v>3.1582309140324445</v>
      </c>
      <c r="AF46" s="89">
        <f t="shared" si="32"/>
        <v>3.1621759409074421</v>
      </c>
      <c r="AG46" s="89">
        <f t="shared" si="33"/>
        <v>3.1789342700251284</v>
      </c>
      <c r="AH46" s="89">
        <f t="shared" si="34"/>
        <v>3.2079708516347791</v>
      </c>
      <c r="AI46" s="89">
        <f t="shared" si="39"/>
        <v>3.2671686653086929</v>
      </c>
      <c r="AJ46" s="89">
        <f t="shared" si="40"/>
        <v>3.2497446851991607</v>
      </c>
      <c r="AK46" s="89">
        <f t="shared" si="41"/>
        <v>3.25042426230941</v>
      </c>
      <c r="AL46" s="89">
        <f t="shared" si="9"/>
        <v>3.3035992603435416</v>
      </c>
      <c r="AM46" s="89">
        <f t="shared" si="10"/>
        <v>3.3259502934044805</v>
      </c>
      <c r="AN46" s="128">
        <f t="shared" si="42"/>
        <v>3.4075217993125593</v>
      </c>
      <c r="AO46" s="54">
        <f t="shared" si="12"/>
        <v>2.4525774203492771E-2</v>
      </c>
    </row>
    <row r="47" spans="1:41" ht="20.100000000000001" customHeight="1" x14ac:dyDescent="0.25">
      <c r="A47" s="59"/>
      <c r="B47" s="236" t="s">
        <v>94</v>
      </c>
      <c r="C47" s="97">
        <v>163061.32</v>
      </c>
      <c r="D47" s="75">
        <v>162989.37</v>
      </c>
      <c r="E47" s="75">
        <v>165351.46</v>
      </c>
      <c r="F47" s="75">
        <v>147942.73000000001</v>
      </c>
      <c r="G47" s="75">
        <v>132289.26</v>
      </c>
      <c r="H47" s="75">
        <v>139312.98000000001</v>
      </c>
      <c r="I47" s="75">
        <v>147011.67000000001</v>
      </c>
      <c r="J47" s="75">
        <v>136400.25</v>
      </c>
      <c r="K47" s="75">
        <v>119119.54</v>
      </c>
      <c r="L47" s="98">
        <v>130385.27</v>
      </c>
      <c r="M47" s="160">
        <f t="shared" si="37"/>
        <v>9.4574995840313106E-2</v>
      </c>
      <c r="O47" s="392">
        <f t="shared" si="45"/>
        <v>8.2756894058351668E-2</v>
      </c>
      <c r="P47" s="17"/>
      <c r="Q47" s="106">
        <v>49723.294000000002</v>
      </c>
      <c r="R47" s="75">
        <v>49055.601000000002</v>
      </c>
      <c r="S47" s="75">
        <v>50376.838000000003</v>
      </c>
      <c r="T47" s="75">
        <v>49073.796999999999</v>
      </c>
      <c r="U47" s="75">
        <v>45442.807999999997</v>
      </c>
      <c r="V47" s="75">
        <v>47026.6</v>
      </c>
      <c r="W47" s="75">
        <v>50662.942000000003</v>
      </c>
      <c r="X47" s="75">
        <v>46425.741000000002</v>
      </c>
      <c r="Y47" s="75">
        <v>42276.343999999997</v>
      </c>
      <c r="Z47" s="98">
        <v>45961.957000000002</v>
      </c>
      <c r="AA47" s="54">
        <f t="shared" si="38"/>
        <v>8.7179085305957513E-2</v>
      </c>
      <c r="AC47" s="443">
        <f t="shared" si="46"/>
        <v>0.10066625608439297</v>
      </c>
      <c r="AE47" s="64">
        <f t="shared" si="31"/>
        <v>3.0493616757180675</v>
      </c>
      <c r="AF47" s="89">
        <f t="shared" si="32"/>
        <v>3.0097423531362817</v>
      </c>
      <c r="AG47" s="89">
        <f t="shared" si="33"/>
        <v>3.0466521432589708</v>
      </c>
      <c r="AH47" s="89">
        <f t="shared" si="34"/>
        <v>3.3170806703377713</v>
      </c>
      <c r="AI47" s="89">
        <f t="shared" si="39"/>
        <v>3.4351093958799068</v>
      </c>
      <c r="AJ47" s="89">
        <f t="shared" si="40"/>
        <v>3.375607929713369</v>
      </c>
      <c r="AK47" s="89">
        <f t="shared" si="41"/>
        <v>3.4461850545606341</v>
      </c>
      <c r="AL47" s="89">
        <f t="shared" si="9"/>
        <v>3.403640462535809</v>
      </c>
      <c r="AM47" s="89">
        <f t="shared" si="10"/>
        <v>3.5490687757860719</v>
      </c>
      <c r="AN47" s="128">
        <f t="shared" si="42"/>
        <v>3.5250881483774972</v>
      </c>
      <c r="AO47" s="54">
        <f t="shared" si="12"/>
        <v>-6.7568787542764278E-3</v>
      </c>
    </row>
    <row r="48" spans="1:41" ht="20.100000000000001" customHeight="1" x14ac:dyDescent="0.25">
      <c r="A48" s="59"/>
      <c r="B48" s="236" t="s">
        <v>103</v>
      </c>
      <c r="C48" s="97">
        <v>38204.269999999997</v>
      </c>
      <c r="D48" s="75">
        <v>34057.65</v>
      </c>
      <c r="E48" s="75">
        <v>24808.79</v>
      </c>
      <c r="F48" s="75">
        <v>28352.22</v>
      </c>
      <c r="G48" s="75">
        <v>33486.050000000003</v>
      </c>
      <c r="H48" s="75">
        <v>35743.29</v>
      </c>
      <c r="I48" s="75">
        <v>38794.050000000003</v>
      </c>
      <c r="J48" s="75">
        <v>33763.32</v>
      </c>
      <c r="K48" s="75">
        <v>35357.769999999997</v>
      </c>
      <c r="L48" s="98">
        <v>37630.35</v>
      </c>
      <c r="M48" s="160">
        <f t="shared" si="37"/>
        <v>6.4273849849693629E-2</v>
      </c>
      <c r="O48" s="392">
        <f t="shared" si="45"/>
        <v>2.3884376573586059E-2</v>
      </c>
      <c r="P48" s="17"/>
      <c r="Q48" s="106">
        <v>16227.867</v>
      </c>
      <c r="R48" s="75">
        <v>13409.54</v>
      </c>
      <c r="S48" s="75">
        <v>9410.0049999999992</v>
      </c>
      <c r="T48" s="75">
        <v>11257.647999999999</v>
      </c>
      <c r="U48" s="75">
        <v>14455.663</v>
      </c>
      <c r="V48" s="75">
        <v>16162.11</v>
      </c>
      <c r="W48" s="75">
        <v>18471.945</v>
      </c>
      <c r="X48" s="75">
        <v>18208.41</v>
      </c>
      <c r="Y48" s="75">
        <v>20429.206999999999</v>
      </c>
      <c r="Z48" s="98">
        <v>22763.08</v>
      </c>
      <c r="AA48" s="54">
        <f t="shared" si="38"/>
        <v>0.11424197718491978</v>
      </c>
      <c r="AC48" s="443">
        <f t="shared" si="46"/>
        <v>4.9855884956106725E-2</v>
      </c>
      <c r="AE48" s="64">
        <f t="shared" si="31"/>
        <v>4.2476579188661381</v>
      </c>
      <c r="AF48" s="89">
        <f t="shared" si="32"/>
        <v>3.9373063026955766</v>
      </c>
      <c r="AG48" s="89">
        <f t="shared" si="33"/>
        <v>3.7930124766262274</v>
      </c>
      <c r="AH48" s="89">
        <f t="shared" si="34"/>
        <v>3.9706407470032321</v>
      </c>
      <c r="AI48" s="89">
        <f t="shared" si="39"/>
        <v>4.3169209267739852</v>
      </c>
      <c r="AJ48" s="89">
        <f t="shared" si="40"/>
        <v>4.5217186218728047</v>
      </c>
      <c r="AK48" s="89">
        <f t="shared" si="41"/>
        <v>4.7615407517389912</v>
      </c>
      <c r="AL48" s="89">
        <f t="shared" si="9"/>
        <v>5.3929560244667885</v>
      </c>
      <c r="AM48" s="89">
        <f t="shared" si="10"/>
        <v>5.7778550513790883</v>
      </c>
      <c r="AN48" s="128">
        <f t="shared" si="42"/>
        <v>6.0491278980928964</v>
      </c>
      <c r="AO48" s="54">
        <f t="shared" si="12"/>
        <v>4.6950441695324176E-2</v>
      </c>
    </row>
    <row r="49" spans="1:41" ht="20.100000000000001" customHeight="1" x14ac:dyDescent="0.25">
      <c r="A49" s="59"/>
      <c r="B49" s="236" t="s">
        <v>102</v>
      </c>
      <c r="C49" s="97">
        <v>34083.51</v>
      </c>
      <c r="D49" s="75">
        <v>52649.9</v>
      </c>
      <c r="E49" s="75">
        <v>57487.09</v>
      </c>
      <c r="F49" s="75">
        <v>70343.509999999995</v>
      </c>
      <c r="G49" s="75">
        <v>74459.94</v>
      </c>
      <c r="H49" s="75">
        <v>86885.86</v>
      </c>
      <c r="I49" s="75">
        <v>98422.32</v>
      </c>
      <c r="J49" s="75">
        <v>94539.199999999997</v>
      </c>
      <c r="K49" s="75">
        <v>105289.72</v>
      </c>
      <c r="L49" s="98">
        <v>99485.23</v>
      </c>
      <c r="M49" s="160">
        <f t="shared" si="37"/>
        <v>-5.5128743812786332E-2</v>
      </c>
      <c r="O49" s="392">
        <f t="shared" si="45"/>
        <v>6.314431560774271E-2</v>
      </c>
      <c r="P49" s="17"/>
      <c r="Q49" s="106">
        <v>6401.6289999999999</v>
      </c>
      <c r="R49" s="75">
        <v>10161.326999999999</v>
      </c>
      <c r="S49" s="75">
        <v>11378.439</v>
      </c>
      <c r="T49" s="75">
        <v>14183.454</v>
      </c>
      <c r="U49" s="75">
        <v>14643.191000000001</v>
      </c>
      <c r="V49" s="75">
        <v>17564.351999999999</v>
      </c>
      <c r="W49" s="75">
        <v>19657.137999999999</v>
      </c>
      <c r="X49" s="75">
        <v>20385.73</v>
      </c>
      <c r="Y49" s="75">
        <v>23247.678</v>
      </c>
      <c r="Z49" s="98">
        <v>22128.932000000001</v>
      </c>
      <c r="AA49" s="54">
        <f t="shared" si="38"/>
        <v>-4.8122913608834361E-2</v>
      </c>
      <c r="AC49" s="443">
        <f t="shared" si="46"/>
        <v>4.8466968793041562E-2</v>
      </c>
      <c r="AE49" s="64">
        <f t="shared" si="31"/>
        <v>1.8782188219464486</v>
      </c>
      <c r="AF49" s="89">
        <f t="shared" si="32"/>
        <v>1.9299803038562273</v>
      </c>
      <c r="AG49" s="89">
        <f t="shared" si="33"/>
        <v>1.9793033531528559</v>
      </c>
      <c r="AH49" s="89">
        <f t="shared" si="34"/>
        <v>2.0163130898642962</v>
      </c>
      <c r="AI49" s="89">
        <f t="shared" si="39"/>
        <v>1.9665864624655891</v>
      </c>
      <c r="AJ49" s="89">
        <f t="shared" si="40"/>
        <v>2.02154320622481</v>
      </c>
      <c r="AK49" s="89">
        <f t="shared" si="41"/>
        <v>1.9972235972490791</v>
      </c>
      <c r="AL49" s="89">
        <f t="shared" si="9"/>
        <v>2.1563256300032156</v>
      </c>
      <c r="AM49" s="89">
        <f t="shared" si="10"/>
        <v>2.2079722502823635</v>
      </c>
      <c r="AN49" s="128">
        <f t="shared" si="42"/>
        <v>2.2243434527919375</v>
      </c>
      <c r="AO49" s="54">
        <f t="shared" si="12"/>
        <v>7.4145870753041859E-3</v>
      </c>
    </row>
    <row r="50" spans="1:41" ht="20.100000000000001" customHeight="1" x14ac:dyDescent="0.25">
      <c r="A50" s="59"/>
      <c r="B50" s="236" t="s">
        <v>105</v>
      </c>
      <c r="C50" s="97">
        <v>52300.51</v>
      </c>
      <c r="D50" s="75">
        <v>59634.080000000002</v>
      </c>
      <c r="E50" s="75">
        <v>60928.68</v>
      </c>
      <c r="F50" s="75">
        <v>60064.7</v>
      </c>
      <c r="G50" s="75">
        <v>57880.39</v>
      </c>
      <c r="H50" s="75">
        <v>66616.039999999994</v>
      </c>
      <c r="I50" s="75">
        <v>68002.649999999994</v>
      </c>
      <c r="J50" s="75">
        <v>66537.009999999995</v>
      </c>
      <c r="K50" s="75">
        <v>78467.41</v>
      </c>
      <c r="L50" s="98">
        <v>89109.51</v>
      </c>
      <c r="M50" s="160">
        <f t="shared" si="37"/>
        <v>0.13562445861281761</v>
      </c>
      <c r="O50" s="392">
        <f t="shared" si="45"/>
        <v>5.6558737644686607E-2</v>
      </c>
      <c r="P50" s="17"/>
      <c r="Q50" s="106">
        <v>13790.714</v>
      </c>
      <c r="R50" s="75">
        <v>14385.162</v>
      </c>
      <c r="S50" s="75">
        <v>15265.422</v>
      </c>
      <c r="T50" s="75">
        <v>15534.871999999999</v>
      </c>
      <c r="U50" s="75">
        <v>14963.08</v>
      </c>
      <c r="V50" s="75">
        <v>16198.379000000001</v>
      </c>
      <c r="W50" s="75">
        <v>16725.637999999999</v>
      </c>
      <c r="X50" s="75">
        <v>15975.728999999999</v>
      </c>
      <c r="Y50" s="75">
        <v>19243.746999999999</v>
      </c>
      <c r="Z50" s="98">
        <v>20624.280999999999</v>
      </c>
      <c r="AA50" s="54">
        <f t="shared" si="38"/>
        <v>7.1739355126628906E-2</v>
      </c>
      <c r="AC50" s="443">
        <f t="shared" si="46"/>
        <v>4.5171469802786683E-2</v>
      </c>
      <c r="AE50" s="64">
        <f t="shared" si="31"/>
        <v>2.6368220883505722</v>
      </c>
      <c r="AF50" s="89">
        <f t="shared" si="32"/>
        <v>2.4122384381548265</v>
      </c>
      <c r="AG50" s="89">
        <f t="shared" si="33"/>
        <v>2.5054575283757998</v>
      </c>
      <c r="AH50" s="89">
        <f t="shared" si="34"/>
        <v>2.5863563790379374</v>
      </c>
      <c r="AI50" s="89">
        <f t="shared" si="39"/>
        <v>2.5851726292791049</v>
      </c>
      <c r="AJ50" s="89">
        <f t="shared" si="40"/>
        <v>2.4316034096292731</v>
      </c>
      <c r="AK50" s="89">
        <f t="shared" si="41"/>
        <v>2.4595567966836587</v>
      </c>
      <c r="AL50" s="89">
        <f t="shared" si="9"/>
        <v>2.4010289912336007</v>
      </c>
      <c r="AM50" s="89">
        <f t="shared" si="10"/>
        <v>2.4524508964932061</v>
      </c>
      <c r="AN50" s="128">
        <f t="shared" si="42"/>
        <v>2.3144870844873906</v>
      </c>
      <c r="AO50" s="54">
        <f t="shared" si="12"/>
        <v>-5.6255483933681169E-2</v>
      </c>
    </row>
    <row r="51" spans="1:41" ht="20.100000000000001" customHeight="1" x14ac:dyDescent="0.25">
      <c r="A51" s="59"/>
      <c r="B51" s="236" t="s">
        <v>101</v>
      </c>
      <c r="C51" s="97">
        <v>43770.65</v>
      </c>
      <c r="D51" s="75">
        <v>118525.04</v>
      </c>
      <c r="E51" s="75">
        <v>249224.94</v>
      </c>
      <c r="F51" s="75">
        <v>172953.15</v>
      </c>
      <c r="G51" s="75">
        <v>38128.82</v>
      </c>
      <c r="H51" s="75">
        <v>37803.18</v>
      </c>
      <c r="I51" s="75">
        <v>230123.47</v>
      </c>
      <c r="J51" s="75">
        <v>221890.46</v>
      </c>
      <c r="K51" s="75">
        <v>152989.95000000001</v>
      </c>
      <c r="L51" s="98">
        <v>54342.43</v>
      </c>
      <c r="M51" s="160">
        <f t="shared" si="37"/>
        <v>-0.64479738701790545</v>
      </c>
      <c r="O51" s="392">
        <f t="shared" si="45"/>
        <v>3.4491708475837733E-2</v>
      </c>
      <c r="P51" s="17"/>
      <c r="Q51" s="106">
        <v>11562.975</v>
      </c>
      <c r="R51" s="75">
        <v>14880.498</v>
      </c>
      <c r="S51" s="75">
        <v>21005.488000000001</v>
      </c>
      <c r="T51" s="75">
        <v>19079.097000000002</v>
      </c>
      <c r="U51" s="75">
        <v>13231.349</v>
      </c>
      <c r="V51" s="75">
        <v>15258.859</v>
      </c>
      <c r="W51" s="75">
        <v>19585.288</v>
      </c>
      <c r="X51" s="75">
        <v>23465.341</v>
      </c>
      <c r="Y51" s="75">
        <v>21137.116999999998</v>
      </c>
      <c r="Z51" s="98">
        <v>15183.748</v>
      </c>
      <c r="AA51" s="54">
        <f t="shared" si="38"/>
        <v>-0.28165473086987214</v>
      </c>
      <c r="AC51" s="443">
        <f t="shared" si="46"/>
        <v>3.3255569698411439E-2</v>
      </c>
      <c r="AE51" s="64">
        <f t="shared" si="31"/>
        <v>2.6417188230012578</v>
      </c>
      <c r="AF51" s="89">
        <f t="shared" si="32"/>
        <v>1.2554729363516772</v>
      </c>
      <c r="AG51" s="89">
        <f t="shared" si="33"/>
        <v>0.84283250303922241</v>
      </c>
      <c r="AH51" s="89">
        <f t="shared" si="34"/>
        <v>1.1031367165038626</v>
      </c>
      <c r="AI51" s="89">
        <f t="shared" si="39"/>
        <v>3.4701700708283134</v>
      </c>
      <c r="AJ51" s="89">
        <f t="shared" si="40"/>
        <v>4.0363956153953184</v>
      </c>
      <c r="AK51" s="89">
        <f t="shared" si="41"/>
        <v>0.85107738032978553</v>
      </c>
      <c r="AL51" s="89">
        <f t="shared" si="9"/>
        <v>1.0575191470602205</v>
      </c>
      <c r="AM51" s="89">
        <f t="shared" si="10"/>
        <v>1.3816016672990608</v>
      </c>
      <c r="AN51" s="128">
        <f t="shared" si="42"/>
        <v>2.794087051315151</v>
      </c>
      <c r="AO51" s="54">
        <f t="shared" si="12"/>
        <v>1.0223535606883025</v>
      </c>
    </row>
    <row r="52" spans="1:41" ht="20.100000000000001" customHeight="1" x14ac:dyDescent="0.25">
      <c r="A52" s="59"/>
      <c r="B52" s="236" t="s">
        <v>106</v>
      </c>
      <c r="C52" s="97">
        <v>40989.519999999997</v>
      </c>
      <c r="D52" s="75">
        <v>39935.07</v>
      </c>
      <c r="E52" s="75">
        <v>42782.41</v>
      </c>
      <c r="F52" s="75">
        <v>46594.9</v>
      </c>
      <c r="G52" s="75">
        <v>47458.32</v>
      </c>
      <c r="H52" s="75">
        <v>48350.95</v>
      </c>
      <c r="I52" s="75">
        <v>46837.1</v>
      </c>
      <c r="J52" s="75">
        <v>47071.77</v>
      </c>
      <c r="K52" s="75">
        <v>49675.15</v>
      </c>
      <c r="L52" s="98">
        <v>47009.67</v>
      </c>
      <c r="M52" s="160">
        <f t="shared" si="37"/>
        <v>-5.3658217438699293E-2</v>
      </c>
      <c r="O52" s="392">
        <f t="shared" si="45"/>
        <v>2.98375290391934E-2</v>
      </c>
      <c r="P52" s="17"/>
      <c r="Q52" s="106">
        <v>8398.9230000000007</v>
      </c>
      <c r="R52" s="75">
        <v>8290.9560000000001</v>
      </c>
      <c r="S52" s="75">
        <v>8731.0589999999993</v>
      </c>
      <c r="T52" s="75">
        <v>9216.4330000000009</v>
      </c>
      <c r="U52" s="75">
        <v>9632.7129999999997</v>
      </c>
      <c r="V52" s="75">
        <v>9663.8379999999997</v>
      </c>
      <c r="W52" s="75">
        <v>9917.1830000000009</v>
      </c>
      <c r="X52" s="75">
        <v>10577.057000000001</v>
      </c>
      <c r="Y52" s="75">
        <v>10992.173000000001</v>
      </c>
      <c r="Z52" s="98">
        <v>10632.609</v>
      </c>
      <c r="AA52" s="54">
        <f t="shared" si="38"/>
        <v>-3.2710911664145047E-2</v>
      </c>
      <c r="AC52" s="443">
        <f t="shared" si="46"/>
        <v>2.3287627644732828E-2</v>
      </c>
      <c r="AE52" s="64">
        <f t="shared" si="31"/>
        <v>2.0490415598914065</v>
      </c>
      <c r="AF52" s="89">
        <f t="shared" si="32"/>
        <v>2.0761090440056824</v>
      </c>
      <c r="AG52" s="89">
        <f t="shared" si="33"/>
        <v>2.040805789108187</v>
      </c>
      <c r="AH52" s="89">
        <f t="shared" si="34"/>
        <v>1.977991797385551</v>
      </c>
      <c r="AI52" s="89">
        <f t="shared" si="39"/>
        <v>2.0297206053648758</v>
      </c>
      <c r="AJ52" s="89">
        <f t="shared" si="40"/>
        <v>1.9986862719346776</v>
      </c>
      <c r="AK52" s="89">
        <f t="shared" si="41"/>
        <v>2.1173776770978563</v>
      </c>
      <c r="AL52" s="89">
        <f t="shared" si="9"/>
        <v>2.2470064329427171</v>
      </c>
      <c r="AM52" s="89">
        <f t="shared" si="10"/>
        <v>2.2128112345911388</v>
      </c>
      <c r="AN52" s="128">
        <f t="shared" si="42"/>
        <v>2.2617918823935588</v>
      </c>
      <c r="AO52" s="54">
        <f t="shared" si="12"/>
        <v>2.2135032142255959E-2</v>
      </c>
    </row>
    <row r="53" spans="1:41" ht="20.100000000000001" customHeight="1" x14ac:dyDescent="0.25">
      <c r="A53" s="59"/>
      <c r="B53" s="1" t="s">
        <v>148</v>
      </c>
      <c r="C53" s="106">
        <v>11756.71</v>
      </c>
      <c r="D53" s="75">
        <v>10414.85</v>
      </c>
      <c r="E53" s="75">
        <v>11249.41</v>
      </c>
      <c r="F53" s="75">
        <v>8855.73</v>
      </c>
      <c r="G53" s="75">
        <v>8560.57</v>
      </c>
      <c r="H53" s="75">
        <v>12833.12</v>
      </c>
      <c r="I53" s="75">
        <v>13826.3</v>
      </c>
      <c r="J53" s="75">
        <v>16929.580000000002</v>
      </c>
      <c r="K53" s="75">
        <v>17888.68</v>
      </c>
      <c r="L53" s="98">
        <v>30189.68</v>
      </c>
      <c r="M53" s="160">
        <f t="shared" si="37"/>
        <v>0.6876415699760966</v>
      </c>
      <c r="O53" s="392">
        <f t="shared" si="45"/>
        <v>1.9161705531733284E-2</v>
      </c>
      <c r="P53" s="17"/>
      <c r="Q53" s="106">
        <v>3344.9140000000002</v>
      </c>
      <c r="R53" s="75">
        <v>3089.09</v>
      </c>
      <c r="S53" s="75">
        <v>3247.152</v>
      </c>
      <c r="T53" s="75">
        <v>2759.9989999999998</v>
      </c>
      <c r="U53" s="75">
        <v>2773.634</v>
      </c>
      <c r="V53" s="75">
        <v>3862.8539999999998</v>
      </c>
      <c r="W53" s="75">
        <v>4319.57</v>
      </c>
      <c r="X53" s="75">
        <v>4927.2340000000004</v>
      </c>
      <c r="Y53" s="75">
        <v>4898.7979999999998</v>
      </c>
      <c r="Z53" s="98">
        <v>7197.8249999999998</v>
      </c>
      <c r="AA53" s="54">
        <f t="shared" si="38"/>
        <v>0.46930430689324198</v>
      </c>
      <c r="AC53" s="443">
        <f t="shared" si="46"/>
        <v>1.5764735489845347E-2</v>
      </c>
      <c r="AE53" s="64">
        <f t="shared" si="31"/>
        <v>2.8451105794052935</v>
      </c>
      <c r="AF53" s="89">
        <f t="shared" si="32"/>
        <v>2.9660436780174466</v>
      </c>
      <c r="AG53" s="89">
        <f t="shared" si="33"/>
        <v>2.886508714679259</v>
      </c>
      <c r="AH53" s="89">
        <f t="shared" si="34"/>
        <v>3.116625055190255</v>
      </c>
      <c r="AI53" s="89">
        <f t="shared" si="39"/>
        <v>3.2400108871255067</v>
      </c>
      <c r="AJ53" s="89">
        <f t="shared" si="40"/>
        <v>3.0100661413592329</v>
      </c>
      <c r="AK53" s="89">
        <f t="shared" si="41"/>
        <v>3.1241691558840761</v>
      </c>
      <c r="AL53" s="89">
        <f t="shared" si="9"/>
        <v>2.9104289651603876</v>
      </c>
      <c r="AM53" s="89">
        <f t="shared" si="10"/>
        <v>2.7384904867212114</v>
      </c>
      <c r="AN53" s="128">
        <f t="shared" si="42"/>
        <v>2.3842004950035904</v>
      </c>
      <c r="AO53" s="54">
        <f t="shared" si="12"/>
        <v>-0.12937419115952878</v>
      </c>
    </row>
    <row r="54" spans="1:41" ht="20.100000000000001" customHeight="1" thickBot="1" x14ac:dyDescent="0.3">
      <c r="A54" s="59"/>
      <c r="B54" s="23" t="s">
        <v>33</v>
      </c>
      <c r="C54" s="113">
        <f>C42-SUM(C43:C53)</f>
        <v>44589.280000000028</v>
      </c>
      <c r="D54" s="108">
        <f t="shared" ref="D54:L54" si="47">D42-SUM(D43:D53)</f>
        <v>46747.469999999972</v>
      </c>
      <c r="E54" s="108">
        <f t="shared" si="47"/>
        <v>64617.340000000317</v>
      </c>
      <c r="F54" s="108">
        <f t="shared" si="47"/>
        <v>45040.030000000261</v>
      </c>
      <c r="G54" s="108">
        <f t="shared" si="47"/>
        <v>53226.270000000019</v>
      </c>
      <c r="H54" s="108">
        <f t="shared" si="47"/>
        <v>52147.999999999767</v>
      </c>
      <c r="I54" s="108">
        <f t="shared" si="47"/>
        <v>59989.319999999832</v>
      </c>
      <c r="J54" s="108">
        <f t="shared" si="47"/>
        <v>67605.939999999944</v>
      </c>
      <c r="K54" s="108">
        <f t="shared" si="47"/>
        <v>72864.840000000549</v>
      </c>
      <c r="L54" s="109">
        <f t="shared" si="47"/>
        <v>79486.610000000335</v>
      </c>
      <c r="M54" s="160">
        <f t="shared" si="37"/>
        <v>9.0877438281614778E-2</v>
      </c>
      <c r="O54" s="392">
        <f t="shared" si="45"/>
        <v>5.0450982406429375E-2</v>
      </c>
      <c r="P54" s="17"/>
      <c r="Q54" s="113">
        <f>Q42-SUM(Q43:Q53)</f>
        <v>15195.880000000005</v>
      </c>
      <c r="R54" s="108">
        <f t="shared" ref="R54:Z54" si="48">R42-SUM(R43:R53)</f>
        <v>16301.767999999924</v>
      </c>
      <c r="S54" s="108">
        <f t="shared" si="48"/>
        <v>15428.036999999953</v>
      </c>
      <c r="T54" s="108">
        <f t="shared" si="48"/>
        <v>14538.503999999957</v>
      </c>
      <c r="U54" s="108">
        <f t="shared" si="48"/>
        <v>16674.27899999998</v>
      </c>
      <c r="V54" s="108">
        <f t="shared" si="48"/>
        <v>17095.772000000055</v>
      </c>
      <c r="W54" s="108">
        <f t="shared" si="48"/>
        <v>19119.909999999974</v>
      </c>
      <c r="X54" s="108">
        <f t="shared" si="48"/>
        <v>21273.506000000052</v>
      </c>
      <c r="Y54" s="108">
        <f t="shared" si="48"/>
        <v>22885.123999999953</v>
      </c>
      <c r="Z54" s="109">
        <f t="shared" si="48"/>
        <v>24292.805999999866</v>
      </c>
      <c r="AA54" s="54">
        <f t="shared" si="38"/>
        <v>6.1510787531669754E-2</v>
      </c>
      <c r="AC54" s="443">
        <f t="shared" si="46"/>
        <v>5.3206303417508191E-2</v>
      </c>
      <c r="AE54" s="64">
        <f t="shared" si="31"/>
        <v>3.4079671167599019</v>
      </c>
      <c r="AF54" s="89">
        <f t="shared" si="32"/>
        <v>3.4871979168070344</v>
      </c>
      <c r="AG54" s="89">
        <f t="shared" si="33"/>
        <v>2.3876001395290918</v>
      </c>
      <c r="AH54" s="89">
        <f t="shared" si="34"/>
        <v>3.2279072638272828</v>
      </c>
      <c r="AI54" s="89">
        <f t="shared" si="39"/>
        <v>3.1327160441639013</v>
      </c>
      <c r="AJ54" s="89">
        <f t="shared" si="40"/>
        <v>3.2783178645394133</v>
      </c>
      <c r="AK54" s="89">
        <f t="shared" si="41"/>
        <v>3.1872189916471845</v>
      </c>
      <c r="AL54" s="89">
        <f t="shared" si="9"/>
        <v>3.1466918439415337</v>
      </c>
      <c r="AM54" s="89">
        <f t="shared" si="10"/>
        <v>3.1407636385394904</v>
      </c>
      <c r="AN54" s="128">
        <f t="shared" si="42"/>
        <v>3.0562136188723814</v>
      </c>
      <c r="AO54" s="54">
        <f t="shared" si="12"/>
        <v>-2.6920210941574128E-2</v>
      </c>
    </row>
    <row r="55" spans="1:41" ht="20.100000000000001" customHeight="1" thickBot="1" x14ac:dyDescent="0.3">
      <c r="A55" s="506" t="s">
        <v>55</v>
      </c>
      <c r="B55" s="507"/>
      <c r="C55" s="240">
        <v>102749.25</v>
      </c>
      <c r="D55" s="99">
        <v>108560.64</v>
      </c>
      <c r="E55" s="99">
        <v>120015.74</v>
      </c>
      <c r="F55" s="99">
        <v>124718.26</v>
      </c>
      <c r="G55" s="99">
        <v>136817.49</v>
      </c>
      <c r="H55" s="99">
        <v>139361.65</v>
      </c>
      <c r="I55" s="99">
        <v>184952.25</v>
      </c>
      <c r="J55" s="99">
        <v>159232.44</v>
      </c>
      <c r="K55" s="99">
        <v>165979.54999999999</v>
      </c>
      <c r="L55" s="238">
        <v>182622.77</v>
      </c>
      <c r="M55" s="439">
        <f t="shared" si="37"/>
        <v>0.10027271431932429</v>
      </c>
      <c r="O55" s="415">
        <f>L55/L75</f>
        <v>6.1460351179968002E-2</v>
      </c>
      <c r="P55" s="17"/>
      <c r="Q55" s="240">
        <v>26531.587</v>
      </c>
      <c r="R55" s="99">
        <v>29410.755000000001</v>
      </c>
      <c r="S55" s="99">
        <v>32468.912</v>
      </c>
      <c r="T55" s="99">
        <v>35345.332000000002</v>
      </c>
      <c r="U55" s="99">
        <v>38375.849000000002</v>
      </c>
      <c r="V55" s="99">
        <v>38847.228000000003</v>
      </c>
      <c r="W55" s="99">
        <v>44082.881999999998</v>
      </c>
      <c r="X55" s="99">
        <v>45477.995000000003</v>
      </c>
      <c r="Y55" s="99">
        <v>47661.546999999999</v>
      </c>
      <c r="Z55" s="238">
        <v>53346.006000000001</v>
      </c>
      <c r="AA55" s="46">
        <f t="shared" si="38"/>
        <v>0.11926719457931155</v>
      </c>
      <c r="AC55" s="442">
        <f>Z55/Z75</f>
        <v>6.493819730593671E-2</v>
      </c>
      <c r="AE55" s="233">
        <f t="shared" si="31"/>
        <v>2.5821684343194717</v>
      </c>
      <c r="AF55" s="242">
        <f t="shared" si="32"/>
        <v>2.7091545333557354</v>
      </c>
      <c r="AG55" s="242">
        <f t="shared" si="33"/>
        <v>2.7053878099655924</v>
      </c>
      <c r="AH55" s="242">
        <f t="shared" si="34"/>
        <v>2.8340142012885687</v>
      </c>
      <c r="AI55" s="242">
        <f t="shared" si="39"/>
        <v>2.8048935117871263</v>
      </c>
      <c r="AJ55" s="242">
        <f t="shared" si="40"/>
        <v>2.7875120594510761</v>
      </c>
      <c r="AK55" s="242">
        <f t="shared" si="41"/>
        <v>2.3834736803688519</v>
      </c>
      <c r="AL55" s="242">
        <f t="shared" si="9"/>
        <v>2.8560759980817978</v>
      </c>
      <c r="AM55" s="242">
        <f t="shared" si="10"/>
        <v>2.871531282016369</v>
      </c>
      <c r="AN55" s="234">
        <f t="shared" si="42"/>
        <v>2.9211037594052485</v>
      </c>
      <c r="AO55" s="46">
        <f t="shared" si="12"/>
        <v>1.7263429341459254E-2</v>
      </c>
    </row>
    <row r="56" spans="1:41" ht="20.100000000000001" customHeight="1" x14ac:dyDescent="0.25">
      <c r="A56" s="59"/>
      <c r="B56" s="1" t="s">
        <v>100</v>
      </c>
      <c r="C56" s="106">
        <v>69935.3</v>
      </c>
      <c r="D56" s="75">
        <v>73693.009999999995</v>
      </c>
      <c r="E56" s="75">
        <v>80501.19</v>
      </c>
      <c r="F56" s="75">
        <v>84194.35</v>
      </c>
      <c r="G56" s="75">
        <v>95327.17</v>
      </c>
      <c r="H56" s="75">
        <v>95890.72</v>
      </c>
      <c r="I56" s="75">
        <v>96172.19</v>
      </c>
      <c r="J56" s="75">
        <v>97045.9</v>
      </c>
      <c r="K56" s="75">
        <v>99880.97</v>
      </c>
      <c r="L56" s="98">
        <v>101723.29</v>
      </c>
      <c r="M56" s="160">
        <f t="shared" si="37"/>
        <v>1.8445155268315801E-2</v>
      </c>
      <c r="O56" s="392">
        <f>L56/L55</f>
        <v>0.55701318077696449</v>
      </c>
      <c r="P56" s="17"/>
      <c r="Q56" s="106">
        <v>18456.59</v>
      </c>
      <c r="R56" s="75">
        <v>20031.103999999999</v>
      </c>
      <c r="S56" s="75">
        <v>21961.425999999999</v>
      </c>
      <c r="T56" s="75">
        <v>24244.718000000001</v>
      </c>
      <c r="U56" s="75">
        <v>26077.845000000001</v>
      </c>
      <c r="V56" s="75">
        <v>27112.824000000001</v>
      </c>
      <c r="W56" s="75">
        <v>28844.870999999999</v>
      </c>
      <c r="X56" s="75">
        <v>29130.555</v>
      </c>
      <c r="Y56" s="75">
        <v>30464.022000000001</v>
      </c>
      <c r="Z56" s="98">
        <v>32234.714</v>
      </c>
      <c r="AA56" s="54">
        <f t="shared" si="38"/>
        <v>5.8124038907272295E-2</v>
      </c>
      <c r="AC56" s="443">
        <f>Z56/Z55</f>
        <v>0.60425730841030534</v>
      </c>
      <c r="AE56" s="64">
        <f t="shared" si="31"/>
        <v>2.6390949920855418</v>
      </c>
      <c r="AF56" s="89">
        <f t="shared" si="32"/>
        <v>2.718182362207759</v>
      </c>
      <c r="AG56" s="89">
        <f t="shared" si="33"/>
        <v>2.7280871251716898</v>
      </c>
      <c r="AH56" s="89">
        <f t="shared" si="34"/>
        <v>2.8796134182400603</v>
      </c>
      <c r="AI56" s="89">
        <f t="shared" si="39"/>
        <v>2.7356151451889321</v>
      </c>
      <c r="AJ56" s="89">
        <f t="shared" si="40"/>
        <v>2.8274711046074112</v>
      </c>
      <c r="AK56" s="89">
        <f t="shared" si="41"/>
        <v>2.9992943906133362</v>
      </c>
      <c r="AL56" s="89">
        <f t="shared" si="9"/>
        <v>3.0017295939344169</v>
      </c>
      <c r="AM56" s="89">
        <f t="shared" si="10"/>
        <v>3.0500326538678992</v>
      </c>
      <c r="AN56" s="128">
        <f t="shared" si="42"/>
        <v>3.1688627058759113</v>
      </c>
      <c r="AO56" s="54">
        <f t="shared" si="12"/>
        <v>3.8960255673760665E-2</v>
      </c>
    </row>
    <row r="57" spans="1:41" ht="20.100000000000001" customHeight="1" x14ac:dyDescent="0.25">
      <c r="A57" s="59"/>
      <c r="B57" s="1" t="s">
        <v>107</v>
      </c>
      <c r="C57" s="106">
        <v>26921.55</v>
      </c>
      <c r="D57" s="75">
        <v>25440.85</v>
      </c>
      <c r="E57" s="75">
        <v>28527.1</v>
      </c>
      <c r="F57" s="75">
        <v>28539.84</v>
      </c>
      <c r="G57" s="75">
        <v>28022.45</v>
      </c>
      <c r="H57" s="75">
        <v>31460.560000000001</v>
      </c>
      <c r="I57" s="75">
        <v>34518.800000000003</v>
      </c>
      <c r="J57" s="75">
        <v>32939.75</v>
      </c>
      <c r="K57" s="75">
        <v>36776.42</v>
      </c>
      <c r="L57" s="98">
        <v>37074.550000000003</v>
      </c>
      <c r="M57" s="160">
        <f t="shared" si="37"/>
        <v>8.1065530576386897E-3</v>
      </c>
      <c r="O57" s="392">
        <f>L57/$L$55</f>
        <v>0.20301165073774757</v>
      </c>
      <c r="P57" s="17"/>
      <c r="Q57" s="106">
        <v>6065.7070000000003</v>
      </c>
      <c r="R57" s="75">
        <v>5866.5370000000003</v>
      </c>
      <c r="S57" s="75">
        <v>6811.0550000000003</v>
      </c>
      <c r="T57" s="75">
        <v>6987.2629999999999</v>
      </c>
      <c r="U57" s="75">
        <v>8231.116</v>
      </c>
      <c r="V57" s="75">
        <v>8177.6229999999996</v>
      </c>
      <c r="W57" s="75">
        <v>9026.5149999999994</v>
      </c>
      <c r="X57" s="75">
        <v>9201.2900000000009</v>
      </c>
      <c r="Y57" s="75">
        <v>9849.5589999999993</v>
      </c>
      <c r="Z57" s="98">
        <v>10617.588</v>
      </c>
      <c r="AA57" s="54">
        <f t="shared" si="38"/>
        <v>7.7975978416901764E-2</v>
      </c>
      <c r="AC57" s="443">
        <f>Z57/$Z$55</f>
        <v>0.19903248239427709</v>
      </c>
      <c r="AE57" s="64">
        <f t="shared" si="31"/>
        <v>2.2531046689362242</v>
      </c>
      <c r="AF57" s="89">
        <f t="shared" si="32"/>
        <v>2.3059516486280924</v>
      </c>
      <c r="AG57" s="89">
        <f t="shared" si="33"/>
        <v>2.3875735703944674</v>
      </c>
      <c r="AH57" s="89">
        <f t="shared" si="34"/>
        <v>2.4482488339107715</v>
      </c>
      <c r="AI57" s="89">
        <f t="shared" si="39"/>
        <v>2.9373291771418986</v>
      </c>
      <c r="AJ57" s="89">
        <f t="shared" si="40"/>
        <v>2.5993253139804247</v>
      </c>
      <c r="AK57" s="89">
        <f t="shared" si="41"/>
        <v>2.6149561977820781</v>
      </c>
      <c r="AL57" s="89">
        <f t="shared" si="9"/>
        <v>2.7933697128848882</v>
      </c>
      <c r="AM57" s="89">
        <f t="shared" si="10"/>
        <v>2.678226700695717</v>
      </c>
      <c r="AN57" s="128">
        <f t="shared" si="42"/>
        <v>2.8638481114403276</v>
      </c>
      <c r="AO57" s="54">
        <f t="shared" si="12"/>
        <v>6.9307579786428125E-2</v>
      </c>
    </row>
    <row r="58" spans="1:41" ht="20.100000000000001" customHeight="1" x14ac:dyDescent="0.25">
      <c r="A58" s="59"/>
      <c r="B58" s="1" t="s">
        <v>114</v>
      </c>
      <c r="C58" s="106">
        <v>1655.98</v>
      </c>
      <c r="D58" s="75">
        <v>4255.25</v>
      </c>
      <c r="E58" s="75">
        <v>4587.25</v>
      </c>
      <c r="F58" s="75">
        <v>5546.18</v>
      </c>
      <c r="G58" s="75">
        <v>7025.17</v>
      </c>
      <c r="H58" s="75">
        <v>5973.84</v>
      </c>
      <c r="I58" s="75">
        <v>45417.64</v>
      </c>
      <c r="J58" s="75">
        <v>20734.919999999998</v>
      </c>
      <c r="K58" s="75">
        <v>20214.75</v>
      </c>
      <c r="L58" s="98">
        <v>28853.31</v>
      </c>
      <c r="M58" s="160">
        <f t="shared" si="37"/>
        <v>0.42733944273364755</v>
      </c>
      <c r="O58" s="392">
        <f t="shared" ref="O58:O66" si="49">L58/$L$55</f>
        <v>0.1579940442257009</v>
      </c>
      <c r="P58" s="17"/>
      <c r="Q58" s="106">
        <v>725.22699999999998</v>
      </c>
      <c r="R58" s="75">
        <v>1829.067</v>
      </c>
      <c r="S58" s="75">
        <v>2005.1</v>
      </c>
      <c r="T58" s="75">
        <v>2260.9810000000002</v>
      </c>
      <c r="U58" s="75">
        <v>2094.0450000000001</v>
      </c>
      <c r="V58" s="75">
        <v>1587.7380000000001</v>
      </c>
      <c r="W58" s="75">
        <v>3766.6550000000002</v>
      </c>
      <c r="X58" s="75">
        <v>4448.3100000000004</v>
      </c>
      <c r="Y58" s="75">
        <v>4412.09</v>
      </c>
      <c r="Z58" s="98">
        <v>6204.201</v>
      </c>
      <c r="AA58" s="54">
        <f t="shared" si="38"/>
        <v>0.40618187752289725</v>
      </c>
      <c r="AC58" s="443">
        <f t="shared" ref="AC58:AC66" si="50">Z58/$Z$55</f>
        <v>0.11630113414676255</v>
      </c>
      <c r="AE58" s="64">
        <f t="shared" si="31"/>
        <v>4.3794429884418893</v>
      </c>
      <c r="AF58" s="89">
        <f t="shared" si="32"/>
        <v>4.2983772986311024</v>
      </c>
      <c r="AG58" s="89">
        <f t="shared" si="33"/>
        <v>4.3710283939179249</v>
      </c>
      <c r="AH58" s="89">
        <f t="shared" si="34"/>
        <v>4.0766455470251604</v>
      </c>
      <c r="AI58" s="89">
        <f t="shared" si="39"/>
        <v>2.9807748424593283</v>
      </c>
      <c r="AJ58" s="89">
        <f t="shared" si="40"/>
        <v>2.657818086858704</v>
      </c>
      <c r="AK58" s="89">
        <f t="shared" si="41"/>
        <v>0.82933745566700523</v>
      </c>
      <c r="AL58" s="89">
        <f t="shared" si="9"/>
        <v>2.1453229624228118</v>
      </c>
      <c r="AM58" s="89">
        <f t="shared" si="10"/>
        <v>2.182609233356831</v>
      </c>
      <c r="AN58" s="128">
        <f t="shared" si="42"/>
        <v>2.1502562444308815</v>
      </c>
      <c r="AO58" s="54">
        <f t="shared" si="12"/>
        <v>-1.4823078923839675E-2</v>
      </c>
    </row>
    <row r="59" spans="1:41" ht="20.100000000000001" customHeight="1" x14ac:dyDescent="0.25">
      <c r="A59" s="59"/>
      <c r="B59" s="1" t="s">
        <v>126</v>
      </c>
      <c r="C59" s="106">
        <v>578.27</v>
      </c>
      <c r="D59" s="75">
        <v>1195.72</v>
      </c>
      <c r="E59" s="75">
        <v>1215.5899999999999</v>
      </c>
      <c r="F59" s="75">
        <v>2648.77</v>
      </c>
      <c r="G59" s="75">
        <v>2173.87</v>
      </c>
      <c r="H59" s="75">
        <v>1288.29</v>
      </c>
      <c r="I59" s="75">
        <v>2627.43</v>
      </c>
      <c r="J59" s="75">
        <v>2656.29</v>
      </c>
      <c r="K59" s="75">
        <v>3385.73</v>
      </c>
      <c r="L59" s="98">
        <v>6784.4</v>
      </c>
      <c r="M59" s="160">
        <f t="shared" si="37"/>
        <v>1.0038219231893859</v>
      </c>
      <c r="O59" s="392">
        <f t="shared" si="49"/>
        <v>3.7149803389796357E-2</v>
      </c>
      <c r="P59" s="17"/>
      <c r="Q59" s="106">
        <v>183.292</v>
      </c>
      <c r="R59" s="75">
        <v>383.20600000000002</v>
      </c>
      <c r="S59" s="75">
        <v>329.00299999999999</v>
      </c>
      <c r="T59" s="75">
        <v>614.92100000000005</v>
      </c>
      <c r="U59" s="75">
        <v>548.11199999999997</v>
      </c>
      <c r="V59" s="75">
        <v>365.79700000000003</v>
      </c>
      <c r="W59" s="75">
        <v>760.16399999999999</v>
      </c>
      <c r="X59" s="75">
        <v>796.04399999999998</v>
      </c>
      <c r="Y59" s="75">
        <v>1079.7529999999999</v>
      </c>
      <c r="Z59" s="98">
        <v>1866.1369999999999</v>
      </c>
      <c r="AA59" s="54">
        <f t="shared" si="38"/>
        <v>0.72829989821746277</v>
      </c>
      <c r="AC59" s="443">
        <f t="shared" si="50"/>
        <v>3.4981756647348629E-2</v>
      </c>
      <c r="AE59" s="64">
        <f t="shared" si="31"/>
        <v>3.1696612309128955</v>
      </c>
      <c r="AF59" s="89">
        <f t="shared" si="32"/>
        <v>3.2048138360151208</v>
      </c>
      <c r="AG59" s="89">
        <f t="shared" si="33"/>
        <v>2.7065293396622221</v>
      </c>
      <c r="AH59" s="89">
        <f t="shared" si="34"/>
        <v>2.3215341460375951</v>
      </c>
      <c r="AI59" s="89">
        <f t="shared" si="39"/>
        <v>2.5213651230294358</v>
      </c>
      <c r="AJ59" s="89">
        <f t="shared" si="40"/>
        <v>2.8393995140845618</v>
      </c>
      <c r="AK59" s="89">
        <f t="shared" si="41"/>
        <v>2.8931845948322126</v>
      </c>
      <c r="AL59" s="89">
        <f t="shared" si="9"/>
        <v>2.9968264007318481</v>
      </c>
      <c r="AM59" s="89">
        <f t="shared" si="10"/>
        <v>3.1891290799916119</v>
      </c>
      <c r="AN59" s="128">
        <f t="shared" si="42"/>
        <v>2.7506293850598436</v>
      </c>
      <c r="AO59" s="54">
        <f t="shared" si="12"/>
        <v>-0.13749825859445039</v>
      </c>
    </row>
    <row r="60" spans="1:41" ht="20.100000000000001" customHeight="1" x14ac:dyDescent="0.25">
      <c r="A60" s="59"/>
      <c r="B60" s="1" t="s">
        <v>128</v>
      </c>
      <c r="C60" s="106">
        <v>2423.06</v>
      </c>
      <c r="D60" s="75">
        <v>2035.59</v>
      </c>
      <c r="E60" s="75">
        <v>2268.6799999999998</v>
      </c>
      <c r="F60" s="75">
        <v>1789.68</v>
      </c>
      <c r="G60" s="75">
        <v>2084.2199999999998</v>
      </c>
      <c r="H60" s="75">
        <v>2057.54</v>
      </c>
      <c r="I60" s="75">
        <v>1989.96</v>
      </c>
      <c r="J60" s="75">
        <v>2070.81</v>
      </c>
      <c r="K60" s="75">
        <v>2031.84</v>
      </c>
      <c r="L60" s="98">
        <v>2255.37</v>
      </c>
      <c r="M60" s="160">
        <f t="shared" si="37"/>
        <v>0.1100135837467517</v>
      </c>
      <c r="O60" s="392">
        <f t="shared" si="49"/>
        <v>1.2349883861689318E-2</v>
      </c>
      <c r="P60" s="17"/>
      <c r="Q60" s="106">
        <v>716.14400000000001</v>
      </c>
      <c r="R60" s="75">
        <v>622.44200000000001</v>
      </c>
      <c r="S60" s="75">
        <v>636.43799999999999</v>
      </c>
      <c r="T60" s="75">
        <v>508.16399999999999</v>
      </c>
      <c r="U60" s="75">
        <v>618.61400000000003</v>
      </c>
      <c r="V60" s="75">
        <v>604.25599999999997</v>
      </c>
      <c r="W60" s="75">
        <v>563.69100000000003</v>
      </c>
      <c r="X60" s="75">
        <v>571.08199999999999</v>
      </c>
      <c r="Y60" s="75">
        <v>553.98800000000006</v>
      </c>
      <c r="Z60" s="98">
        <v>630.63099999999997</v>
      </c>
      <c r="AA60" s="54">
        <f t="shared" si="38"/>
        <v>0.1383477620453871</v>
      </c>
      <c r="AC60" s="443">
        <f t="shared" si="50"/>
        <v>1.1821522308530464E-2</v>
      </c>
      <c r="AE60" s="64">
        <f t="shared" si="31"/>
        <v>2.9555355624705952</v>
      </c>
      <c r="AF60" s="89">
        <f t="shared" si="32"/>
        <v>3.0577965110852383</v>
      </c>
      <c r="AG60" s="89">
        <f t="shared" si="33"/>
        <v>2.8053229190542517</v>
      </c>
      <c r="AH60" s="89">
        <f t="shared" si="34"/>
        <v>2.8394126324259084</v>
      </c>
      <c r="AI60" s="89">
        <f t="shared" si="39"/>
        <v>2.9680839834566415</v>
      </c>
      <c r="AJ60" s="89">
        <f t="shared" si="40"/>
        <v>2.9367885922023387</v>
      </c>
      <c r="AK60" s="89">
        <f t="shared" si="41"/>
        <v>2.8326750286437918</v>
      </c>
      <c r="AL60" s="89">
        <f t="shared" si="9"/>
        <v>2.7577711137187864</v>
      </c>
      <c r="AM60" s="89">
        <f t="shared" si="10"/>
        <v>2.7265335853216794</v>
      </c>
      <c r="AN60" s="128">
        <f t="shared" si="42"/>
        <v>2.7961310117630367</v>
      </c>
      <c r="AO60" s="54">
        <f t="shared" si="12"/>
        <v>2.5525974378616013E-2</v>
      </c>
    </row>
    <row r="61" spans="1:41" ht="20.100000000000001" customHeight="1" x14ac:dyDescent="0.25">
      <c r="A61" s="59"/>
      <c r="B61" s="1" t="s">
        <v>139</v>
      </c>
      <c r="C61" s="106">
        <v>387.95</v>
      </c>
      <c r="D61" s="75">
        <v>513.35</v>
      </c>
      <c r="E61" s="75">
        <v>1297.3800000000001</v>
      </c>
      <c r="F61" s="75">
        <v>760.22</v>
      </c>
      <c r="G61" s="75">
        <v>765.15</v>
      </c>
      <c r="H61" s="75">
        <v>1094.8399999999999</v>
      </c>
      <c r="I61" s="75">
        <v>1150.72</v>
      </c>
      <c r="J61" s="75">
        <v>1695.69</v>
      </c>
      <c r="K61" s="75">
        <v>1628.37</v>
      </c>
      <c r="L61" s="98">
        <v>2165.31</v>
      </c>
      <c r="M61" s="160">
        <f t="shared" si="37"/>
        <v>0.32974078372851384</v>
      </c>
      <c r="O61" s="392">
        <f t="shared" si="49"/>
        <v>1.1856736156175926E-2</v>
      </c>
      <c r="P61" s="17"/>
      <c r="Q61" s="106">
        <v>73.759</v>
      </c>
      <c r="R61" s="75">
        <v>70.980999999999995</v>
      </c>
      <c r="S61" s="75">
        <v>203.22800000000001</v>
      </c>
      <c r="T61" s="75">
        <v>206.12299999999999</v>
      </c>
      <c r="U61" s="75">
        <v>234.09</v>
      </c>
      <c r="V61" s="75">
        <v>305.34199999999998</v>
      </c>
      <c r="W61" s="75">
        <v>327.66699999999997</v>
      </c>
      <c r="X61" s="75">
        <v>434.34399999999999</v>
      </c>
      <c r="Y61" s="75">
        <v>418.66699999999997</v>
      </c>
      <c r="Z61" s="98">
        <v>560.82799999999997</v>
      </c>
      <c r="AA61" s="54">
        <f t="shared" si="38"/>
        <v>0.33955625831508096</v>
      </c>
      <c r="AC61" s="443">
        <f t="shared" si="50"/>
        <v>1.0513026973378288E-2</v>
      </c>
      <c r="AE61" s="64">
        <f t="shared" si="31"/>
        <v>1.9012501611032351</v>
      </c>
      <c r="AF61" s="89">
        <f t="shared" si="32"/>
        <v>1.3827018603292098</v>
      </c>
      <c r="AG61" s="89">
        <f t="shared" si="33"/>
        <v>1.5664493055234394</v>
      </c>
      <c r="AH61" s="89">
        <f t="shared" si="34"/>
        <v>2.7113598695114574</v>
      </c>
      <c r="AI61" s="89">
        <f t="shared" si="39"/>
        <v>3.0594001176239956</v>
      </c>
      <c r="AJ61" s="89">
        <f t="shared" si="40"/>
        <v>2.7889189287932488</v>
      </c>
      <c r="AK61" s="89">
        <f t="shared" si="41"/>
        <v>2.8474954810900996</v>
      </c>
      <c r="AL61" s="89">
        <f t="shared" si="9"/>
        <v>2.5614587572020833</v>
      </c>
      <c r="AM61" s="89">
        <f t="shared" si="10"/>
        <v>2.5710802827367245</v>
      </c>
      <c r="AN61" s="128">
        <f t="shared" si="42"/>
        <v>2.5900586982926233</v>
      </c>
      <c r="AO61" s="54">
        <f t="shared" si="12"/>
        <v>7.3814947294051914E-3</v>
      </c>
    </row>
    <row r="62" spans="1:41" ht="20.100000000000001" customHeight="1" x14ac:dyDescent="0.25">
      <c r="A62" s="59"/>
      <c r="B62" s="1" t="s">
        <v>140</v>
      </c>
      <c r="C62" s="106">
        <v>117.9</v>
      </c>
      <c r="D62" s="75">
        <v>99.87</v>
      </c>
      <c r="E62" s="75">
        <v>0.27</v>
      </c>
      <c r="F62" s="75">
        <v>26.79</v>
      </c>
      <c r="G62" s="75">
        <v>49.15</v>
      </c>
      <c r="H62" s="75">
        <v>46.82</v>
      </c>
      <c r="I62" s="75">
        <v>807.57</v>
      </c>
      <c r="J62" s="75">
        <v>433.96</v>
      </c>
      <c r="K62" s="75">
        <v>439.34</v>
      </c>
      <c r="L62" s="98">
        <v>1970.39</v>
      </c>
      <c r="M62" s="160">
        <f t="shared" si="37"/>
        <v>3.4848864205399015</v>
      </c>
      <c r="O62" s="392">
        <f t="shared" si="49"/>
        <v>1.078939937226886E-2</v>
      </c>
      <c r="P62" s="17"/>
      <c r="Q62" s="106">
        <v>15.249000000000001</v>
      </c>
      <c r="R62" s="75">
        <v>33.271000000000001</v>
      </c>
      <c r="S62" s="75">
        <v>0.16700000000000001</v>
      </c>
      <c r="T62" s="75">
        <v>9.9190000000000005</v>
      </c>
      <c r="U62" s="75">
        <v>20.495000000000001</v>
      </c>
      <c r="V62" s="75">
        <v>19.951000000000001</v>
      </c>
      <c r="W62" s="75">
        <v>136.244</v>
      </c>
      <c r="X62" s="75">
        <v>179.95599999999999</v>
      </c>
      <c r="Y62" s="75">
        <v>168.291</v>
      </c>
      <c r="Z62" s="98">
        <v>515.12699999999995</v>
      </c>
      <c r="AA62" s="54">
        <f t="shared" si="38"/>
        <v>2.0609301745191364</v>
      </c>
      <c r="AC62" s="443">
        <f t="shared" si="50"/>
        <v>9.6563367836759884E-3</v>
      </c>
      <c r="AE62" s="64">
        <f t="shared" si="31"/>
        <v>1.2933842239185749</v>
      </c>
      <c r="AF62" s="89">
        <f t="shared" si="32"/>
        <v>3.3314308601181537</v>
      </c>
      <c r="AG62" s="89">
        <f t="shared" si="33"/>
        <v>6.1851851851851851</v>
      </c>
      <c r="AH62" s="89">
        <f t="shared" si="34"/>
        <v>3.702500933184024</v>
      </c>
      <c r="AI62" s="89">
        <f t="shared" si="39"/>
        <v>4.1698880976602242</v>
      </c>
      <c r="AJ62" s="89">
        <f t="shared" si="40"/>
        <v>4.2612131567706104</v>
      </c>
      <c r="AK62" s="89">
        <f t="shared" si="41"/>
        <v>1.6870859492056414</v>
      </c>
      <c r="AL62" s="89">
        <f t="shared" si="9"/>
        <v>4.1468338095677018</v>
      </c>
      <c r="AM62" s="89">
        <f t="shared" si="10"/>
        <v>3.8305412664451222</v>
      </c>
      <c r="AN62" s="128">
        <f t="shared" si="42"/>
        <v>2.6143403082638459</v>
      </c>
      <c r="AO62" s="54">
        <f t="shared" si="12"/>
        <v>-0.31750107193335469</v>
      </c>
    </row>
    <row r="63" spans="1:41" ht="20.100000000000001" customHeight="1" x14ac:dyDescent="0.25">
      <c r="A63" s="59"/>
      <c r="B63" s="1" t="s">
        <v>138</v>
      </c>
      <c r="C63" s="106">
        <v>173.29</v>
      </c>
      <c r="D63" s="75">
        <v>327.73</v>
      </c>
      <c r="E63" s="75">
        <v>406.51</v>
      </c>
      <c r="F63" s="75">
        <v>390.25</v>
      </c>
      <c r="G63" s="75">
        <v>402.85</v>
      </c>
      <c r="H63" s="75">
        <v>443.98</v>
      </c>
      <c r="I63" s="75">
        <v>420.62</v>
      </c>
      <c r="J63" s="75">
        <v>710.79</v>
      </c>
      <c r="K63" s="75">
        <v>638.80999999999995</v>
      </c>
      <c r="L63" s="98">
        <v>717.56</v>
      </c>
      <c r="M63" s="160">
        <f t="shared" si="37"/>
        <v>0.12327609148260046</v>
      </c>
      <c r="O63" s="392">
        <f t="shared" si="49"/>
        <v>3.9291924002685975E-3</v>
      </c>
      <c r="P63" s="17"/>
      <c r="Q63" s="106">
        <v>84.825000000000003</v>
      </c>
      <c r="R63" s="75">
        <v>188.38200000000001</v>
      </c>
      <c r="S63" s="75">
        <v>202.34899999999999</v>
      </c>
      <c r="T63" s="75">
        <v>204.226</v>
      </c>
      <c r="U63" s="75">
        <v>193.959</v>
      </c>
      <c r="V63" s="75">
        <v>271.74</v>
      </c>
      <c r="W63" s="75">
        <v>222.83199999999999</v>
      </c>
      <c r="X63" s="75">
        <v>402.44099999999997</v>
      </c>
      <c r="Y63" s="75">
        <v>316.12099999999998</v>
      </c>
      <c r="Z63" s="98">
        <v>302.88299999999998</v>
      </c>
      <c r="AA63" s="54">
        <f t="shared" si="38"/>
        <v>-4.1876370124098054E-2</v>
      </c>
      <c r="AC63" s="443">
        <f t="shared" si="50"/>
        <v>5.6777071558084397E-3</v>
      </c>
      <c r="AE63" s="64">
        <f t="shared" si="31"/>
        <v>4.8949737434358589</v>
      </c>
      <c r="AF63" s="89">
        <f t="shared" si="32"/>
        <v>5.7480853141305346</v>
      </c>
      <c r="AG63" s="89">
        <f t="shared" si="33"/>
        <v>4.9777127253942091</v>
      </c>
      <c r="AH63" s="89">
        <f t="shared" si="34"/>
        <v>5.2332094811018584</v>
      </c>
      <c r="AI63" s="89">
        <f t="shared" si="39"/>
        <v>4.8146704728807252</v>
      </c>
      <c r="AJ63" s="89">
        <f t="shared" si="40"/>
        <v>6.1205459705392133</v>
      </c>
      <c r="AK63" s="89">
        <f t="shared" si="41"/>
        <v>5.2977033902334645</v>
      </c>
      <c r="AL63" s="89">
        <f t="shared" si="9"/>
        <v>5.6618832566580846</v>
      </c>
      <c r="AM63" s="89">
        <f t="shared" si="10"/>
        <v>4.9485919130883991</v>
      </c>
      <c r="AN63" s="128">
        <f t="shared" si="42"/>
        <v>4.2210128769719608</v>
      </c>
      <c r="AO63" s="54">
        <f t="shared" si="12"/>
        <v>-0.14702748759542766</v>
      </c>
    </row>
    <row r="64" spans="1:41" ht="20.100000000000001" customHeight="1" x14ac:dyDescent="0.25">
      <c r="A64" s="59"/>
      <c r="B64" s="1" t="s">
        <v>136</v>
      </c>
      <c r="C64" s="106">
        <v>369.72</v>
      </c>
      <c r="D64" s="75">
        <v>748.97</v>
      </c>
      <c r="E64" s="75">
        <v>1022.82</v>
      </c>
      <c r="F64" s="75">
        <v>564.89</v>
      </c>
      <c r="G64" s="75">
        <v>726.44</v>
      </c>
      <c r="H64" s="75">
        <v>657.18</v>
      </c>
      <c r="I64" s="75">
        <v>835.27</v>
      </c>
      <c r="J64" s="75">
        <v>717.82</v>
      </c>
      <c r="K64" s="75">
        <v>599.73</v>
      </c>
      <c r="L64" s="98">
        <v>682.62</v>
      </c>
      <c r="M64" s="160">
        <f t="shared" si="37"/>
        <v>0.13821219548796956</v>
      </c>
      <c r="O64" s="392">
        <f t="shared" si="49"/>
        <v>3.7378690510498774E-3</v>
      </c>
      <c r="P64" s="17"/>
      <c r="Q64" s="106">
        <v>96.418000000000006</v>
      </c>
      <c r="R64" s="75">
        <v>210.09200000000001</v>
      </c>
      <c r="S64" s="75">
        <v>208.53</v>
      </c>
      <c r="T64" s="75">
        <v>145.77699999999999</v>
      </c>
      <c r="U64" s="75">
        <v>181.29599999999999</v>
      </c>
      <c r="V64" s="75">
        <v>147.131</v>
      </c>
      <c r="W64" s="75">
        <v>209.172</v>
      </c>
      <c r="X64" s="75">
        <v>169.167</v>
      </c>
      <c r="Y64" s="75">
        <v>157.65100000000001</v>
      </c>
      <c r="Z64" s="98">
        <v>173.32499999999999</v>
      </c>
      <c r="AA64" s="54">
        <f t="shared" si="38"/>
        <v>9.9422141312138695E-2</v>
      </c>
      <c r="AC64" s="443">
        <f t="shared" si="50"/>
        <v>3.2490717299435683E-3</v>
      </c>
      <c r="AE64" s="64">
        <f t="shared" si="31"/>
        <v>2.6078654116628801</v>
      </c>
      <c r="AF64" s="89">
        <f t="shared" si="32"/>
        <v>2.8050789751258396</v>
      </c>
      <c r="AG64" s="89">
        <f t="shared" si="33"/>
        <v>2.0387751510529712</v>
      </c>
      <c r="AH64" s="89">
        <f t="shared" si="34"/>
        <v>2.5806263166280159</v>
      </c>
      <c r="AI64" s="89">
        <f t="shared" si="39"/>
        <v>2.4956775507956608</v>
      </c>
      <c r="AJ64" s="89">
        <f t="shared" si="40"/>
        <v>2.2388234578045592</v>
      </c>
      <c r="AK64" s="89">
        <f t="shared" si="41"/>
        <v>2.5042441366264798</v>
      </c>
      <c r="AL64" s="89">
        <f t="shared" si="9"/>
        <v>2.3566771614053659</v>
      </c>
      <c r="AM64" s="89">
        <f t="shared" si="10"/>
        <v>2.6286995814783323</v>
      </c>
      <c r="AN64" s="128">
        <f t="shared" si="42"/>
        <v>2.5391140019337257</v>
      </c>
      <c r="AO64" s="54">
        <f t="shared" si="12"/>
        <v>-3.4079808957943103E-2</v>
      </c>
    </row>
    <row r="65" spans="1:41" ht="20.100000000000001" customHeight="1" x14ac:dyDescent="0.25">
      <c r="A65" s="59"/>
      <c r="B65" s="1" t="s">
        <v>257</v>
      </c>
      <c r="C65" s="106">
        <v>28.53</v>
      </c>
      <c r="D65" s="75">
        <v>63.42</v>
      </c>
      <c r="E65" s="75">
        <v>70.760000000000005</v>
      </c>
      <c r="F65" s="75">
        <v>65.14</v>
      </c>
      <c r="G65" s="75">
        <v>108.9</v>
      </c>
      <c r="H65" s="75">
        <v>109.65</v>
      </c>
      <c r="I65" s="75">
        <v>72.319999999999993</v>
      </c>
      <c r="J65" s="75">
        <v>104.14</v>
      </c>
      <c r="K65" s="75">
        <v>105.8</v>
      </c>
      <c r="L65" s="98">
        <v>192.81</v>
      </c>
      <c r="M65" s="160">
        <f t="shared" si="37"/>
        <v>0.82240075614366737</v>
      </c>
      <c r="O65" s="392">
        <f t="shared" si="49"/>
        <v>1.055782912503189E-3</v>
      </c>
      <c r="P65" s="17"/>
      <c r="Q65" s="106">
        <v>27.273</v>
      </c>
      <c r="R65" s="75">
        <v>51.639000000000003</v>
      </c>
      <c r="S65" s="75">
        <v>47.941000000000003</v>
      </c>
      <c r="T65" s="75">
        <v>59.100999999999999</v>
      </c>
      <c r="U65" s="75">
        <v>88.74</v>
      </c>
      <c r="V65" s="75">
        <v>87.858000000000004</v>
      </c>
      <c r="W65" s="75">
        <v>73.968999999999994</v>
      </c>
      <c r="X65" s="75">
        <v>78.625</v>
      </c>
      <c r="Y65" s="75">
        <v>78.358999999999995</v>
      </c>
      <c r="Z65" s="98">
        <v>138.648</v>
      </c>
      <c r="AA65" s="54">
        <f t="shared" si="38"/>
        <v>0.76939470896770001</v>
      </c>
      <c r="AC65" s="443">
        <f t="shared" si="50"/>
        <v>2.5990324374049671E-3</v>
      </c>
      <c r="AE65" s="64">
        <f t="shared" ref="AE65" si="51">(Q65/C65)*10</f>
        <v>9.5594111461619349</v>
      </c>
      <c r="AF65" s="89">
        <f t="shared" ref="AF65" si="52">(R65/D65)*10</f>
        <v>8.1423841059602644</v>
      </c>
      <c r="AG65" s="89">
        <f t="shared" ref="AG65" si="53">(S65/E65)*10</f>
        <v>6.7751554550593553</v>
      </c>
      <c r="AH65" s="89">
        <f t="shared" ref="AG65:AH70" si="54">(T65/F65)*10</f>
        <v>9.0729198649063552</v>
      </c>
      <c r="AI65" s="89">
        <f t="shared" si="39"/>
        <v>8.1487603305785115</v>
      </c>
      <c r="AJ65" s="89">
        <f t="shared" si="40"/>
        <v>8.0125854993160051</v>
      </c>
      <c r="AK65" s="89">
        <f t="shared" si="41"/>
        <v>10.228014380530974</v>
      </c>
      <c r="AL65" s="89">
        <f t="shared" si="9"/>
        <v>7.5499327827923945</v>
      </c>
      <c r="AM65" s="89">
        <f t="shared" si="10"/>
        <v>7.4063327032136108</v>
      </c>
      <c r="AN65" s="128">
        <f t="shared" si="42"/>
        <v>7.1909133343706237</v>
      </c>
      <c r="AO65" s="54">
        <f t="shared" si="12"/>
        <v>-2.9085834714057138E-2</v>
      </c>
    </row>
    <row r="66" spans="1:41" ht="20.100000000000001" customHeight="1" thickBot="1" x14ac:dyDescent="0.3">
      <c r="A66" s="59"/>
      <c r="B66" s="23" t="s">
        <v>33</v>
      </c>
      <c r="C66" s="113">
        <f>C55-SUM(C56:C65)</f>
        <v>157.70000000001164</v>
      </c>
      <c r="D66" s="108">
        <f t="shared" ref="D66:L66" si="55">D55-SUM(D56:D65)</f>
        <v>186.88000000001921</v>
      </c>
      <c r="E66" s="108">
        <f t="shared" si="55"/>
        <v>118.19000000000233</v>
      </c>
      <c r="F66" s="108">
        <f t="shared" si="55"/>
        <v>192.15000000000873</v>
      </c>
      <c r="G66" s="108">
        <f t="shared" si="55"/>
        <v>132.11999999999534</v>
      </c>
      <c r="H66" s="108">
        <f t="shared" si="55"/>
        <v>338.22999999998137</v>
      </c>
      <c r="I66" s="108">
        <f t="shared" si="55"/>
        <v>939.73000000001048</v>
      </c>
      <c r="J66" s="108"/>
      <c r="K66" s="108">
        <f t="shared" si="55"/>
        <v>277.78999999997905</v>
      </c>
      <c r="L66" s="109">
        <f t="shared" si="55"/>
        <v>203.16000000000349</v>
      </c>
      <c r="M66" s="160">
        <f t="shared" si="37"/>
        <v>-0.26865617912805062</v>
      </c>
      <c r="O66" s="392">
        <f t="shared" si="49"/>
        <v>1.112457115835027E-3</v>
      </c>
      <c r="P66" s="17"/>
      <c r="Q66" s="113">
        <f>Q55-SUM(Q56:Q65)</f>
        <v>87.102999999999156</v>
      </c>
      <c r="R66" s="108">
        <f t="shared" ref="R66:Z66" si="56">R55-SUM(R56:R65)</f>
        <v>124.03400000000329</v>
      </c>
      <c r="S66" s="108">
        <f t="shared" si="56"/>
        <v>63.675000000006548</v>
      </c>
      <c r="T66" s="108">
        <f t="shared" si="56"/>
        <v>104.13899999999558</v>
      </c>
      <c r="U66" s="108">
        <f t="shared" si="56"/>
        <v>87.536999999996624</v>
      </c>
      <c r="V66" s="108">
        <f t="shared" si="56"/>
        <v>166.96800000000803</v>
      </c>
      <c r="W66" s="108">
        <f t="shared" si="56"/>
        <v>151.10200000000623</v>
      </c>
      <c r="X66" s="108">
        <f t="shared" si="56"/>
        <v>66.181000000004133</v>
      </c>
      <c r="Y66" s="108">
        <f t="shared" si="56"/>
        <v>163.04600000000937</v>
      </c>
      <c r="Z66" s="109">
        <f t="shared" si="56"/>
        <v>101.92399999999907</v>
      </c>
      <c r="AA66" s="54">
        <f t="shared" si="38"/>
        <v>-0.37487580192097192</v>
      </c>
      <c r="AC66" s="443">
        <f t="shared" si="50"/>
        <v>1.9106210125646344E-3</v>
      </c>
      <c r="AE66" s="64">
        <f t="shared" ref="AE66:AF71" si="57">(Q66/C66)*10</f>
        <v>5.5233354470509024</v>
      </c>
      <c r="AF66" s="89">
        <f t="shared" si="57"/>
        <v>6.6370933219173018</v>
      </c>
      <c r="AG66" s="89">
        <f t="shared" si="54"/>
        <v>5.3875116338104148</v>
      </c>
      <c r="AH66" s="89">
        <f t="shared" si="54"/>
        <v>5.4196721311470641</v>
      </c>
      <c r="AI66" s="89">
        <f t="shared" si="39"/>
        <v>6.6255676657583793</v>
      </c>
      <c r="AJ66" s="89">
        <f t="shared" si="40"/>
        <v>4.9365224847002693</v>
      </c>
      <c r="AK66" s="89">
        <f t="shared" si="41"/>
        <v>1.6079299373224707</v>
      </c>
      <c r="AL66" s="89" t="e">
        <f t="shared" si="9"/>
        <v>#DIV/0!</v>
      </c>
      <c r="AM66" s="89">
        <f t="shared" si="10"/>
        <v>5.8693977464999332</v>
      </c>
      <c r="AN66" s="128">
        <f t="shared" si="42"/>
        <v>5.0169324670209345</v>
      </c>
      <c r="AO66" s="54">
        <f t="shared" si="12"/>
        <v>-0.14523896936229014</v>
      </c>
    </row>
    <row r="67" spans="1:41" ht="20.100000000000001" customHeight="1" thickBot="1" x14ac:dyDescent="0.3">
      <c r="A67" s="506" t="s">
        <v>54</v>
      </c>
      <c r="B67" s="507"/>
      <c r="C67" s="240">
        <v>7243.5</v>
      </c>
      <c r="D67" s="99">
        <v>7567.64</v>
      </c>
      <c r="E67" s="99">
        <v>8198.68</v>
      </c>
      <c r="F67" s="99">
        <v>9639.93</v>
      </c>
      <c r="G67" s="99">
        <v>8919.86</v>
      </c>
      <c r="H67" s="99">
        <v>8759.18</v>
      </c>
      <c r="I67" s="99">
        <v>10927.53</v>
      </c>
      <c r="J67" s="99">
        <v>11873.41</v>
      </c>
      <c r="K67" s="99">
        <v>13726.33</v>
      </c>
      <c r="L67" s="238">
        <v>16721.580000000002</v>
      </c>
      <c r="M67" s="439">
        <f t="shared" si="37"/>
        <v>0.2182120056854237</v>
      </c>
      <c r="O67" s="415">
        <f>L67/L75</f>
        <v>5.6275248649657952E-3</v>
      </c>
      <c r="P67" s="17"/>
      <c r="Q67" s="240">
        <v>2531.9169999999999</v>
      </c>
      <c r="R67" s="99">
        <v>2818.4720000000002</v>
      </c>
      <c r="S67" s="99">
        <v>3078.9690000000001</v>
      </c>
      <c r="T67" s="99">
        <v>3620.8490000000002</v>
      </c>
      <c r="U67" s="99">
        <v>3635.1309999999999</v>
      </c>
      <c r="V67" s="99">
        <v>3124.241</v>
      </c>
      <c r="W67" s="99">
        <v>4003.6950000000002</v>
      </c>
      <c r="X67" s="99">
        <v>4064.7860000000001</v>
      </c>
      <c r="Y67" s="99">
        <v>5196.4549999999999</v>
      </c>
      <c r="Z67" s="238">
        <v>5134.0240000000003</v>
      </c>
      <c r="AA67" s="46">
        <f t="shared" si="38"/>
        <v>-1.2014151955515749E-2</v>
      </c>
      <c r="AC67" s="442">
        <f>Z67/Z75</f>
        <v>6.2496574436221976E-3</v>
      </c>
      <c r="AE67" s="444">
        <f t="shared" si="57"/>
        <v>3.4954331469593427</v>
      </c>
      <c r="AF67" s="242">
        <f t="shared" si="57"/>
        <v>3.7243737809938104</v>
      </c>
      <c r="AG67" s="242">
        <f t="shared" si="54"/>
        <v>3.7554447789156304</v>
      </c>
      <c r="AH67" s="242">
        <f t="shared" si="54"/>
        <v>3.7560947019324828</v>
      </c>
      <c r="AI67" s="242">
        <f t="shared" si="39"/>
        <v>4.0753229310773929</v>
      </c>
      <c r="AJ67" s="242">
        <f t="shared" si="40"/>
        <v>3.5668190401384603</v>
      </c>
      <c r="AK67" s="242">
        <f t="shared" si="41"/>
        <v>3.6638609090983962</v>
      </c>
      <c r="AL67" s="242">
        <f t="shared" si="9"/>
        <v>3.4234360642814492</v>
      </c>
      <c r="AM67" s="242">
        <f t="shared" si="10"/>
        <v>3.7857570086104584</v>
      </c>
      <c r="AN67" s="234">
        <f t="shared" si="42"/>
        <v>3.070298380894628</v>
      </c>
      <c r="AO67" s="46">
        <f t="shared" si="12"/>
        <v>-0.18898693869906763</v>
      </c>
    </row>
    <row r="68" spans="1:41" ht="20.100000000000001" customHeight="1" x14ac:dyDescent="0.25">
      <c r="A68" s="59"/>
      <c r="B68" s="1" t="s">
        <v>117</v>
      </c>
      <c r="C68" s="106">
        <v>5352.69</v>
      </c>
      <c r="D68" s="75">
        <v>6080.27</v>
      </c>
      <c r="E68" s="75">
        <v>6339.42</v>
      </c>
      <c r="F68" s="75">
        <v>8230.74</v>
      </c>
      <c r="G68" s="75">
        <v>6610.01</v>
      </c>
      <c r="H68" s="75">
        <v>7073.9</v>
      </c>
      <c r="I68" s="75">
        <v>8689.6299999999992</v>
      </c>
      <c r="J68" s="75">
        <v>9702.23</v>
      </c>
      <c r="K68" s="75">
        <v>11371.36</v>
      </c>
      <c r="L68" s="98">
        <v>14672.27</v>
      </c>
      <c r="M68" s="160">
        <f t="shared" si="37"/>
        <v>0.29028278059968199</v>
      </c>
      <c r="O68" s="392">
        <f>L68/L67</f>
        <v>0.8774451935762051</v>
      </c>
      <c r="P68" s="17"/>
      <c r="Q68" s="106">
        <v>1517.53</v>
      </c>
      <c r="R68" s="75">
        <v>2069.83</v>
      </c>
      <c r="S68" s="75">
        <v>2087.7600000000002</v>
      </c>
      <c r="T68" s="75">
        <v>2837.866</v>
      </c>
      <c r="U68" s="75">
        <v>2476.1469999999999</v>
      </c>
      <c r="V68" s="75">
        <v>2224.174</v>
      </c>
      <c r="W68" s="75">
        <v>2871.4360000000001</v>
      </c>
      <c r="X68" s="75">
        <v>2996.0129999999999</v>
      </c>
      <c r="Y68" s="75">
        <v>3576.11</v>
      </c>
      <c r="Z68" s="98">
        <v>4073.866</v>
      </c>
      <c r="AA68" s="54">
        <f t="shared" si="38"/>
        <v>0.13918923075632456</v>
      </c>
      <c r="AC68" s="443">
        <f>Z68/Z67</f>
        <v>0.79350349745151161</v>
      </c>
      <c r="AE68" s="64">
        <f t="shared" si="57"/>
        <v>2.8350791844848104</v>
      </c>
      <c r="AF68" s="89">
        <f t="shared" si="57"/>
        <v>3.4041744856725109</v>
      </c>
      <c r="AG68" s="89">
        <f t="shared" si="54"/>
        <v>3.2932981250650695</v>
      </c>
      <c r="AH68" s="89">
        <f t="shared" si="54"/>
        <v>3.4478868242709648</v>
      </c>
      <c r="AI68" s="89">
        <f t="shared" si="39"/>
        <v>3.7460563599752494</v>
      </c>
      <c r="AJ68" s="89">
        <f t="shared" si="40"/>
        <v>3.1441976844456381</v>
      </c>
      <c r="AK68" s="89">
        <f t="shared" si="41"/>
        <v>3.3044398898457135</v>
      </c>
      <c r="AL68" s="89">
        <f t="shared" si="9"/>
        <v>3.0879632826680052</v>
      </c>
      <c r="AM68" s="89">
        <f t="shared" si="10"/>
        <v>3.1448393156139636</v>
      </c>
      <c r="AN68" s="128">
        <f t="shared" si="42"/>
        <v>2.7765751311828368</v>
      </c>
      <c r="AO68" s="54">
        <f t="shared" si="12"/>
        <v>-0.11710111311656345</v>
      </c>
    </row>
    <row r="69" spans="1:41" ht="20.100000000000001" customHeight="1" x14ac:dyDescent="0.25">
      <c r="A69" s="59"/>
      <c r="B69" s="1" t="s">
        <v>122</v>
      </c>
      <c r="C69" s="106">
        <v>1686.4</v>
      </c>
      <c r="D69" s="75">
        <v>1216.05</v>
      </c>
      <c r="E69" s="75">
        <v>1656.07</v>
      </c>
      <c r="F69" s="75">
        <v>1142.71</v>
      </c>
      <c r="G69" s="75">
        <v>2099.14</v>
      </c>
      <c r="H69" s="75">
        <v>1544.37</v>
      </c>
      <c r="I69" s="75">
        <v>2098.54</v>
      </c>
      <c r="J69" s="75">
        <v>1886.34</v>
      </c>
      <c r="K69" s="75">
        <v>2136.2600000000002</v>
      </c>
      <c r="L69" s="98">
        <v>1980.01</v>
      </c>
      <c r="M69" s="160">
        <f t="shared" si="37"/>
        <v>-7.3141846029977725E-2</v>
      </c>
      <c r="O69" s="392">
        <f>L69/L67</f>
        <v>0.11841046121239739</v>
      </c>
      <c r="P69" s="17"/>
      <c r="Q69" s="106">
        <v>962.51700000000005</v>
      </c>
      <c r="R69" s="75">
        <v>682.05799999999999</v>
      </c>
      <c r="S69" s="75">
        <v>950.19500000000005</v>
      </c>
      <c r="T69" s="75">
        <v>729.53300000000002</v>
      </c>
      <c r="U69" s="75">
        <v>1112.961</v>
      </c>
      <c r="V69" s="75">
        <v>867.11300000000006</v>
      </c>
      <c r="W69" s="75">
        <v>1100.1659999999999</v>
      </c>
      <c r="X69" s="75">
        <v>999.303</v>
      </c>
      <c r="Y69" s="75">
        <v>1569.739</v>
      </c>
      <c r="Z69" s="98">
        <v>1038.175</v>
      </c>
      <c r="AA69" s="54">
        <f t="shared" si="38"/>
        <v>-0.33863209106736858</v>
      </c>
      <c r="AC69" s="443">
        <f>Z69/$Z$67</f>
        <v>0.202214676051378</v>
      </c>
      <c r="AE69" s="64">
        <f t="shared" si="57"/>
        <v>5.7075249051233401</v>
      </c>
      <c r="AF69" s="89">
        <f t="shared" si="57"/>
        <v>5.6087989803050862</v>
      </c>
      <c r="AG69" s="89">
        <f t="shared" si="54"/>
        <v>5.7376499785637076</v>
      </c>
      <c r="AH69" s="89">
        <f t="shared" si="54"/>
        <v>6.384235720348995</v>
      </c>
      <c r="AI69" s="89">
        <f t="shared" si="39"/>
        <v>5.301985575045018</v>
      </c>
      <c r="AJ69" s="89">
        <f t="shared" si="40"/>
        <v>5.6146713546624198</v>
      </c>
      <c r="AK69" s="89">
        <f t="shared" si="41"/>
        <v>5.2425305212195141</v>
      </c>
      <c r="AL69" s="89">
        <f t="shared" si="9"/>
        <v>5.2975762587868571</v>
      </c>
      <c r="AM69" s="89">
        <f t="shared" si="10"/>
        <v>7.3480709276960665</v>
      </c>
      <c r="AN69" s="128">
        <f t="shared" si="42"/>
        <v>5.2432815995878812</v>
      </c>
      <c r="AO69" s="54">
        <f t="shared" si="12"/>
        <v>-0.28644107396607921</v>
      </c>
    </row>
    <row r="70" spans="1:41" ht="20.100000000000001" customHeight="1" x14ac:dyDescent="0.25">
      <c r="A70" s="59"/>
      <c r="B70" s="1" t="s">
        <v>141</v>
      </c>
      <c r="C70" s="106">
        <v>204.41</v>
      </c>
      <c r="D70" s="75">
        <v>269.16000000000003</v>
      </c>
      <c r="E70" s="75">
        <v>200.49</v>
      </c>
      <c r="F70" s="75">
        <v>266.48</v>
      </c>
      <c r="G70" s="75">
        <v>206.7</v>
      </c>
      <c r="H70" s="75">
        <v>140.91</v>
      </c>
      <c r="I70" s="75">
        <v>139.35</v>
      </c>
      <c r="J70" s="75">
        <v>281.23</v>
      </c>
      <c r="K70" s="75">
        <v>213.93</v>
      </c>
      <c r="L70" s="98">
        <v>69.3</v>
      </c>
      <c r="M70" s="160">
        <f t="shared" ref="M70:M75" si="58">(L70-K70)/K70</f>
        <v>-0.6760622633571729</v>
      </c>
      <c r="O70" s="392">
        <f>L70/L67</f>
        <v>4.144345211397487E-3</v>
      </c>
      <c r="P70" s="17"/>
      <c r="Q70" s="106">
        <v>51.87</v>
      </c>
      <c r="R70" s="75">
        <v>66.09</v>
      </c>
      <c r="S70" s="75">
        <v>40.25</v>
      </c>
      <c r="T70" s="75">
        <v>53.45</v>
      </c>
      <c r="U70" s="75">
        <v>39.262999999999998</v>
      </c>
      <c r="V70" s="75">
        <v>32.954000000000001</v>
      </c>
      <c r="W70" s="75">
        <v>31.911999999999999</v>
      </c>
      <c r="X70" s="75">
        <v>64.180000000000007</v>
      </c>
      <c r="Y70" s="75">
        <v>47.555999999999997</v>
      </c>
      <c r="Z70" s="98">
        <v>21.983000000000001</v>
      </c>
      <c r="AA70" s="54">
        <f t="shared" ref="AA70:AA75" si="59">(Z70-Y70)/Y70</f>
        <v>-0.53774497434603408</v>
      </c>
      <c r="AC70" s="443">
        <f t="shared" ref="AC70:AC71" si="60">Z70/$Z$67</f>
        <v>4.2818264971102591E-3</v>
      </c>
      <c r="AE70" s="64">
        <f t="shared" si="57"/>
        <v>2.5375470867374395</v>
      </c>
      <c r="AF70" s="89">
        <f t="shared" si="57"/>
        <v>2.4554168524297815</v>
      </c>
      <c r="AG70" s="89">
        <f t="shared" si="54"/>
        <v>2.0075814255075066</v>
      </c>
      <c r="AH70" s="89">
        <f t="shared" si="54"/>
        <v>2.0057790453317321</v>
      </c>
      <c r="AI70" s="89">
        <f t="shared" si="39"/>
        <v>1.8995162070633769</v>
      </c>
      <c r="AJ70" s="89">
        <f t="shared" si="40"/>
        <v>2.3386558796394863</v>
      </c>
      <c r="AK70" s="89">
        <f t="shared" si="41"/>
        <v>2.2900609974883386</v>
      </c>
      <c r="AL70" s="89">
        <f t="shared" ref="AL70:AL75" si="61">(X70/J70)*10</f>
        <v>2.2821178394908084</v>
      </c>
      <c r="AM70" s="89">
        <f t="shared" ref="AM70:AM75" si="62">(Y70/K70)*10</f>
        <v>2.2229701304164911</v>
      </c>
      <c r="AN70" s="128">
        <f t="shared" ref="AN70:AN75" si="63">(Z70/L70)*10</f>
        <v>3.1721500721500724</v>
      </c>
      <c r="AO70" s="54">
        <f t="shared" si="12"/>
        <v>0.42698726750581439</v>
      </c>
    </row>
    <row r="71" spans="1:41" ht="20.100000000000001" customHeight="1" thickBot="1" x14ac:dyDescent="0.3">
      <c r="A71" s="59"/>
      <c r="B71" s="23" t="s">
        <v>33</v>
      </c>
      <c r="C71" s="113">
        <f>C67-SUM(C68:C70)</f>
        <v>0</v>
      </c>
      <c r="D71" s="108">
        <f t="shared" ref="D71:L71" si="64">D67-SUM(D68:D70)</f>
        <v>2.1599999999998545</v>
      </c>
      <c r="E71" s="108">
        <f t="shared" si="64"/>
        <v>2.7000000000007276</v>
      </c>
      <c r="F71" s="108">
        <f t="shared" si="64"/>
        <v>0</v>
      </c>
      <c r="G71" s="108">
        <f t="shared" si="64"/>
        <v>4.0100000000002183</v>
      </c>
      <c r="H71" s="108">
        <f t="shared" si="64"/>
        <v>0</v>
      </c>
      <c r="I71" s="108">
        <f t="shared" si="64"/>
        <v>1.0000000002037268E-2</v>
      </c>
      <c r="J71" s="108">
        <f t="shared" si="64"/>
        <v>3.6100000000005821</v>
      </c>
      <c r="K71" s="108">
        <f t="shared" si="64"/>
        <v>4.7799999999988358</v>
      </c>
      <c r="L71" s="109">
        <f t="shared" si="64"/>
        <v>0</v>
      </c>
      <c r="M71" s="160">
        <f t="shared" si="58"/>
        <v>-1</v>
      </c>
      <c r="O71" s="392">
        <f>L71/L67</f>
        <v>0</v>
      </c>
      <c r="P71" s="17"/>
      <c r="Q71" s="113">
        <f>Q67-SUM(Q68:Q70)</f>
        <v>0</v>
      </c>
      <c r="R71" s="108">
        <f t="shared" ref="R71:Z71" si="65">R67-SUM(R68:R70)</f>
        <v>0.49400000000014188</v>
      </c>
      <c r="S71" s="108">
        <f t="shared" si="65"/>
        <v>0.76399999999966894</v>
      </c>
      <c r="T71" s="108">
        <f t="shared" si="65"/>
        <v>0</v>
      </c>
      <c r="U71" s="108">
        <f t="shared" si="65"/>
        <v>6.7599999999997635</v>
      </c>
      <c r="V71" s="108">
        <f t="shared" si="65"/>
        <v>0</v>
      </c>
      <c r="W71" s="108">
        <f t="shared" si="65"/>
        <v>0.18100000000049477</v>
      </c>
      <c r="X71" s="108">
        <f t="shared" si="65"/>
        <v>5.2900000000004184</v>
      </c>
      <c r="Y71" s="108">
        <f t="shared" si="65"/>
        <v>3.0500000000001819</v>
      </c>
      <c r="Z71" s="437">
        <f t="shared" si="65"/>
        <v>0</v>
      </c>
      <c r="AA71" s="54">
        <f t="shared" si="59"/>
        <v>-1</v>
      </c>
      <c r="AC71" s="443">
        <f t="shared" si="60"/>
        <v>0</v>
      </c>
      <c r="AE71" s="64"/>
      <c r="AF71" s="89">
        <f t="shared" ref="AF71:AG75" si="66">(R71/D71)*10</f>
        <v>2.2870370370378481</v>
      </c>
      <c r="AG71" s="89">
        <f t="shared" si="66"/>
        <v>2.8296296296276409</v>
      </c>
      <c r="AH71" s="89"/>
      <c r="AI71" s="89">
        <f>(U71/G71)*10</f>
        <v>16.857855361594503</v>
      </c>
      <c r="AJ71" s="89"/>
      <c r="AK71" s="89">
        <f>(W71/I71)*10</f>
        <v>180.99999996362021</v>
      </c>
      <c r="AL71" s="89">
        <f t="shared" si="61"/>
        <v>14.653739612187163</v>
      </c>
      <c r="AM71" s="89">
        <f t="shared" si="62"/>
        <v>6.3807531380772486</v>
      </c>
      <c r="AN71" s="128"/>
      <c r="AO71" s="54">
        <f t="shared" ref="AO71" si="67">(AN71-AM71)/AM71</f>
        <v>-1</v>
      </c>
    </row>
    <row r="72" spans="1:41" ht="20.100000000000001" customHeight="1" thickBot="1" x14ac:dyDescent="0.3">
      <c r="A72" s="506" t="s">
        <v>33</v>
      </c>
      <c r="B72" s="507"/>
      <c r="C72" s="240">
        <v>2687.01</v>
      </c>
      <c r="D72" s="99">
        <v>2719.41</v>
      </c>
      <c r="E72" s="99">
        <v>2734.17</v>
      </c>
      <c r="F72" s="99">
        <v>2751.52</v>
      </c>
      <c r="G72" s="99">
        <v>2881.72</v>
      </c>
      <c r="H72" s="99">
        <v>2991.48</v>
      </c>
      <c r="I72" s="99">
        <v>3449.77</v>
      </c>
      <c r="J72" s="99">
        <v>4435.3999999999996</v>
      </c>
      <c r="K72" s="99">
        <v>3800.4</v>
      </c>
      <c r="L72" s="238">
        <v>3956.44</v>
      </c>
      <c r="M72" s="439">
        <f t="shared" si="58"/>
        <v>4.1058835912009255E-2</v>
      </c>
      <c r="O72" s="415">
        <f>L72/L75</f>
        <v>1.3315108067984765E-3</v>
      </c>
      <c r="P72" s="17"/>
      <c r="Q72" s="240">
        <v>2860.25</v>
      </c>
      <c r="R72" s="99">
        <v>3441.165</v>
      </c>
      <c r="S72" s="99">
        <v>3740.2739999999999</v>
      </c>
      <c r="T72" s="99">
        <v>4586.3900000000003</v>
      </c>
      <c r="U72" s="99">
        <v>4540.9309999999996</v>
      </c>
      <c r="V72" s="99">
        <v>4672.3180000000002</v>
      </c>
      <c r="W72" s="99">
        <v>5266.96</v>
      </c>
      <c r="X72" s="99">
        <v>6935.8559999999998</v>
      </c>
      <c r="Y72" s="99">
        <v>7417.9470000000001</v>
      </c>
      <c r="Z72" s="238">
        <v>8525.3649999999998</v>
      </c>
      <c r="AA72" s="46">
        <f t="shared" si="59"/>
        <v>0.14928901487163493</v>
      </c>
      <c r="AC72" s="442">
        <f>Z72/Z75</f>
        <v>1.0377943467316504E-2</v>
      </c>
      <c r="AE72" s="233">
        <f>(Q72/C72)*10</f>
        <v>10.644731504534779</v>
      </c>
      <c r="AF72" s="242">
        <f t="shared" si="66"/>
        <v>12.654086732048498</v>
      </c>
      <c r="AG72" s="242">
        <f t="shared" si="66"/>
        <v>13.67974193265232</v>
      </c>
      <c r="AH72" s="242">
        <f>(T72/F72)*10</f>
        <v>16.668568645694016</v>
      </c>
      <c r="AI72" s="242">
        <f>(U72/G72)*10</f>
        <v>15.757710672792637</v>
      </c>
      <c r="AJ72" s="242">
        <f>(V72/H72)*10</f>
        <v>15.618750584994718</v>
      </c>
      <c r="AK72" s="242">
        <f>(W72/I72)*10</f>
        <v>15.26756856254185</v>
      </c>
      <c r="AL72" s="242">
        <f t="shared" si="61"/>
        <v>15.637498309058934</v>
      </c>
      <c r="AM72" s="242">
        <f t="shared" si="62"/>
        <v>19.518858541206189</v>
      </c>
      <c r="AN72" s="234">
        <f t="shared" si="63"/>
        <v>21.548070993115019</v>
      </c>
      <c r="AO72" s="46">
        <f t="shared" ref="AO72:AO75" si="68">(AN72-AM72)/AM72</f>
        <v>0.10396163523727409</v>
      </c>
    </row>
    <row r="73" spans="1:41" ht="20.100000000000001" customHeight="1" x14ac:dyDescent="0.25">
      <c r="A73" s="59"/>
      <c r="B73" s="1" t="s">
        <v>111</v>
      </c>
      <c r="C73" s="106">
        <v>1216.44</v>
      </c>
      <c r="D73" s="75">
        <v>1459.51</v>
      </c>
      <c r="E73" s="75">
        <v>1616.56</v>
      </c>
      <c r="F73" s="75">
        <v>1999.57</v>
      </c>
      <c r="G73" s="75">
        <v>2123.13</v>
      </c>
      <c r="H73" s="75">
        <v>1977.53</v>
      </c>
      <c r="I73" s="75">
        <v>2885.23</v>
      </c>
      <c r="J73" s="75">
        <v>3974.1</v>
      </c>
      <c r="K73" s="75">
        <v>3172.88</v>
      </c>
      <c r="L73" s="98">
        <v>3667.72</v>
      </c>
      <c r="M73" s="160">
        <f t="shared" si="58"/>
        <v>0.15595925468344207</v>
      </c>
      <c r="O73" s="438">
        <f>L73/L72</f>
        <v>0.92702530557774154</v>
      </c>
      <c r="P73" s="17"/>
      <c r="Q73" s="106">
        <v>2470.2429999999999</v>
      </c>
      <c r="R73" s="75">
        <v>3125.373</v>
      </c>
      <c r="S73" s="75">
        <v>3453.8310000000001</v>
      </c>
      <c r="T73" s="75">
        <v>4254.7240000000002</v>
      </c>
      <c r="U73" s="75">
        <v>4316.6480000000001</v>
      </c>
      <c r="V73" s="75">
        <v>4365.51</v>
      </c>
      <c r="W73" s="75">
        <v>5017.9650000000001</v>
      </c>
      <c r="X73" s="75">
        <v>6750.3689999999997</v>
      </c>
      <c r="Y73" s="75">
        <v>7193.1310000000003</v>
      </c>
      <c r="Z73" s="98">
        <v>8389.0079999999998</v>
      </c>
      <c r="AA73" s="54">
        <f t="shared" si="59"/>
        <v>0.16625263741199756</v>
      </c>
      <c r="AC73" s="443">
        <f>Z73/Z72</f>
        <v>0.98400572878697867</v>
      </c>
      <c r="AE73" s="64">
        <f>(Q73/C73)*10</f>
        <v>20.307150373220214</v>
      </c>
      <c r="AF73" s="89">
        <f t="shared" si="66"/>
        <v>21.413851224040947</v>
      </c>
      <c r="AG73" s="89">
        <f t="shared" si="66"/>
        <v>21.365312762903947</v>
      </c>
      <c r="AH73" s="89">
        <f>(T73/F73)*10</f>
        <v>21.278194811884561</v>
      </c>
      <c r="AI73" s="89">
        <f>(U73/G73)*10</f>
        <v>20.331529392924597</v>
      </c>
      <c r="AJ73" s="89">
        <f>(V73/H73)*10</f>
        <v>22.075569017916294</v>
      </c>
      <c r="AK73" s="89">
        <f>(W73/I73)*10</f>
        <v>17.39190636448394</v>
      </c>
      <c r="AL73" s="89">
        <f t="shared" si="61"/>
        <v>16.985906242922926</v>
      </c>
      <c r="AM73" s="89">
        <f t="shared" si="62"/>
        <v>22.67066828874713</v>
      </c>
      <c r="AN73" s="128">
        <f t="shared" si="63"/>
        <v>22.872542069732695</v>
      </c>
      <c r="AO73" s="54">
        <f t="shared" si="68"/>
        <v>8.9046241784485752E-3</v>
      </c>
    </row>
    <row r="74" spans="1:41" ht="20.100000000000001" customHeight="1" thickBot="1" x14ac:dyDescent="0.3">
      <c r="A74" s="59"/>
      <c r="B74" s="1" t="s">
        <v>132</v>
      </c>
      <c r="C74" s="106">
        <v>1470.57</v>
      </c>
      <c r="D74" s="75">
        <v>1259.9000000000001</v>
      </c>
      <c r="E74" s="75">
        <v>1117.6099999999999</v>
      </c>
      <c r="F74" s="75">
        <v>751.95</v>
      </c>
      <c r="G74" s="75">
        <v>758.59</v>
      </c>
      <c r="H74" s="75">
        <v>1013.95</v>
      </c>
      <c r="I74" s="75">
        <v>564.54</v>
      </c>
      <c r="J74" s="75">
        <v>461.3</v>
      </c>
      <c r="K74" s="75">
        <v>627.52</v>
      </c>
      <c r="L74" s="98">
        <v>288.72000000000003</v>
      </c>
      <c r="M74" s="160">
        <f t="shared" si="58"/>
        <v>-0.53990311065782759</v>
      </c>
      <c r="O74" s="438">
        <f>L74/L72</f>
        <v>7.2974694422258402E-2</v>
      </c>
      <c r="P74" s="17"/>
      <c r="Q74" s="106">
        <v>390.00700000000001</v>
      </c>
      <c r="R74" s="75">
        <v>315.79199999999997</v>
      </c>
      <c r="S74" s="75">
        <v>286.44299999999998</v>
      </c>
      <c r="T74" s="75">
        <v>331.666</v>
      </c>
      <c r="U74" s="75">
        <v>224.28299999999999</v>
      </c>
      <c r="V74" s="75">
        <v>306.80799999999999</v>
      </c>
      <c r="W74" s="75">
        <v>248.995</v>
      </c>
      <c r="X74" s="75">
        <v>185.48699999999999</v>
      </c>
      <c r="Y74" s="75">
        <v>224.816</v>
      </c>
      <c r="Z74" s="98">
        <v>136.357</v>
      </c>
      <c r="AA74" s="54">
        <f t="shared" si="59"/>
        <v>-0.39347288449220696</v>
      </c>
      <c r="AC74" s="443">
        <f>Z74/Z72</f>
        <v>1.5994271213021379E-2</v>
      </c>
      <c r="AE74" s="64">
        <f>(Q74/C74)*10</f>
        <v>2.6520804857980238</v>
      </c>
      <c r="AF74" s="89">
        <f t="shared" si="66"/>
        <v>2.5064846416382247</v>
      </c>
      <c r="AG74" s="89">
        <f t="shared" si="66"/>
        <v>2.5629960361843578</v>
      </c>
      <c r="AH74" s="89">
        <f>(T74/F74)*10</f>
        <v>4.4107453953055389</v>
      </c>
      <c r="AI74" s="89">
        <f>(U74/G74)*10</f>
        <v>2.9565773342648862</v>
      </c>
      <c r="AJ74" s="89">
        <f>(V74/H74)*10</f>
        <v>3.0258691256965333</v>
      </c>
      <c r="AK74" s="89">
        <f>(W74/I74)*10</f>
        <v>4.4105820668154605</v>
      </c>
      <c r="AL74" s="89">
        <f t="shared" si="61"/>
        <v>4.0209624972902667</v>
      </c>
      <c r="AM74" s="89">
        <f t="shared" si="62"/>
        <v>3.5826109127995922</v>
      </c>
      <c r="AN74" s="128">
        <f t="shared" si="63"/>
        <v>4.7228110279855908</v>
      </c>
      <c r="AO74" s="54">
        <f t="shared" si="68"/>
        <v>0.31825954392993283</v>
      </c>
    </row>
    <row r="75" spans="1:41" ht="26.25" customHeight="1" thickBot="1" x14ac:dyDescent="0.3">
      <c r="A75" s="69" t="s">
        <v>34</v>
      </c>
      <c r="B75" s="72"/>
      <c r="C75" s="100">
        <f t="shared" ref="C75:L75" si="69">C6+C18+C30+C42+C55+C67+C72</f>
        <v>2666453.8999999994</v>
      </c>
      <c r="D75" s="111">
        <f t="shared" si="69"/>
        <v>3078610.4400000004</v>
      </c>
      <c r="E75" s="111">
        <f t="shared" si="69"/>
        <v>3362678.8800000004</v>
      </c>
      <c r="F75" s="111">
        <f t="shared" si="69"/>
        <v>3040615.1</v>
      </c>
      <c r="G75" s="111">
        <f t="shared" si="69"/>
        <v>2836168.33</v>
      </c>
      <c r="H75" s="111">
        <f t="shared" si="69"/>
        <v>2798188.63</v>
      </c>
      <c r="I75" s="111">
        <f t="shared" si="69"/>
        <v>2779504.8499999996</v>
      </c>
      <c r="J75" s="111">
        <f t="shared" si="69"/>
        <v>2981569.4699999997</v>
      </c>
      <c r="K75" s="83">
        <f t="shared" si="69"/>
        <v>2951973.26</v>
      </c>
      <c r="L75" s="101">
        <f t="shared" si="69"/>
        <v>2971391.58</v>
      </c>
      <c r="M75" s="207">
        <f t="shared" si="58"/>
        <v>6.5780812662240371E-3</v>
      </c>
      <c r="O75" s="355">
        <f>O6+O18+O30+O42+O55+O67+O72</f>
        <v>1</v>
      </c>
      <c r="Q75" s="115">
        <f t="shared" ref="Q75:Z75" si="70">Q6+Q18+Q30+Q42+Q55+Q67+Q72</f>
        <v>614380.20499999996</v>
      </c>
      <c r="R75" s="83">
        <f t="shared" si="70"/>
        <v>656918.26</v>
      </c>
      <c r="S75" s="83">
        <f t="shared" si="70"/>
        <v>703504.83499999996</v>
      </c>
      <c r="T75" s="83">
        <f t="shared" si="70"/>
        <v>720793.56200000003</v>
      </c>
      <c r="U75" s="83">
        <f t="shared" si="70"/>
        <v>726284.80300000007</v>
      </c>
      <c r="V75" s="83">
        <f t="shared" si="70"/>
        <v>735533.90500000003</v>
      </c>
      <c r="W75" s="83">
        <f t="shared" si="70"/>
        <v>723973.62499999988</v>
      </c>
      <c r="X75" s="83">
        <f t="shared" si="70"/>
        <v>778040.99999999988</v>
      </c>
      <c r="Y75" s="83">
        <f t="shared" si="70"/>
        <v>800341.53700000001</v>
      </c>
      <c r="Z75" s="101">
        <f t="shared" si="70"/>
        <v>821488.86499999999</v>
      </c>
      <c r="AA75" s="102">
        <f t="shared" si="59"/>
        <v>2.6422879511250431E-2</v>
      </c>
      <c r="AC75" s="441">
        <f t="shared" ref="AC75" si="71">AC6+AC18+AC30+AC42+AC55+AC67+AC72</f>
        <v>1</v>
      </c>
      <c r="AE75" s="177">
        <f>(Q75/C75)*10</f>
        <v>2.3041096078953403</v>
      </c>
      <c r="AF75" s="92">
        <f t="shared" si="66"/>
        <v>2.1338141762424474</v>
      </c>
      <c r="AG75" s="92">
        <f t="shared" si="66"/>
        <v>2.0920963913152475</v>
      </c>
      <c r="AH75" s="92">
        <f>(T75/F75)*10</f>
        <v>2.3705518070998197</v>
      </c>
      <c r="AI75" s="92">
        <f>(U75/G75)*10</f>
        <v>2.5607958290684389</v>
      </c>
      <c r="AJ75" s="92">
        <f>(V75/H75)*10</f>
        <v>2.6286072965709968</v>
      </c>
      <c r="AK75" s="92">
        <f>(W75/I75)*10</f>
        <v>2.6046855971487148</v>
      </c>
      <c r="AL75" s="92">
        <f t="shared" si="61"/>
        <v>2.6095014985513654</v>
      </c>
      <c r="AM75" s="92">
        <f t="shared" si="62"/>
        <v>2.7112086272759806</v>
      </c>
      <c r="AN75" s="243">
        <f t="shared" si="63"/>
        <v>2.7646604053444883</v>
      </c>
      <c r="AO75" s="244">
        <f t="shared" si="68"/>
        <v>1.9715110645030703E-2</v>
      </c>
    </row>
    <row r="78" spans="1:41" x14ac:dyDescent="0.25">
      <c r="Q78" s="17"/>
      <c r="R78" s="17"/>
      <c r="S78" s="17"/>
      <c r="T78" s="17"/>
      <c r="U78" s="17"/>
      <c r="V78" s="17"/>
      <c r="W78" s="17"/>
      <c r="X78" s="17"/>
      <c r="Y78" s="17"/>
      <c r="Z78" s="17"/>
    </row>
  </sheetData>
  <mergeCells count="19">
    <mergeCell ref="A72:B72"/>
    <mergeCell ref="A6:B6"/>
    <mergeCell ref="A3:B5"/>
    <mergeCell ref="A18:B18"/>
    <mergeCell ref="A30:B30"/>
    <mergeCell ref="A42:B42"/>
    <mergeCell ref="A55:B55"/>
    <mergeCell ref="A67:B67"/>
    <mergeCell ref="AA3:AA5"/>
    <mergeCell ref="AC3:AC5"/>
    <mergeCell ref="AO3:AO5"/>
    <mergeCell ref="AE3:AN3"/>
    <mergeCell ref="C4:L4"/>
    <mergeCell ref="Q4:Z4"/>
    <mergeCell ref="AE4:AN4"/>
    <mergeCell ref="C3:L3"/>
    <mergeCell ref="Q3:Z3"/>
    <mergeCell ref="M3:M5"/>
    <mergeCell ref="O3:O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78539DBC-F5E7-4909-96BA-E1136B6B4E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AA6:AA74</xm:sqref>
        </x14:conditionalFormatting>
        <x14:conditionalFormatting xmlns:xm="http://schemas.microsoft.com/office/excel/2006/main">
          <x14:cfRule type="iconSet" priority="2" id="{6C9147FF-C849-448A-BD6F-208841DD54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AA75</xm:sqref>
        </x14:conditionalFormatting>
        <x14:conditionalFormatting xmlns:xm="http://schemas.microsoft.com/office/excel/2006/main">
          <x14:cfRule type="iconSet" priority="94" id="{32CE517A-042D-49AA-AAD5-F8D11CC96D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M6:M75</xm:sqref>
        </x14:conditionalFormatting>
        <x14:conditionalFormatting xmlns:xm="http://schemas.microsoft.com/office/excel/2006/main">
          <x14:cfRule type="iconSet" priority="97" id="{94F67742-D065-42FF-866F-35CAB88517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AO6:AO74</xm:sqref>
        </x14:conditionalFormatting>
        <x14:conditionalFormatting xmlns:xm="http://schemas.microsoft.com/office/excel/2006/main">
          <x14:cfRule type="iconSet" priority="1" id="{B4F31BA2-9E8E-4A77-86EE-082802479A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"/>
  <sheetViews>
    <sheetView showGridLines="0" zoomScaleNormal="100" workbookViewId="0">
      <selection activeCell="AN23" sqref="AN23"/>
    </sheetView>
  </sheetViews>
  <sheetFormatPr defaultRowHeight="15" x14ac:dyDescent="0.25"/>
  <cols>
    <col min="1" max="1" width="2.85546875" customWidth="1"/>
    <col min="2" max="3" width="2.28515625" customWidth="1"/>
    <col min="4" max="4" width="22" customWidth="1"/>
    <col min="5" max="5" width="9.140625" customWidth="1"/>
    <col min="15" max="15" width="10.5703125" customWidth="1"/>
    <col min="16" max="16" width="1.140625" customWidth="1"/>
    <col min="17" max="17" width="10.5703125" customWidth="1"/>
    <col min="18" max="18" width="2.140625" customWidth="1"/>
    <col min="19" max="19" width="9.140625" customWidth="1"/>
    <col min="29" max="29" width="10.5703125" customWidth="1"/>
    <col min="30" max="30" width="1.140625" customWidth="1"/>
    <col min="31" max="31" width="10.5703125" customWidth="1"/>
    <col min="32" max="32" width="2" customWidth="1"/>
    <col min="33" max="33" width="9.140625" customWidth="1"/>
    <col min="43" max="43" width="10.42578125" customWidth="1"/>
  </cols>
  <sheetData>
    <row r="1" spans="1:43" ht="15.75" x14ac:dyDescent="0.25">
      <c r="A1" s="279" t="s">
        <v>168</v>
      </c>
    </row>
    <row r="3" spans="1:43" ht="15.75" thickBot="1" x14ac:dyDescent="0.3"/>
    <row r="4" spans="1:43" ht="15" customHeight="1" x14ac:dyDescent="0.25">
      <c r="A4" s="479" t="s">
        <v>32</v>
      </c>
      <c r="B4" s="498"/>
      <c r="C4" s="498"/>
      <c r="D4" s="498"/>
      <c r="E4" s="489" t="s">
        <v>19</v>
      </c>
      <c r="F4" s="490"/>
      <c r="G4" s="490"/>
      <c r="H4" s="490"/>
      <c r="I4" s="490"/>
      <c r="J4" s="490"/>
      <c r="K4" s="490"/>
      <c r="L4" s="490"/>
      <c r="M4" s="490"/>
      <c r="N4" s="491"/>
      <c r="O4" s="495" t="s">
        <v>221</v>
      </c>
      <c r="Q4" s="493" t="s">
        <v>220</v>
      </c>
      <c r="S4" s="511">
        <v>1000</v>
      </c>
      <c r="T4" s="490"/>
      <c r="U4" s="490"/>
      <c r="V4" s="490"/>
      <c r="W4" s="490"/>
      <c r="X4" s="490"/>
      <c r="Y4" s="490"/>
      <c r="Z4" s="490"/>
      <c r="AA4" s="490"/>
      <c r="AB4" s="491"/>
      <c r="AC4" s="495" t="s">
        <v>221</v>
      </c>
      <c r="AE4" s="493" t="s">
        <v>220</v>
      </c>
      <c r="AG4" s="492" t="s">
        <v>42</v>
      </c>
      <c r="AH4" s="490"/>
      <c r="AI4" s="490"/>
      <c r="AJ4" s="490"/>
      <c r="AK4" s="490"/>
      <c r="AL4" s="490"/>
      <c r="AM4" s="490"/>
      <c r="AN4" s="490"/>
      <c r="AO4" s="490"/>
      <c r="AP4" s="490"/>
      <c r="AQ4" s="495" t="s">
        <v>223</v>
      </c>
    </row>
    <row r="5" spans="1:43" ht="15.75" thickBot="1" x14ac:dyDescent="0.3">
      <c r="A5" s="499"/>
      <c r="B5" s="500"/>
      <c r="C5" s="500"/>
      <c r="D5" s="500"/>
      <c r="E5" s="502" t="s">
        <v>73</v>
      </c>
      <c r="F5" s="487"/>
      <c r="G5" s="487"/>
      <c r="H5" s="487"/>
      <c r="I5" s="487"/>
      <c r="J5" s="487"/>
      <c r="K5" s="487"/>
      <c r="L5" s="487"/>
      <c r="M5" s="487"/>
      <c r="N5" s="488"/>
      <c r="O5" s="496"/>
      <c r="Q5" s="494"/>
      <c r="S5" s="486" t="str">
        <f>E5</f>
        <v>jan-dez</v>
      </c>
      <c r="T5" s="487"/>
      <c r="U5" s="487"/>
      <c r="V5" s="487"/>
      <c r="W5" s="487"/>
      <c r="X5" s="487"/>
      <c r="Y5" s="487"/>
      <c r="Z5" s="487"/>
      <c r="AA5" s="487"/>
      <c r="AB5" s="488"/>
      <c r="AC5" s="496"/>
      <c r="AE5" s="494"/>
      <c r="AG5" s="486" t="str">
        <f>E5</f>
        <v>jan-dez</v>
      </c>
      <c r="AH5" s="487"/>
      <c r="AI5" s="487"/>
      <c r="AJ5" s="487"/>
      <c r="AK5" s="487"/>
      <c r="AL5" s="487"/>
      <c r="AM5" s="487"/>
      <c r="AN5" s="487"/>
      <c r="AO5" s="487"/>
      <c r="AP5" s="488"/>
      <c r="AQ5" s="496"/>
    </row>
    <row r="6" spans="1:43" ht="24.75" customHeight="1" thickBot="1" x14ac:dyDescent="0.3">
      <c r="A6" s="499"/>
      <c r="B6" s="500"/>
      <c r="C6" s="500"/>
      <c r="D6" s="500"/>
      <c r="E6" s="40">
        <v>2010</v>
      </c>
      <c r="F6" s="272">
        <v>2011</v>
      </c>
      <c r="G6" s="272">
        <v>2012</v>
      </c>
      <c r="H6" s="272">
        <v>2013</v>
      </c>
      <c r="I6" s="272">
        <v>2014</v>
      </c>
      <c r="J6" s="272">
        <v>2015</v>
      </c>
      <c r="K6" s="272">
        <v>2016</v>
      </c>
      <c r="L6" s="272">
        <v>2017</v>
      </c>
      <c r="M6" s="272">
        <v>2018</v>
      </c>
      <c r="N6" s="264">
        <v>2019</v>
      </c>
      <c r="O6" s="497"/>
      <c r="Q6" s="494"/>
      <c r="R6" s="265"/>
      <c r="S6" s="370">
        <v>2010</v>
      </c>
      <c r="T6" s="272">
        <v>2011</v>
      </c>
      <c r="U6" s="272">
        <v>2012</v>
      </c>
      <c r="V6" s="272">
        <v>2013</v>
      </c>
      <c r="W6" s="272">
        <v>2014</v>
      </c>
      <c r="X6" s="272">
        <v>2015</v>
      </c>
      <c r="Y6" s="272">
        <v>2016</v>
      </c>
      <c r="Z6" s="272">
        <v>2017</v>
      </c>
      <c r="AA6" s="272">
        <v>2018</v>
      </c>
      <c r="AB6" s="372">
        <v>2019</v>
      </c>
      <c r="AC6" s="497"/>
      <c r="AE6" s="494"/>
      <c r="AF6" s="265"/>
      <c r="AG6" s="228">
        <v>2010</v>
      </c>
      <c r="AH6" s="273">
        <v>2011</v>
      </c>
      <c r="AI6" s="273">
        <v>2012</v>
      </c>
      <c r="AJ6" s="273">
        <v>2013</v>
      </c>
      <c r="AK6" s="273">
        <v>2014</v>
      </c>
      <c r="AL6" s="273">
        <v>2015</v>
      </c>
      <c r="AM6" s="273">
        <v>2016</v>
      </c>
      <c r="AN6" s="273">
        <v>2017</v>
      </c>
      <c r="AO6" s="273">
        <v>2018</v>
      </c>
      <c r="AP6" s="230">
        <v>2019</v>
      </c>
      <c r="AQ6" s="497"/>
    </row>
    <row r="7" spans="1:43" ht="20.100000000000001" customHeight="1" thickBot="1" x14ac:dyDescent="0.3">
      <c r="A7" s="44" t="s">
        <v>36</v>
      </c>
      <c r="B7" s="132"/>
      <c r="C7" s="132"/>
      <c r="D7" s="132"/>
      <c r="E7" s="53">
        <v>1497003.92</v>
      </c>
      <c r="F7" s="99">
        <v>1681867.46</v>
      </c>
      <c r="G7" s="99">
        <v>1866671.55</v>
      </c>
      <c r="H7" s="99">
        <v>1638051.72</v>
      </c>
      <c r="I7" s="99">
        <v>1384490.74</v>
      </c>
      <c r="J7" s="99">
        <v>1402522.02</v>
      </c>
      <c r="K7" s="99">
        <v>1646785.44</v>
      </c>
      <c r="L7" s="99">
        <v>1678629.59</v>
      </c>
      <c r="M7" s="99">
        <v>1681508.86</v>
      </c>
      <c r="N7" s="45">
        <v>1575521.55</v>
      </c>
      <c r="O7" s="46">
        <f t="shared" ref="O7:O21" si="0">(N7-M7)/M7</f>
        <v>-6.3031074364960554E-2</v>
      </c>
      <c r="Q7" s="415">
        <f>N7/N17</f>
        <v>0.53023019941383831</v>
      </c>
      <c r="R7" s="7"/>
      <c r="S7" s="53">
        <v>386175.48800000001</v>
      </c>
      <c r="T7" s="99">
        <v>391011.82299999997</v>
      </c>
      <c r="U7" s="99">
        <v>406063.09399999998</v>
      </c>
      <c r="V7" s="99">
        <v>407598.054</v>
      </c>
      <c r="W7" s="99">
        <v>406953.16899999999</v>
      </c>
      <c r="X7" s="99">
        <v>421887.391</v>
      </c>
      <c r="Y7" s="99">
        <v>431264.80099999998</v>
      </c>
      <c r="Z7" s="99">
        <v>442364.45199999999</v>
      </c>
      <c r="AA7" s="99">
        <v>454202.09499999997</v>
      </c>
      <c r="AB7" s="45">
        <v>456577.59399999998</v>
      </c>
      <c r="AC7" s="46">
        <f t="shared" ref="AC7:AC21" si="1">(AB7-AA7)/AA7</f>
        <v>5.23004853159035E-3</v>
      </c>
      <c r="AE7" s="415">
        <f>AB7/AB17</f>
        <v>0.55579279702105278</v>
      </c>
      <c r="AG7" s="135">
        <f t="shared" ref="AG7:AP9" si="2">(S7/E7)*10</f>
        <v>2.5796558234797411</v>
      </c>
      <c r="AH7" s="136">
        <f t="shared" si="2"/>
        <v>2.3248670439227119</v>
      </c>
      <c r="AI7" s="136">
        <f t="shared" si="2"/>
        <v>2.1753323127467175</v>
      </c>
      <c r="AJ7" s="136">
        <f t="shared" si="2"/>
        <v>2.4883100394412456</v>
      </c>
      <c r="AK7" s="136">
        <f t="shared" si="2"/>
        <v>2.939370825983278</v>
      </c>
      <c r="AL7" s="136">
        <f t="shared" si="2"/>
        <v>3.0080625115604249</v>
      </c>
      <c r="AM7" s="136">
        <f t="shared" si="2"/>
        <v>2.6188281152157868</v>
      </c>
      <c r="AN7" s="136">
        <f t="shared" si="2"/>
        <v>2.6352713822946487</v>
      </c>
      <c r="AO7" s="136">
        <f t="shared" si="2"/>
        <v>2.7011579052875163</v>
      </c>
      <c r="AP7" s="137">
        <f t="shared" si="2"/>
        <v>2.8979457247030354</v>
      </c>
      <c r="AQ7" s="46">
        <f>(AP7-AO7)/AO7</f>
        <v>7.2853134217109969E-2</v>
      </c>
    </row>
    <row r="8" spans="1:43" ht="20.100000000000001" customHeight="1" x14ac:dyDescent="0.25">
      <c r="A8" s="275"/>
      <c r="B8" s="284" t="s">
        <v>165</v>
      </c>
      <c r="C8" s="270"/>
      <c r="D8" s="270"/>
      <c r="E8" s="364">
        <v>1131679.1299999999</v>
      </c>
      <c r="F8" s="363">
        <v>1174869.72</v>
      </c>
      <c r="G8" s="363">
        <v>1156745.98</v>
      </c>
      <c r="H8" s="363">
        <v>1151999.6100000001</v>
      </c>
      <c r="I8" s="363">
        <v>1172491.0900000001</v>
      </c>
      <c r="J8" s="363">
        <v>1201061.29</v>
      </c>
      <c r="K8" s="363">
        <v>1247732.28</v>
      </c>
      <c r="L8" s="363">
        <v>1257667.4099999999</v>
      </c>
      <c r="M8" s="363">
        <v>1291378.98</v>
      </c>
      <c r="N8" s="362">
        <v>1323047.71</v>
      </c>
      <c r="O8" s="396">
        <f t="shared" si="0"/>
        <v>2.4523188382700779E-2</v>
      </c>
      <c r="Q8" s="418">
        <f>N8/N7</f>
        <v>0.83975221411601764</v>
      </c>
      <c r="S8" s="364">
        <v>365679.304</v>
      </c>
      <c r="T8" s="363">
        <v>364746.26400000002</v>
      </c>
      <c r="U8" s="363">
        <v>363843.89299999998</v>
      </c>
      <c r="V8" s="363">
        <v>371190.59499999997</v>
      </c>
      <c r="W8" s="363">
        <v>386854.08399999997</v>
      </c>
      <c r="X8" s="363">
        <v>403365.842</v>
      </c>
      <c r="Y8" s="363">
        <v>407078.783</v>
      </c>
      <c r="Z8" s="363">
        <v>413178.61900000001</v>
      </c>
      <c r="AA8" s="363">
        <v>421306.85600000003</v>
      </c>
      <c r="AB8" s="362">
        <v>433598.81400000001</v>
      </c>
      <c r="AC8" s="396">
        <f t="shared" si="1"/>
        <v>2.9175784407363129E-2</v>
      </c>
      <c r="AE8" s="418">
        <f>AB8/AB7</f>
        <v>0.94967168713057792</v>
      </c>
      <c r="AG8" s="401">
        <f t="shared" si="2"/>
        <v>3.2312984688513255</v>
      </c>
      <c r="AH8" s="402">
        <f t="shared" si="2"/>
        <v>3.1045677473073359</v>
      </c>
      <c r="AI8" s="402">
        <f t="shared" si="2"/>
        <v>3.1454087525767753</v>
      </c>
      <c r="AJ8" s="402">
        <f t="shared" si="2"/>
        <v>3.2221416724264333</v>
      </c>
      <c r="AK8" s="402">
        <f t="shared" si="2"/>
        <v>3.2994202454877497</v>
      </c>
      <c r="AL8" s="402">
        <f t="shared" si="2"/>
        <v>3.3584118092757782</v>
      </c>
      <c r="AM8" s="402">
        <f t="shared" si="2"/>
        <v>3.2625491022801785</v>
      </c>
      <c r="AN8" s="402">
        <f t="shared" si="2"/>
        <v>3.285277297596509</v>
      </c>
      <c r="AO8" s="402">
        <f t="shared" si="2"/>
        <v>3.2624571293548548</v>
      </c>
      <c r="AP8" s="403">
        <f t="shared" si="2"/>
        <v>3.2772726994100614</v>
      </c>
      <c r="AQ8" s="396">
        <f t="shared" ref="AQ8:AQ21" si="3">(AP8-AO8)/AO8</f>
        <v>4.5412305718593058E-3</v>
      </c>
    </row>
    <row r="9" spans="1:43" ht="20.100000000000001" customHeight="1" x14ac:dyDescent="0.25">
      <c r="A9" s="275"/>
      <c r="B9" s="285" t="s">
        <v>144</v>
      </c>
      <c r="C9" s="268"/>
      <c r="D9" s="268"/>
      <c r="E9" s="55">
        <f>E10+E11</f>
        <v>365324.79</v>
      </c>
      <c r="F9" s="77">
        <f t="shared" ref="F9:N9" si="4">F10+F11</f>
        <v>506997.74</v>
      </c>
      <c r="G9" s="77">
        <f t="shared" si="4"/>
        <v>709925.57</v>
      </c>
      <c r="H9" s="77">
        <f t="shared" si="4"/>
        <v>486052.11</v>
      </c>
      <c r="I9" s="77">
        <f t="shared" si="4"/>
        <v>211999.65</v>
      </c>
      <c r="J9" s="77">
        <f t="shared" si="4"/>
        <v>201460.73</v>
      </c>
      <c r="K9" s="77">
        <f t="shared" si="4"/>
        <v>399053.16</v>
      </c>
      <c r="L9" s="77">
        <f t="shared" si="4"/>
        <v>420962.18000000005</v>
      </c>
      <c r="M9" s="77">
        <f t="shared" si="4"/>
        <v>390129.88</v>
      </c>
      <c r="N9" s="56">
        <f t="shared" si="4"/>
        <v>252473.84000000003</v>
      </c>
      <c r="O9" s="358">
        <f t="shared" si="0"/>
        <v>-0.35284669813037645</v>
      </c>
      <c r="Q9" s="414">
        <f>N9/N7</f>
        <v>0.16024778588398236</v>
      </c>
      <c r="S9" s="55">
        <f>S10+S11</f>
        <v>20496.184000000001</v>
      </c>
      <c r="T9" s="77">
        <f t="shared" ref="T9:AB9" si="5">T10+T11</f>
        <v>26265.559000000001</v>
      </c>
      <c r="U9" s="77">
        <f t="shared" si="5"/>
        <v>42219.201000000001</v>
      </c>
      <c r="V9" s="77">
        <f t="shared" si="5"/>
        <v>36407.459000000003</v>
      </c>
      <c r="W9" s="77">
        <f t="shared" si="5"/>
        <v>20099.084999999999</v>
      </c>
      <c r="X9" s="77">
        <f t="shared" si="5"/>
        <v>18521.548999999999</v>
      </c>
      <c r="Y9" s="77">
        <f t="shared" si="5"/>
        <v>24186.018</v>
      </c>
      <c r="Z9" s="77">
        <f t="shared" si="5"/>
        <v>29185.832999999999</v>
      </c>
      <c r="AA9" s="77">
        <f t="shared" si="5"/>
        <v>32895.239000000001</v>
      </c>
      <c r="AB9" s="56">
        <f t="shared" si="5"/>
        <v>22978.78</v>
      </c>
      <c r="AC9" s="358">
        <f t="shared" si="1"/>
        <v>-0.30145575169707695</v>
      </c>
      <c r="AE9" s="414">
        <f>AB9/AB7</f>
        <v>5.0328312869422145E-2</v>
      </c>
      <c r="AG9" s="140">
        <f t="shared" si="2"/>
        <v>0.56104005424871395</v>
      </c>
      <c r="AH9" s="141">
        <f t="shared" si="2"/>
        <v>0.51806067222311492</v>
      </c>
      <c r="AI9" s="141">
        <f t="shared" si="2"/>
        <v>0.59469897668286564</v>
      </c>
      <c r="AJ9" s="141">
        <f t="shared" si="2"/>
        <v>0.74904435658143742</v>
      </c>
      <c r="AK9" s="141">
        <f t="shared" si="2"/>
        <v>0.94807161238237891</v>
      </c>
      <c r="AL9" s="141">
        <f t="shared" si="2"/>
        <v>0.91936274627814552</v>
      </c>
      <c r="AM9" s="141">
        <f t="shared" si="2"/>
        <v>0.6060851140735235</v>
      </c>
      <c r="AN9" s="141">
        <f t="shared" si="2"/>
        <v>0.69331247286870279</v>
      </c>
      <c r="AO9" s="141">
        <f t="shared" si="2"/>
        <v>0.84318686382083841</v>
      </c>
      <c r="AP9" s="142">
        <f t="shared" si="2"/>
        <v>0.91014498769456653</v>
      </c>
      <c r="AQ9" s="358">
        <f t="shared" si="3"/>
        <v>7.9410776835768498E-2</v>
      </c>
    </row>
    <row r="10" spans="1:43" ht="20.100000000000001" customHeight="1" x14ac:dyDescent="0.25">
      <c r="A10" s="59"/>
      <c r="B10" s="1"/>
      <c r="C10" s="10" t="s">
        <v>166</v>
      </c>
      <c r="D10" s="10"/>
      <c r="E10" s="51"/>
      <c r="F10" s="79"/>
      <c r="G10" s="79"/>
      <c r="H10" s="79"/>
      <c r="I10" s="79"/>
      <c r="J10" s="79"/>
      <c r="K10" s="79"/>
      <c r="L10" s="79">
        <v>117501.53</v>
      </c>
      <c r="M10" s="79">
        <v>137704.07999999999</v>
      </c>
      <c r="N10" s="271">
        <v>131962.64000000001</v>
      </c>
      <c r="O10" s="397">
        <f t="shared" si="0"/>
        <v>-4.1694044214230792E-2</v>
      </c>
      <c r="Q10" s="419">
        <f>N10/N9</f>
        <v>0.52267846839102217</v>
      </c>
      <c r="S10" s="51"/>
      <c r="T10" s="79"/>
      <c r="U10" s="79"/>
      <c r="V10" s="79"/>
      <c r="W10" s="79"/>
      <c r="X10" s="79"/>
      <c r="Y10" s="79"/>
      <c r="Z10" s="79">
        <v>13167.526</v>
      </c>
      <c r="AA10" s="79">
        <v>15800.355</v>
      </c>
      <c r="AB10" s="271">
        <v>14360.563</v>
      </c>
      <c r="AC10" s="397">
        <f t="shared" si="1"/>
        <v>-9.1124028542396637E-2</v>
      </c>
      <c r="AE10" s="419">
        <f>AB10/AB9</f>
        <v>0.62494888762588796</v>
      </c>
      <c r="AG10" s="347"/>
      <c r="AH10" s="333"/>
      <c r="AI10" s="333"/>
      <c r="AJ10" s="333"/>
      <c r="AK10" s="333"/>
      <c r="AL10" s="333"/>
      <c r="AM10" s="333"/>
      <c r="AN10" s="333">
        <f t="shared" ref="AN10:AO21" si="6">(Z10/L10)*10</f>
        <v>1.1206259186582508</v>
      </c>
      <c r="AO10" s="333">
        <f t="shared" si="6"/>
        <v>1.147413714974894</v>
      </c>
      <c r="AP10" s="404">
        <f t="shared" ref="AP10:AP21" si="7">(AB10/N10)*10</f>
        <v>1.0882294413024776</v>
      </c>
      <c r="AQ10" s="397">
        <f t="shared" si="3"/>
        <v>-5.158058762938126E-2</v>
      </c>
    </row>
    <row r="11" spans="1:43" ht="20.100000000000001" customHeight="1" thickBot="1" x14ac:dyDescent="0.3">
      <c r="A11" s="59"/>
      <c r="B11" s="1"/>
      <c r="C11" s="10" t="s">
        <v>167</v>
      </c>
      <c r="D11" s="10"/>
      <c r="E11" s="51">
        <v>365324.79</v>
      </c>
      <c r="F11" s="79">
        <v>506997.74</v>
      </c>
      <c r="G11" s="79">
        <v>709925.57</v>
      </c>
      <c r="H11" s="79">
        <v>486052.11</v>
      </c>
      <c r="I11" s="79">
        <v>211999.65</v>
      </c>
      <c r="J11" s="79">
        <v>201460.73</v>
      </c>
      <c r="K11" s="79">
        <v>399053.16</v>
      </c>
      <c r="L11" s="79">
        <v>303460.65000000002</v>
      </c>
      <c r="M11" s="79">
        <v>252425.8</v>
      </c>
      <c r="N11" s="271">
        <v>120511.2</v>
      </c>
      <c r="O11" s="398">
        <f t="shared" si="0"/>
        <v>-0.5225876277306043</v>
      </c>
      <c r="Q11" s="420">
        <f>N11/N9</f>
        <v>0.47732153160897772</v>
      </c>
      <c r="S11" s="51">
        <v>20496.184000000001</v>
      </c>
      <c r="T11" s="79">
        <v>26265.559000000001</v>
      </c>
      <c r="U11" s="79">
        <v>42219.201000000001</v>
      </c>
      <c r="V11" s="79">
        <v>36407.459000000003</v>
      </c>
      <c r="W11" s="79">
        <v>20099.084999999999</v>
      </c>
      <c r="X11" s="79">
        <v>18521.548999999999</v>
      </c>
      <c r="Y11" s="79">
        <v>24186.018</v>
      </c>
      <c r="Z11" s="79">
        <v>16018.307000000001</v>
      </c>
      <c r="AA11" s="79">
        <v>17094.883999999998</v>
      </c>
      <c r="AB11" s="271">
        <v>8618.2170000000006</v>
      </c>
      <c r="AC11" s="398">
        <f t="shared" si="1"/>
        <v>-0.49585987246242785</v>
      </c>
      <c r="AE11" s="420">
        <f>AB11/AB9</f>
        <v>0.37505111237411215</v>
      </c>
      <c r="AG11" s="347">
        <f t="shared" ref="AG11:AN14" si="8">(S11/E11)*10</f>
        <v>0.56104005424871395</v>
      </c>
      <c r="AH11" s="333">
        <f t="shared" si="8"/>
        <v>0.51806067222311492</v>
      </c>
      <c r="AI11" s="333">
        <f t="shared" si="8"/>
        <v>0.59469897668286564</v>
      </c>
      <c r="AJ11" s="333">
        <f t="shared" si="8"/>
        <v>0.74904435658143742</v>
      </c>
      <c r="AK11" s="333">
        <f t="shared" si="8"/>
        <v>0.94807161238237891</v>
      </c>
      <c r="AL11" s="333">
        <f t="shared" si="8"/>
        <v>0.91936274627814552</v>
      </c>
      <c r="AM11" s="333">
        <f t="shared" si="8"/>
        <v>0.6060851140735235</v>
      </c>
      <c r="AN11" s="333">
        <f t="shared" si="6"/>
        <v>0.52785450106957854</v>
      </c>
      <c r="AO11" s="333">
        <f t="shared" si="6"/>
        <v>0.67722411892920609</v>
      </c>
      <c r="AP11" s="404">
        <f t="shared" si="7"/>
        <v>0.71513826100810562</v>
      </c>
      <c r="AQ11" s="398">
        <f t="shared" si="3"/>
        <v>5.5984630522089997E-2</v>
      </c>
    </row>
    <row r="12" spans="1:43" ht="20.100000000000001" customHeight="1" thickBot="1" x14ac:dyDescent="0.3">
      <c r="A12" s="44" t="s">
        <v>39</v>
      </c>
      <c r="B12" s="132"/>
      <c r="C12" s="132"/>
      <c r="D12" s="132"/>
      <c r="E12" s="53">
        <v>1169449.98</v>
      </c>
      <c r="F12" s="99">
        <v>1396742.98</v>
      </c>
      <c r="G12" s="99">
        <v>1496007.33</v>
      </c>
      <c r="H12" s="99">
        <v>1402563.38</v>
      </c>
      <c r="I12" s="99">
        <v>1451677.59</v>
      </c>
      <c r="J12" s="99">
        <v>1395666.61</v>
      </c>
      <c r="K12" s="99">
        <v>1132719.4099999999</v>
      </c>
      <c r="L12" s="99">
        <v>1302939.8799999999</v>
      </c>
      <c r="M12" s="99">
        <v>1270464.3999999999</v>
      </c>
      <c r="N12" s="45">
        <v>1395870.03</v>
      </c>
      <c r="O12" s="46">
        <f t="shared" si="0"/>
        <v>9.8708495885441672E-2</v>
      </c>
      <c r="Q12" s="415">
        <f>N12/N17</f>
        <v>0.46976980058616175</v>
      </c>
      <c r="S12" s="53">
        <v>228204.717</v>
      </c>
      <c r="T12" s="99">
        <v>265906.43699999998</v>
      </c>
      <c r="U12" s="99">
        <v>297441.74099999998</v>
      </c>
      <c r="V12" s="99">
        <v>313195.50799999997</v>
      </c>
      <c r="W12" s="99">
        <v>319331.63400000002</v>
      </c>
      <c r="X12" s="99">
        <v>313646.51400000002</v>
      </c>
      <c r="Y12" s="99">
        <v>292708.82400000002</v>
      </c>
      <c r="Z12" s="99">
        <v>335676.54800000001</v>
      </c>
      <c r="AA12" s="99">
        <v>346139.44199999998</v>
      </c>
      <c r="AB12" s="45">
        <v>364911.27100000001</v>
      </c>
      <c r="AC12" s="46">
        <f t="shared" si="1"/>
        <v>5.4231984923578946E-2</v>
      </c>
      <c r="AE12" s="415">
        <f>AB12/AB17</f>
        <v>0.44420720297894728</v>
      </c>
      <c r="AG12" s="135">
        <f t="shared" si="8"/>
        <v>1.9513850177670702</v>
      </c>
      <c r="AH12" s="136">
        <f t="shared" si="8"/>
        <v>1.9037606833005167</v>
      </c>
      <c r="AI12" s="136">
        <f t="shared" si="8"/>
        <v>1.9882371899875648</v>
      </c>
      <c r="AJ12" s="136">
        <f t="shared" si="8"/>
        <v>2.2330221397909304</v>
      </c>
      <c r="AK12" s="136">
        <f t="shared" si="8"/>
        <v>2.199742120424963</v>
      </c>
      <c r="AL12" s="136">
        <f t="shared" si="8"/>
        <v>2.2472882259467393</v>
      </c>
      <c r="AM12" s="136">
        <f t="shared" si="8"/>
        <v>2.5841247304131572</v>
      </c>
      <c r="AN12" s="136">
        <f t="shared" si="8"/>
        <v>2.5763011260350712</v>
      </c>
      <c r="AO12" s="136">
        <f t="shared" si="6"/>
        <v>2.7245111472623713</v>
      </c>
      <c r="AP12" s="137">
        <f t="shared" si="7"/>
        <v>2.6142209744269671</v>
      </c>
      <c r="AQ12" s="46">
        <f t="shared" si="3"/>
        <v>-4.0480719980252378E-2</v>
      </c>
    </row>
    <row r="13" spans="1:43" ht="20.100000000000001" customHeight="1" x14ac:dyDescent="0.25">
      <c r="A13" s="275"/>
      <c r="B13" s="295" t="s">
        <v>165</v>
      </c>
      <c r="C13" s="10"/>
      <c r="D13" s="10"/>
      <c r="E13" s="49">
        <v>820936.33</v>
      </c>
      <c r="F13" s="75">
        <v>946606.72</v>
      </c>
      <c r="G13" s="75">
        <v>999048.22</v>
      </c>
      <c r="H13" s="75">
        <v>992349.76</v>
      </c>
      <c r="I13" s="75">
        <v>1054221.01</v>
      </c>
      <c r="J13" s="75">
        <v>1008951.47</v>
      </c>
      <c r="K13" s="75">
        <v>886771.9</v>
      </c>
      <c r="L13" s="75">
        <v>1020471.35</v>
      </c>
      <c r="M13" s="75">
        <v>984592.58</v>
      </c>
      <c r="N13" s="8">
        <v>1068922.78</v>
      </c>
      <c r="O13" s="357">
        <f t="shared" si="0"/>
        <v>8.5649843105663134E-2</v>
      </c>
      <c r="Q13" s="392">
        <f>N13/N12</f>
        <v>0.76577529213088702</v>
      </c>
      <c r="S13" s="49">
        <v>207465.04300000001</v>
      </c>
      <c r="T13" s="75">
        <v>239377.08600000001</v>
      </c>
      <c r="U13" s="75">
        <v>264710.99099999998</v>
      </c>
      <c r="V13" s="75">
        <v>281206.49099999998</v>
      </c>
      <c r="W13" s="75">
        <v>290745.73</v>
      </c>
      <c r="X13" s="75">
        <v>286451.679</v>
      </c>
      <c r="Y13" s="75">
        <v>272587.72100000002</v>
      </c>
      <c r="Z13" s="75">
        <v>311806.45400000003</v>
      </c>
      <c r="AA13" s="75">
        <v>318974.88799999998</v>
      </c>
      <c r="AB13" s="8">
        <v>335114.717</v>
      </c>
      <c r="AC13" s="357">
        <f t="shared" si="1"/>
        <v>5.0599058443748172E-2</v>
      </c>
      <c r="AE13" s="392">
        <f>AB13/AB12</f>
        <v>0.91834575589198508</v>
      </c>
      <c r="AG13" s="138">
        <f t="shared" si="8"/>
        <v>2.5271758042429431</v>
      </c>
      <c r="AH13" s="139">
        <f t="shared" si="8"/>
        <v>2.5287913231801271</v>
      </c>
      <c r="AI13" s="139">
        <f t="shared" si="8"/>
        <v>2.6496317765322681</v>
      </c>
      <c r="AJ13" s="139">
        <f t="shared" si="8"/>
        <v>2.8337437296301653</v>
      </c>
      <c r="AK13" s="139">
        <f t="shared" si="8"/>
        <v>2.7579200873638436</v>
      </c>
      <c r="AL13" s="139">
        <f t="shared" si="8"/>
        <v>2.8391026478211092</v>
      </c>
      <c r="AM13" s="139">
        <f t="shared" si="8"/>
        <v>3.0739327779781926</v>
      </c>
      <c r="AN13" s="139">
        <f t="shared" si="8"/>
        <v>3.05551404260394</v>
      </c>
      <c r="AO13" s="139">
        <f t="shared" si="6"/>
        <v>3.2396637398994006</v>
      </c>
      <c r="AP13" s="21">
        <f t="shared" si="7"/>
        <v>3.1350694668514785</v>
      </c>
      <c r="AQ13" s="357">
        <f t="shared" si="3"/>
        <v>-3.2285533760726057E-2</v>
      </c>
    </row>
    <row r="14" spans="1:43" ht="20.100000000000001" customHeight="1" x14ac:dyDescent="0.25">
      <c r="A14" s="275"/>
      <c r="B14" s="285" t="s">
        <v>144</v>
      </c>
      <c r="C14" s="268"/>
      <c r="D14" s="268"/>
      <c r="E14" s="314">
        <f>E15+E16</f>
        <v>348513.65</v>
      </c>
      <c r="F14" s="288">
        <f t="shared" ref="F14:N14" si="9">F15+F16</f>
        <v>450136.26</v>
      </c>
      <c r="G14" s="288">
        <f t="shared" si="9"/>
        <v>496959.11</v>
      </c>
      <c r="H14" s="288">
        <f t="shared" si="9"/>
        <v>410213.62</v>
      </c>
      <c r="I14" s="288">
        <f t="shared" si="9"/>
        <v>397456.58</v>
      </c>
      <c r="J14" s="288">
        <f t="shared" si="9"/>
        <v>386715.14</v>
      </c>
      <c r="K14" s="288">
        <f t="shared" si="9"/>
        <v>245947.51</v>
      </c>
      <c r="L14" s="288">
        <f t="shared" si="9"/>
        <v>282468.53000000003</v>
      </c>
      <c r="M14" s="288">
        <f t="shared" si="9"/>
        <v>285871.82</v>
      </c>
      <c r="N14" s="365">
        <f t="shared" si="9"/>
        <v>326947.25</v>
      </c>
      <c r="O14" s="358">
        <f t="shared" si="0"/>
        <v>0.14368478152201217</v>
      </c>
      <c r="Q14" s="414">
        <f>N14/N12</f>
        <v>0.23422470786911301</v>
      </c>
      <c r="R14" s="7"/>
      <c r="S14" s="314">
        <f>S15+S16</f>
        <v>20739.673999999999</v>
      </c>
      <c r="T14" s="288">
        <f t="shared" ref="T14:AB14" si="10">T15+T16</f>
        <v>26529.350999999999</v>
      </c>
      <c r="U14" s="288">
        <f t="shared" si="10"/>
        <v>32730.75</v>
      </c>
      <c r="V14" s="288">
        <f t="shared" si="10"/>
        <v>31989.017</v>
      </c>
      <c r="W14" s="288">
        <f t="shared" si="10"/>
        <v>28585.903999999999</v>
      </c>
      <c r="X14" s="288">
        <f t="shared" si="10"/>
        <v>27194.834999999999</v>
      </c>
      <c r="Y14" s="288">
        <f t="shared" si="10"/>
        <v>20121.102999999999</v>
      </c>
      <c r="Z14" s="288">
        <f t="shared" si="10"/>
        <v>23870.093999999997</v>
      </c>
      <c r="AA14" s="288">
        <f t="shared" si="10"/>
        <v>27164.554</v>
      </c>
      <c r="AB14" s="365">
        <f t="shared" si="10"/>
        <v>29796.554</v>
      </c>
      <c r="AC14" s="358">
        <f t="shared" si="1"/>
        <v>9.6890970490441333E-2</v>
      </c>
      <c r="AE14" s="414">
        <f>AB14/AB12</f>
        <v>8.1654244108014959E-2</v>
      </c>
      <c r="AG14" s="346">
        <f t="shared" si="8"/>
        <v>0.5950892884683282</v>
      </c>
      <c r="AH14" s="329">
        <f t="shared" si="8"/>
        <v>0.58936267431555056</v>
      </c>
      <c r="AI14" s="329">
        <f t="shared" si="8"/>
        <v>0.65862058550450964</v>
      </c>
      <c r="AJ14" s="329">
        <f t="shared" si="8"/>
        <v>0.77981362491084516</v>
      </c>
      <c r="AK14" s="329">
        <f t="shared" si="8"/>
        <v>0.71922080142691303</v>
      </c>
      <c r="AL14" s="329">
        <f t="shared" si="8"/>
        <v>0.70322654034181342</v>
      </c>
      <c r="AM14" s="329">
        <f t="shared" si="8"/>
        <v>0.81810557870661094</v>
      </c>
      <c r="AN14" s="329">
        <f t="shared" si="8"/>
        <v>0.84505321707873071</v>
      </c>
      <c r="AO14" s="329">
        <f t="shared" si="6"/>
        <v>0.95023545867515036</v>
      </c>
      <c r="AP14" s="405">
        <f t="shared" si="7"/>
        <v>0.91135661792536871</v>
      </c>
      <c r="AQ14" s="358">
        <f t="shared" si="3"/>
        <v>-4.0914954703950762E-2</v>
      </c>
    </row>
    <row r="15" spans="1:43" ht="20.100000000000001" customHeight="1" x14ac:dyDescent="0.25">
      <c r="A15" s="59"/>
      <c r="B15" s="1"/>
      <c r="C15" s="10" t="s">
        <v>166</v>
      </c>
      <c r="D15" s="10"/>
      <c r="E15" s="51"/>
      <c r="F15" s="79"/>
      <c r="G15" s="79"/>
      <c r="H15" s="79"/>
      <c r="I15" s="79"/>
      <c r="J15" s="79"/>
      <c r="K15" s="79"/>
      <c r="L15" s="79">
        <v>129956.65</v>
      </c>
      <c r="M15" s="79">
        <v>134551.91</v>
      </c>
      <c r="N15" s="271">
        <v>152326.39000000001</v>
      </c>
      <c r="O15" s="397">
        <f t="shared" si="0"/>
        <v>0.13210128343774541</v>
      </c>
      <c r="Q15" s="419">
        <f>N15/N14</f>
        <v>0.46590509631140808</v>
      </c>
      <c r="S15" s="51"/>
      <c r="T15" s="79"/>
      <c r="U15" s="79"/>
      <c r="V15" s="79"/>
      <c r="W15" s="79"/>
      <c r="X15" s="79"/>
      <c r="Y15" s="79"/>
      <c r="Z15" s="79">
        <v>12981.419</v>
      </c>
      <c r="AA15" s="79">
        <v>14590.054</v>
      </c>
      <c r="AB15" s="271">
        <v>15409.34</v>
      </c>
      <c r="AC15" s="397">
        <f t="shared" si="1"/>
        <v>5.6153733221275266E-2</v>
      </c>
      <c r="AE15" s="419">
        <f>AB15/AB14</f>
        <v>0.51715174848742573</v>
      </c>
      <c r="AG15" s="347"/>
      <c r="AH15" s="333"/>
      <c r="AI15" s="333"/>
      <c r="AJ15" s="333"/>
      <c r="AK15" s="333"/>
      <c r="AL15" s="333"/>
      <c r="AM15" s="333"/>
      <c r="AN15" s="333">
        <f t="shared" si="6"/>
        <v>0.99890378830171445</v>
      </c>
      <c r="AO15" s="333">
        <f t="shared" si="6"/>
        <v>1.0843438788791626</v>
      </c>
      <c r="AP15" s="404">
        <f t="shared" si="7"/>
        <v>1.011600156742374</v>
      </c>
      <c r="AQ15" s="397">
        <f t="shared" si="3"/>
        <v>-6.7085473117605918E-2</v>
      </c>
    </row>
    <row r="16" spans="1:43" ht="20.100000000000001" customHeight="1" thickBot="1" x14ac:dyDescent="0.3">
      <c r="A16" s="59"/>
      <c r="B16" s="1"/>
      <c r="C16" s="10" t="s">
        <v>167</v>
      </c>
      <c r="D16" s="10"/>
      <c r="E16" s="51">
        <v>348513.65</v>
      </c>
      <c r="F16" s="79">
        <v>450136.26</v>
      </c>
      <c r="G16" s="79">
        <v>496959.11</v>
      </c>
      <c r="H16" s="79">
        <v>410213.62</v>
      </c>
      <c r="I16" s="79">
        <v>397456.58</v>
      </c>
      <c r="J16" s="79">
        <v>386715.14</v>
      </c>
      <c r="K16" s="79">
        <v>245947.51</v>
      </c>
      <c r="L16" s="79">
        <v>152511.88</v>
      </c>
      <c r="M16" s="79">
        <v>151319.91</v>
      </c>
      <c r="N16" s="271">
        <v>174620.86</v>
      </c>
      <c r="O16" s="398">
        <f t="shared" si="0"/>
        <v>0.15398469375246113</v>
      </c>
      <c r="Q16" s="420">
        <f>N16/N14</f>
        <v>0.53409490368859192</v>
      </c>
      <c r="S16" s="51">
        <v>20739.673999999999</v>
      </c>
      <c r="T16" s="79">
        <v>26529.350999999999</v>
      </c>
      <c r="U16" s="79">
        <v>32730.75</v>
      </c>
      <c r="V16" s="79">
        <v>31989.017</v>
      </c>
      <c r="W16" s="79">
        <v>28585.903999999999</v>
      </c>
      <c r="X16" s="79">
        <v>27194.834999999999</v>
      </c>
      <c r="Y16" s="79">
        <v>20121.102999999999</v>
      </c>
      <c r="Z16" s="79">
        <v>10888.674999999999</v>
      </c>
      <c r="AA16" s="79">
        <v>12574.5</v>
      </c>
      <c r="AB16" s="271">
        <v>14387.214</v>
      </c>
      <c r="AC16" s="398">
        <f t="shared" si="1"/>
        <v>0.14415793868543481</v>
      </c>
      <c r="AE16" s="420">
        <f>AB16/AB14</f>
        <v>0.48284825151257421</v>
      </c>
      <c r="AG16" s="347">
        <f t="shared" ref="AG16:AN19" si="11">(S16/E16)*10</f>
        <v>0.5950892884683282</v>
      </c>
      <c r="AH16" s="333">
        <f t="shared" si="11"/>
        <v>0.58936267431555056</v>
      </c>
      <c r="AI16" s="333">
        <f t="shared" si="11"/>
        <v>0.65862058550450964</v>
      </c>
      <c r="AJ16" s="333">
        <f t="shared" si="11"/>
        <v>0.77981362491084516</v>
      </c>
      <c r="AK16" s="333">
        <f t="shared" si="11"/>
        <v>0.71922080142691303</v>
      </c>
      <c r="AL16" s="333">
        <f t="shared" si="11"/>
        <v>0.70322654034181342</v>
      </c>
      <c r="AM16" s="333">
        <f t="shared" si="11"/>
        <v>0.81810557870661094</v>
      </c>
      <c r="AN16" s="333">
        <f t="shared" si="6"/>
        <v>0.71395585707815012</v>
      </c>
      <c r="AO16" s="333">
        <f t="shared" si="6"/>
        <v>0.83098780590075683</v>
      </c>
      <c r="AP16" s="404">
        <f t="shared" si="7"/>
        <v>0.82391153038646137</v>
      </c>
      <c r="AQ16" s="398">
        <f t="shared" si="3"/>
        <v>-8.5154986198925833E-3</v>
      </c>
    </row>
    <row r="17" spans="1:43" ht="20.100000000000001" customHeight="1" thickBot="1" x14ac:dyDescent="0.3">
      <c r="A17" s="69" t="s">
        <v>30</v>
      </c>
      <c r="B17" s="297"/>
      <c r="C17" s="297"/>
      <c r="D17" s="297"/>
      <c r="E17" s="72">
        <f t="shared" ref="E17:K17" si="12">E7+E12</f>
        <v>2666453.9</v>
      </c>
      <c r="F17" s="83">
        <f t="shared" si="12"/>
        <v>3078610.44</v>
      </c>
      <c r="G17" s="83">
        <f t="shared" si="12"/>
        <v>3362678.88</v>
      </c>
      <c r="H17" s="83">
        <f t="shared" si="12"/>
        <v>3040615.0999999996</v>
      </c>
      <c r="I17" s="83">
        <f t="shared" si="12"/>
        <v>2836168.33</v>
      </c>
      <c r="J17" s="83">
        <f t="shared" si="12"/>
        <v>2798188.63</v>
      </c>
      <c r="K17" s="83">
        <f t="shared" si="12"/>
        <v>2779504.8499999996</v>
      </c>
      <c r="L17" s="83">
        <f t="shared" ref="L17:M17" si="13">L7+L12</f>
        <v>2981569.4699999997</v>
      </c>
      <c r="M17" s="83">
        <f t="shared" si="13"/>
        <v>2951973.26</v>
      </c>
      <c r="N17" s="201">
        <f>N7+N12</f>
        <v>2971391.58</v>
      </c>
      <c r="O17" s="241">
        <f t="shared" si="0"/>
        <v>6.5780812662240371E-3</v>
      </c>
      <c r="Q17" s="355">
        <f>Q7+Q12</f>
        <v>1</v>
      </c>
      <c r="S17" s="70">
        <f>S7+S12</f>
        <v>614380.20500000007</v>
      </c>
      <c r="T17" s="83">
        <f t="shared" ref="T17:AB17" si="14">T7+T12</f>
        <v>656918.26</v>
      </c>
      <c r="U17" s="83">
        <f t="shared" si="14"/>
        <v>703504.83499999996</v>
      </c>
      <c r="V17" s="83">
        <f t="shared" si="14"/>
        <v>720793.56199999992</v>
      </c>
      <c r="W17" s="83">
        <f t="shared" si="14"/>
        <v>726284.80300000007</v>
      </c>
      <c r="X17" s="83">
        <f t="shared" si="14"/>
        <v>735533.90500000003</v>
      </c>
      <c r="Y17" s="83">
        <f t="shared" si="14"/>
        <v>723973.625</v>
      </c>
      <c r="Z17" s="83">
        <f t="shared" ref="Z17:AA17" si="15">Z7+Z12</f>
        <v>778041</v>
      </c>
      <c r="AA17" s="83">
        <f t="shared" si="15"/>
        <v>800341.53700000001</v>
      </c>
      <c r="AB17" s="201">
        <f t="shared" si="14"/>
        <v>821488.86499999999</v>
      </c>
      <c r="AC17" s="241">
        <f t="shared" si="1"/>
        <v>2.6422879511250431E-2</v>
      </c>
      <c r="AE17" s="355">
        <f>AE7+AE12</f>
        <v>1</v>
      </c>
      <c r="AG17" s="410">
        <f t="shared" si="11"/>
        <v>2.3041096078953403</v>
      </c>
      <c r="AH17" s="361">
        <f t="shared" si="11"/>
        <v>2.1338141762424478</v>
      </c>
      <c r="AI17" s="361">
        <f t="shared" si="11"/>
        <v>2.0920963913152479</v>
      </c>
      <c r="AJ17" s="361">
        <f t="shared" si="11"/>
        <v>2.3705518070998197</v>
      </c>
      <c r="AK17" s="361">
        <f t="shared" si="11"/>
        <v>2.5607958290684389</v>
      </c>
      <c r="AL17" s="361">
        <f t="shared" si="11"/>
        <v>2.6286072965709968</v>
      </c>
      <c r="AM17" s="361">
        <f t="shared" si="11"/>
        <v>2.6046855971487153</v>
      </c>
      <c r="AN17" s="361">
        <f t="shared" si="11"/>
        <v>2.6095014985513654</v>
      </c>
      <c r="AO17" s="361">
        <f t="shared" si="6"/>
        <v>2.7112086272759806</v>
      </c>
      <c r="AP17" s="406">
        <f t="shared" si="7"/>
        <v>2.7646604053444883</v>
      </c>
      <c r="AQ17" s="241">
        <f t="shared" si="3"/>
        <v>1.9715110645030703E-2</v>
      </c>
    </row>
    <row r="18" spans="1:43" ht="20.100000000000001" customHeight="1" x14ac:dyDescent="0.25">
      <c r="A18" s="277"/>
      <c r="B18" s="368" t="s">
        <v>165</v>
      </c>
      <c r="C18" s="295"/>
      <c r="D18" s="295"/>
      <c r="E18" s="366">
        <f>E8+E13</f>
        <v>1952615.46</v>
      </c>
      <c r="F18" s="202">
        <f t="shared" ref="F18:N18" si="16">F8+F13</f>
        <v>2121476.44</v>
      </c>
      <c r="G18" s="202">
        <f t="shared" si="16"/>
        <v>2155794.2000000002</v>
      </c>
      <c r="H18" s="202">
        <f t="shared" si="16"/>
        <v>2144349.37</v>
      </c>
      <c r="I18" s="202">
        <f t="shared" si="16"/>
        <v>2226712.1</v>
      </c>
      <c r="J18" s="202">
        <f t="shared" si="16"/>
        <v>2210012.7599999998</v>
      </c>
      <c r="K18" s="202">
        <f t="shared" si="16"/>
        <v>2134504.1800000002</v>
      </c>
      <c r="L18" s="202">
        <f t="shared" ref="L18:M18" si="17">L8+L13</f>
        <v>2278138.7599999998</v>
      </c>
      <c r="M18" s="202">
        <f t="shared" si="17"/>
        <v>2275971.56</v>
      </c>
      <c r="N18" s="367">
        <f t="shared" si="16"/>
        <v>2391970.4900000002</v>
      </c>
      <c r="O18" s="399">
        <f t="shared" si="0"/>
        <v>5.096677482208968E-2</v>
      </c>
      <c r="Q18" s="417">
        <f>N18/N17</f>
        <v>0.80500009022708485</v>
      </c>
      <c r="S18" s="366">
        <f>S8+S13</f>
        <v>573144.34700000007</v>
      </c>
      <c r="T18" s="202">
        <f t="shared" ref="T18:AB18" si="18">T8+T13</f>
        <v>604123.35000000009</v>
      </c>
      <c r="U18" s="202">
        <f t="shared" si="18"/>
        <v>628554.88399999996</v>
      </c>
      <c r="V18" s="202">
        <f t="shared" si="18"/>
        <v>652397.08599999989</v>
      </c>
      <c r="W18" s="202">
        <f t="shared" si="18"/>
        <v>677599.81400000001</v>
      </c>
      <c r="X18" s="202">
        <f t="shared" si="18"/>
        <v>689817.52099999995</v>
      </c>
      <c r="Y18" s="202">
        <f t="shared" si="18"/>
        <v>679666.50399999996</v>
      </c>
      <c r="Z18" s="202">
        <f t="shared" ref="Z18:AA18" si="19">Z8+Z13</f>
        <v>724985.07300000009</v>
      </c>
      <c r="AA18" s="202">
        <f t="shared" si="19"/>
        <v>740281.74399999995</v>
      </c>
      <c r="AB18" s="367">
        <f t="shared" si="18"/>
        <v>768713.53099999996</v>
      </c>
      <c r="AC18" s="399">
        <f t="shared" si="1"/>
        <v>3.8406710999481321E-2</v>
      </c>
      <c r="AE18" s="417">
        <f>AB18/AB17</f>
        <v>0.93575648283437163</v>
      </c>
      <c r="AG18" s="407">
        <f t="shared" si="11"/>
        <v>2.9352648216766659</v>
      </c>
      <c r="AH18" s="337">
        <f t="shared" si="11"/>
        <v>2.8476552395745678</v>
      </c>
      <c r="AI18" s="337">
        <f t="shared" si="11"/>
        <v>2.9156534700761321</v>
      </c>
      <c r="AJ18" s="337">
        <f t="shared" si="11"/>
        <v>3.042401089706757</v>
      </c>
      <c r="AK18" s="337">
        <f t="shared" si="11"/>
        <v>3.0430508461331844</v>
      </c>
      <c r="AL18" s="337">
        <f t="shared" si="11"/>
        <v>3.1213282270822731</v>
      </c>
      <c r="AM18" s="337">
        <f t="shared" si="11"/>
        <v>3.1841891450406994</v>
      </c>
      <c r="AN18" s="337">
        <f t="shared" si="11"/>
        <v>3.1823569561671485</v>
      </c>
      <c r="AO18" s="337">
        <f t="shared" si="6"/>
        <v>3.2525966361372283</v>
      </c>
      <c r="AP18" s="408">
        <f t="shared" si="7"/>
        <v>3.2137249778528827</v>
      </c>
      <c r="AQ18" s="399">
        <f t="shared" si="3"/>
        <v>-1.1950961841524074E-2</v>
      </c>
    </row>
    <row r="19" spans="1:43" ht="20.100000000000001" customHeight="1" x14ac:dyDescent="0.25">
      <c r="A19" s="277"/>
      <c r="B19" s="285" t="s">
        <v>144</v>
      </c>
      <c r="C19" s="285"/>
      <c r="D19" s="285"/>
      <c r="E19" s="314">
        <f>E9+E14</f>
        <v>713838.44</v>
      </c>
      <c r="F19" s="288">
        <f t="shared" ref="F19:N19" si="20">F9+F14</f>
        <v>957134</v>
      </c>
      <c r="G19" s="288">
        <f t="shared" si="20"/>
        <v>1206884.68</v>
      </c>
      <c r="H19" s="288">
        <f t="shared" si="20"/>
        <v>896265.73</v>
      </c>
      <c r="I19" s="288">
        <f t="shared" si="20"/>
        <v>609456.23</v>
      </c>
      <c r="J19" s="288">
        <f t="shared" si="20"/>
        <v>588175.87</v>
      </c>
      <c r="K19" s="288">
        <f t="shared" si="20"/>
        <v>645000.66999999993</v>
      </c>
      <c r="L19" s="288">
        <f t="shared" ref="L19:M19" si="21">L9+L14</f>
        <v>703430.71000000008</v>
      </c>
      <c r="M19" s="288">
        <f t="shared" si="21"/>
        <v>676001.7</v>
      </c>
      <c r="N19" s="365">
        <f t="shared" si="20"/>
        <v>579421.09000000008</v>
      </c>
      <c r="O19" s="358">
        <f t="shared" si="0"/>
        <v>-0.14287036556268998</v>
      </c>
      <c r="Q19" s="414">
        <f>N19/N17</f>
        <v>0.19499990977291523</v>
      </c>
      <c r="S19" s="314">
        <f>S9+S14</f>
        <v>41235.858</v>
      </c>
      <c r="T19" s="288">
        <f t="shared" ref="T19:AB19" si="22">T9+T14</f>
        <v>52794.91</v>
      </c>
      <c r="U19" s="288">
        <f t="shared" si="22"/>
        <v>74949.951000000001</v>
      </c>
      <c r="V19" s="288">
        <f t="shared" si="22"/>
        <v>68396.475999999995</v>
      </c>
      <c r="W19" s="288">
        <f t="shared" si="22"/>
        <v>48684.989000000001</v>
      </c>
      <c r="X19" s="288">
        <f t="shared" si="22"/>
        <v>45716.383999999998</v>
      </c>
      <c r="Y19" s="288">
        <f t="shared" si="22"/>
        <v>44307.120999999999</v>
      </c>
      <c r="Z19" s="288">
        <f t="shared" ref="Z19:AA19" si="23">Z9+Z14</f>
        <v>53055.926999999996</v>
      </c>
      <c r="AA19" s="288">
        <f t="shared" si="23"/>
        <v>60059.793000000005</v>
      </c>
      <c r="AB19" s="365">
        <f t="shared" si="22"/>
        <v>52775.334000000003</v>
      </c>
      <c r="AC19" s="358">
        <f t="shared" si="1"/>
        <v>-0.12128678165773901</v>
      </c>
      <c r="AE19" s="414">
        <f>AB19/AB17</f>
        <v>6.4243517165628289E-2</v>
      </c>
      <c r="AG19" s="346">
        <f t="shared" si="11"/>
        <v>0.5776637357887312</v>
      </c>
      <c r="AH19" s="329">
        <f t="shared" si="11"/>
        <v>0.55159371624035924</v>
      </c>
      <c r="AI19" s="329">
        <f t="shared" si="11"/>
        <v>0.62101998842176043</v>
      </c>
      <c r="AJ19" s="329">
        <f t="shared" si="11"/>
        <v>0.7631272033574239</v>
      </c>
      <c r="AK19" s="329">
        <f t="shared" si="11"/>
        <v>0.79882666881590503</v>
      </c>
      <c r="AL19" s="329">
        <f t="shared" si="11"/>
        <v>0.77725704728417355</v>
      </c>
      <c r="AM19" s="329">
        <f t="shared" si="11"/>
        <v>0.68693139497048905</v>
      </c>
      <c r="AN19" s="329">
        <f t="shared" si="11"/>
        <v>0.7542452475525272</v>
      </c>
      <c r="AO19" s="329">
        <f t="shared" si="6"/>
        <v>0.88845624204791207</v>
      </c>
      <c r="AP19" s="405">
        <f t="shared" si="7"/>
        <v>0.91082866866306156</v>
      </c>
      <c r="AQ19" s="358">
        <f t="shared" si="3"/>
        <v>2.5181236347195365E-2</v>
      </c>
    </row>
    <row r="20" spans="1:43" ht="20.100000000000001" customHeight="1" x14ac:dyDescent="0.25">
      <c r="A20" s="59"/>
      <c r="B20" s="278"/>
      <c r="C20" s="10" t="s">
        <v>166</v>
      </c>
      <c r="D20" s="10"/>
      <c r="E20" s="51">
        <f>E10+E15</f>
        <v>0</v>
      </c>
      <c r="F20" s="79">
        <f t="shared" ref="F20:N20" si="24">F10+F15</f>
        <v>0</v>
      </c>
      <c r="G20" s="79">
        <f t="shared" si="24"/>
        <v>0</v>
      </c>
      <c r="H20" s="79">
        <f t="shared" si="24"/>
        <v>0</v>
      </c>
      <c r="I20" s="79">
        <f t="shared" si="24"/>
        <v>0</v>
      </c>
      <c r="J20" s="79">
        <f t="shared" si="24"/>
        <v>0</v>
      </c>
      <c r="K20" s="79">
        <f t="shared" si="24"/>
        <v>0</v>
      </c>
      <c r="L20" s="79">
        <f t="shared" ref="L20:M20" si="25">L10+L15</f>
        <v>247458.18</v>
      </c>
      <c r="M20" s="79">
        <f t="shared" si="25"/>
        <v>272255.99</v>
      </c>
      <c r="N20" s="271">
        <f t="shared" si="24"/>
        <v>284289.03000000003</v>
      </c>
      <c r="O20" s="397">
        <f t="shared" si="0"/>
        <v>4.4197521604575303E-2</v>
      </c>
      <c r="Q20" s="419">
        <f>N20/N19</f>
        <v>0.49064322115026909</v>
      </c>
      <c r="S20" s="51">
        <f>S10+S15</f>
        <v>0</v>
      </c>
      <c r="T20" s="79">
        <f t="shared" ref="T20:AB20" si="26">T10+T15</f>
        <v>0</v>
      </c>
      <c r="U20" s="79">
        <f t="shared" si="26"/>
        <v>0</v>
      </c>
      <c r="V20" s="79">
        <f t="shared" si="26"/>
        <v>0</v>
      </c>
      <c r="W20" s="79">
        <f t="shared" si="26"/>
        <v>0</v>
      </c>
      <c r="X20" s="79">
        <f t="shared" si="26"/>
        <v>0</v>
      </c>
      <c r="Y20" s="79">
        <f t="shared" si="26"/>
        <v>0</v>
      </c>
      <c r="Z20" s="79">
        <f t="shared" ref="Z20:AA20" si="27">Z10+Z15</f>
        <v>26148.945</v>
      </c>
      <c r="AA20" s="79">
        <f t="shared" si="27"/>
        <v>30390.409</v>
      </c>
      <c r="AB20" s="271">
        <f t="shared" si="26"/>
        <v>29769.902999999998</v>
      </c>
      <c r="AC20" s="397">
        <f t="shared" si="1"/>
        <v>-2.0417823267860635E-2</v>
      </c>
      <c r="AE20" s="419">
        <f>AB20/AB19</f>
        <v>0.56408743902975578</v>
      </c>
      <c r="AG20" s="347"/>
      <c r="AH20" s="333"/>
      <c r="AI20" s="333"/>
      <c r="AJ20" s="333"/>
      <c r="AK20" s="333"/>
      <c r="AL20" s="333"/>
      <c r="AM20" s="333"/>
      <c r="AN20" s="333">
        <f t="shared" si="6"/>
        <v>1.0567015808489337</v>
      </c>
      <c r="AO20" s="333">
        <f t="shared" si="6"/>
        <v>1.1162439070670218</v>
      </c>
      <c r="AP20" s="404">
        <f t="shared" si="7"/>
        <v>1.0471703041091664</v>
      </c>
      <c r="AQ20" s="397">
        <f t="shared" si="3"/>
        <v>-6.1880385210208388E-2</v>
      </c>
    </row>
    <row r="21" spans="1:43" ht="20.100000000000001" customHeight="1" thickBot="1" x14ac:dyDescent="0.3">
      <c r="A21" s="60"/>
      <c r="B21" s="131"/>
      <c r="C21" s="298" t="s">
        <v>167</v>
      </c>
      <c r="D21" s="298"/>
      <c r="E21" s="315">
        <f>E11+E16</f>
        <v>713838.44</v>
      </c>
      <c r="F21" s="299">
        <f t="shared" ref="F21:N21" si="28">F11+F16</f>
        <v>957134</v>
      </c>
      <c r="G21" s="299">
        <f t="shared" si="28"/>
        <v>1206884.68</v>
      </c>
      <c r="H21" s="299">
        <f t="shared" si="28"/>
        <v>896265.73</v>
      </c>
      <c r="I21" s="299">
        <f t="shared" si="28"/>
        <v>609456.23</v>
      </c>
      <c r="J21" s="299">
        <f t="shared" si="28"/>
        <v>588175.87</v>
      </c>
      <c r="K21" s="299">
        <f t="shared" si="28"/>
        <v>645000.66999999993</v>
      </c>
      <c r="L21" s="299">
        <f t="shared" ref="L21:M21" si="29">L11+L16</f>
        <v>455972.53</v>
      </c>
      <c r="M21" s="299">
        <f t="shared" si="29"/>
        <v>403745.70999999996</v>
      </c>
      <c r="N21" s="369">
        <f t="shared" si="28"/>
        <v>295132.06</v>
      </c>
      <c r="O21" s="400">
        <f t="shared" si="0"/>
        <v>-0.26901499461133588</v>
      </c>
      <c r="Q21" s="421">
        <f>N21/N19</f>
        <v>0.50935677884973074</v>
      </c>
      <c r="R21" s="7"/>
      <c r="S21" s="315">
        <f>S11+S16</f>
        <v>41235.858</v>
      </c>
      <c r="T21" s="299">
        <f t="shared" ref="T21:AB21" si="30">T11+T16</f>
        <v>52794.91</v>
      </c>
      <c r="U21" s="299">
        <f t="shared" si="30"/>
        <v>74949.951000000001</v>
      </c>
      <c r="V21" s="299">
        <f t="shared" si="30"/>
        <v>68396.475999999995</v>
      </c>
      <c r="W21" s="299">
        <f t="shared" si="30"/>
        <v>48684.989000000001</v>
      </c>
      <c r="X21" s="299">
        <f t="shared" si="30"/>
        <v>45716.383999999998</v>
      </c>
      <c r="Y21" s="299">
        <f t="shared" si="30"/>
        <v>44307.120999999999</v>
      </c>
      <c r="Z21" s="299">
        <f t="shared" ref="Z21:AA21" si="31">Z11+Z16</f>
        <v>26906.982</v>
      </c>
      <c r="AA21" s="299">
        <f t="shared" si="31"/>
        <v>29669.383999999998</v>
      </c>
      <c r="AB21" s="369">
        <f t="shared" si="30"/>
        <v>23005.431</v>
      </c>
      <c r="AC21" s="400">
        <f t="shared" si="1"/>
        <v>-0.22460705621660357</v>
      </c>
      <c r="AE21" s="421">
        <f>AB21/AB19</f>
        <v>0.43591256097024417</v>
      </c>
      <c r="AG21" s="352">
        <f t="shared" ref="AG21:AM21" si="32">(S21/E21)*10</f>
        <v>0.5776637357887312</v>
      </c>
      <c r="AH21" s="353">
        <f t="shared" si="32"/>
        <v>0.55159371624035924</v>
      </c>
      <c r="AI21" s="353">
        <f t="shared" si="32"/>
        <v>0.62101998842176043</v>
      </c>
      <c r="AJ21" s="353">
        <f t="shared" si="32"/>
        <v>0.7631272033574239</v>
      </c>
      <c r="AK21" s="353">
        <f t="shared" si="32"/>
        <v>0.79882666881590503</v>
      </c>
      <c r="AL21" s="353">
        <f t="shared" si="32"/>
        <v>0.77725704728417355</v>
      </c>
      <c r="AM21" s="353">
        <f t="shared" si="32"/>
        <v>0.68693139497048905</v>
      </c>
      <c r="AN21" s="353">
        <f t="shared" si="6"/>
        <v>0.59010094314234229</v>
      </c>
      <c r="AO21" s="353">
        <f t="shared" si="6"/>
        <v>0.73485323224858545</v>
      </c>
      <c r="AP21" s="409">
        <f t="shared" si="7"/>
        <v>0.77949616859652604</v>
      </c>
      <c r="AQ21" s="400">
        <f t="shared" si="3"/>
        <v>6.075081987642237E-2</v>
      </c>
    </row>
  </sheetData>
  <mergeCells count="12">
    <mergeCell ref="A4:D6"/>
    <mergeCell ref="E4:N4"/>
    <mergeCell ref="S4:AB4"/>
    <mergeCell ref="AC4:AC6"/>
    <mergeCell ref="AE4:AE6"/>
    <mergeCell ref="AQ4:AQ6"/>
    <mergeCell ref="AG4:AP4"/>
    <mergeCell ref="E5:N5"/>
    <mergeCell ref="S5:AB5"/>
    <mergeCell ref="AG5:AP5"/>
    <mergeCell ref="O4:O6"/>
    <mergeCell ref="Q4:Q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19" orientation="portrait" r:id="rId1"/>
  <ignoredErrors>
    <ignoredError sqref="Q9:Q19" formula="1"/>
    <ignoredError sqref="AL7:AQ9 AL12:AQ14 AL10:AM11 AO10:AQ11 AL17:AQ19 AL15:AM16 AO15:AQ16 AL20:AM21 AO20:AQ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6BBDE3F2-5ACC-46F5-9790-9C0B833F12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O14:O20</xm:sqref>
        </x14:conditionalFormatting>
        <x14:conditionalFormatting xmlns:xm="http://schemas.microsoft.com/office/excel/2006/main">
          <x14:cfRule type="iconSet" priority="3" id="{15372A88-1612-4A46-9F10-7E52424826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AC14:AC20</xm:sqref>
        </x14:conditionalFormatting>
        <x14:conditionalFormatting xmlns:xm="http://schemas.microsoft.com/office/excel/2006/main">
          <x14:cfRule type="iconSet" priority="105" id="{820F64D4-531E-4CD5-939B-A6FB4C8B6A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O7:O13 O21</xm:sqref>
        </x14:conditionalFormatting>
        <x14:conditionalFormatting xmlns:xm="http://schemas.microsoft.com/office/excel/2006/main">
          <x14:cfRule type="iconSet" priority="4" id="{F5816CF5-203A-426B-A613-771E3260ED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AC7:AC13 AC21</xm:sqref>
        </x14:conditionalFormatting>
        <x14:conditionalFormatting xmlns:xm="http://schemas.microsoft.com/office/excel/2006/main">
          <x14:cfRule type="iconSet" priority="1" id="{E704E7D8-48E0-4C3A-A9E8-382C0A75138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AQ14:AQ20</xm:sqref>
        </x14:conditionalFormatting>
        <x14:conditionalFormatting xmlns:xm="http://schemas.microsoft.com/office/excel/2006/main">
          <x14:cfRule type="iconSet" priority="2" id="{543E9201-4771-456C-96CD-6ACA912088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AQ7:AQ13 AQ21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26</vt:i4>
      </vt:variant>
    </vt:vector>
  </HeadingPairs>
  <TitlesOfParts>
    <vt:vector size="58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'1'!Área_de_Impressão</vt:lpstr>
      <vt:lpstr>'11'!Área_de_Impressão</vt:lpstr>
      <vt:lpstr>'12'!Área_de_Impressão</vt:lpstr>
      <vt:lpstr>'13'!Área_de_Impressão</vt:lpstr>
      <vt:lpstr>'14'!Área_de_Impressão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'4'!Área_de_Impressão</vt:lpstr>
      <vt:lpstr>'5'!Área_de_Impressão</vt:lpstr>
      <vt:lpstr>'6'!Área_de_Impressão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MJL</cp:lastModifiedBy>
  <cp:lastPrinted>2015-03-13T11:50:09Z</cp:lastPrinted>
  <dcterms:created xsi:type="dcterms:W3CDTF">2012-12-21T10:54:30Z</dcterms:created>
  <dcterms:modified xsi:type="dcterms:W3CDTF">2020-03-31T15:57:20Z</dcterms:modified>
</cp:coreProperties>
</file>