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D227C81D-A0BA-4B8D-A410-9A377541E67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14" r:id="rId1"/>
    <sheet name="1" sheetId="16" r:id="rId2"/>
    <sheet name="2" sheetId="17" r:id="rId3"/>
    <sheet name="3" sheetId="1" r:id="rId4"/>
    <sheet name="4" sheetId="13" r:id="rId5"/>
    <sheet name="5" sheetId="12" r:id="rId6"/>
    <sheet name="Folha1" sheetId="4" state="hidden" r:id="rId7"/>
    <sheet name="Folha2" sheetId="5" state="hidden" r:id="rId8"/>
  </sheets>
  <definedNames>
    <definedName name="_xlnm.Print_Area" localSheetId="3">'3'!$A$2:$X$68</definedName>
    <definedName name="_xlnm.Print_Area" localSheetId="4">'4'!$A$97:$X$140</definedName>
    <definedName name="_xlnm.Print_Area" localSheetId="5">'5'!$A$3:$X$47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1" i="17" l="1"/>
  <c r="U21" i="17"/>
  <c r="T21" i="17"/>
  <c r="Q21" i="17"/>
  <c r="H21" i="17"/>
  <c r="V20" i="17"/>
  <c r="U20" i="17"/>
  <c r="T20" i="17"/>
  <c r="Q20" i="17"/>
  <c r="P20" i="17"/>
  <c r="O20" i="17"/>
  <c r="N20" i="17"/>
  <c r="H20" i="17"/>
  <c r="G20" i="17"/>
  <c r="F20" i="17"/>
  <c r="E20" i="17"/>
  <c r="V19" i="17"/>
  <c r="U19" i="17"/>
  <c r="T19" i="17"/>
  <c r="Q19" i="17"/>
  <c r="P19" i="17"/>
  <c r="O19" i="17"/>
  <c r="N19" i="17"/>
  <c r="H19" i="17"/>
  <c r="G19" i="17"/>
  <c r="F19" i="17"/>
  <c r="E19" i="17"/>
  <c r="V14" i="17"/>
  <c r="U14" i="17"/>
  <c r="T14" i="17"/>
  <c r="Q14" i="17"/>
  <c r="H14" i="17"/>
  <c r="V13" i="17"/>
  <c r="U13" i="17"/>
  <c r="T13" i="17"/>
  <c r="Q13" i="17"/>
  <c r="P13" i="17"/>
  <c r="O13" i="17"/>
  <c r="N13" i="17"/>
  <c r="H13" i="17"/>
  <c r="G13" i="17"/>
  <c r="F13" i="17"/>
  <c r="E13" i="17"/>
  <c r="V12" i="17"/>
  <c r="U12" i="17"/>
  <c r="T12" i="17"/>
  <c r="Q12" i="17"/>
  <c r="P12" i="17"/>
  <c r="O12" i="17"/>
  <c r="N12" i="17"/>
  <c r="H12" i="17"/>
  <c r="G12" i="17"/>
  <c r="F12" i="17"/>
  <c r="E12" i="17"/>
  <c r="T6" i="17"/>
  <c r="U6" i="17"/>
  <c r="V6" i="17"/>
  <c r="T7" i="17"/>
  <c r="U7" i="17"/>
  <c r="V7" i="17"/>
  <c r="W7" i="17" s="1"/>
  <c r="V5" i="17"/>
  <c r="U5" i="17"/>
  <c r="T5" i="17"/>
  <c r="Q7" i="17"/>
  <c r="Q6" i="17"/>
  <c r="Q5" i="17"/>
  <c r="H6" i="17"/>
  <c r="H7" i="17"/>
  <c r="O5" i="17"/>
  <c r="P5" i="17"/>
  <c r="O6" i="17"/>
  <c r="P6" i="17"/>
  <c r="R6" i="17" s="1"/>
  <c r="O7" i="17"/>
  <c r="N6" i="17"/>
  <c r="N5" i="17"/>
  <c r="N7" i="17" s="1"/>
  <c r="H5" i="17"/>
  <c r="F5" i="17"/>
  <c r="G5" i="17"/>
  <c r="I5" i="17" s="1"/>
  <c r="F6" i="17"/>
  <c r="F7" i="17" s="1"/>
  <c r="G6" i="17"/>
  <c r="G7" i="17" s="1"/>
  <c r="I7" i="17" s="1"/>
  <c r="E6" i="17"/>
  <c r="E7" i="17" s="1"/>
  <c r="E5" i="17"/>
  <c r="I6" i="17" l="1"/>
  <c r="F21" i="17"/>
  <c r="O21" i="17"/>
  <c r="R21" i="17" s="1"/>
  <c r="I20" i="17"/>
  <c r="R20" i="17"/>
  <c r="W20" i="17"/>
  <c r="P7" i="17"/>
  <c r="R7" i="17" s="1"/>
  <c r="R5" i="17"/>
  <c r="W5" i="17"/>
  <c r="W6" i="17"/>
  <c r="F14" i="17"/>
  <c r="O14" i="17"/>
  <c r="I13" i="17"/>
  <c r="R13" i="17"/>
  <c r="W13" i="17"/>
  <c r="N21" i="17"/>
  <c r="P21" i="17"/>
  <c r="E21" i="17"/>
  <c r="G21" i="17"/>
  <c r="I21" i="17" s="1"/>
  <c r="W19" i="17"/>
  <c r="W21" i="17"/>
  <c r="I19" i="17"/>
  <c r="R19" i="17"/>
  <c r="N14" i="17"/>
  <c r="P14" i="17"/>
  <c r="E14" i="17"/>
  <c r="G14" i="17"/>
  <c r="I14" i="17" s="1"/>
  <c r="W12" i="17"/>
  <c r="W14" i="17"/>
  <c r="I12" i="17"/>
  <c r="R12" i="17"/>
  <c r="R14" i="17" l="1"/>
  <c r="I51" i="1" l="1"/>
  <c r="I52" i="1"/>
  <c r="I53" i="1"/>
  <c r="I54" i="1"/>
  <c r="I55" i="1"/>
  <c r="I56" i="1"/>
  <c r="I57" i="1"/>
  <c r="I58" i="1"/>
  <c r="I59" i="1"/>
  <c r="I60" i="1"/>
  <c r="I61" i="1"/>
  <c r="I62" i="1"/>
  <c r="I63" i="1"/>
  <c r="I65" i="1"/>
  <c r="I66" i="1"/>
  <c r="R32" i="1" l="1"/>
  <c r="U66" i="13"/>
  <c r="V62" i="13"/>
  <c r="W62" i="13"/>
  <c r="X62" i="13" s="1"/>
  <c r="V63" i="13"/>
  <c r="W63" i="13"/>
  <c r="X63" i="13" s="1"/>
  <c r="V64" i="13"/>
  <c r="W64" i="13"/>
  <c r="V16" i="12"/>
  <c r="R16" i="12"/>
  <c r="I16" i="12"/>
  <c r="F6" i="12"/>
  <c r="G6" i="12"/>
  <c r="F7" i="12"/>
  <c r="G7" i="12"/>
  <c r="F8" i="12"/>
  <c r="G8" i="12"/>
  <c r="F9" i="12"/>
  <c r="G9" i="12"/>
  <c r="F10" i="12"/>
  <c r="G10" i="12"/>
  <c r="F11" i="12"/>
  <c r="G11" i="12"/>
  <c r="F12" i="12"/>
  <c r="G12" i="12"/>
  <c r="F13" i="12"/>
  <c r="G13" i="12"/>
  <c r="F14" i="12"/>
  <c r="G14" i="12"/>
  <c r="F15" i="12"/>
  <c r="G15" i="12"/>
  <c r="F16" i="12"/>
  <c r="G16" i="12"/>
  <c r="F17" i="12"/>
  <c r="G17" i="12"/>
  <c r="F18" i="12"/>
  <c r="G18" i="12"/>
  <c r="F19" i="12"/>
  <c r="G19" i="12"/>
  <c r="F20" i="12"/>
  <c r="G20" i="12"/>
  <c r="F21" i="12"/>
  <c r="G21" i="12"/>
  <c r="F22" i="12"/>
  <c r="G22" i="12"/>
  <c r="F23" i="12"/>
  <c r="G23" i="12"/>
  <c r="F24" i="12"/>
  <c r="G24" i="12"/>
  <c r="F25" i="12"/>
  <c r="G25" i="12"/>
  <c r="F26" i="12"/>
  <c r="G26" i="12"/>
  <c r="F27" i="12"/>
  <c r="G27" i="12"/>
  <c r="F28" i="12"/>
  <c r="G28" i="12"/>
  <c r="F29" i="12"/>
  <c r="G29" i="12"/>
  <c r="F30" i="12"/>
  <c r="G30" i="12"/>
  <c r="F31" i="12"/>
  <c r="G31" i="12"/>
  <c r="F32" i="12"/>
  <c r="G32" i="12"/>
  <c r="F33" i="12"/>
  <c r="G33" i="12"/>
  <c r="F34" i="12"/>
  <c r="G34" i="12"/>
  <c r="F35" i="12"/>
  <c r="G35" i="12"/>
  <c r="F36" i="12"/>
  <c r="G36" i="12"/>
  <c r="F37" i="12"/>
  <c r="G37" i="12"/>
  <c r="F38" i="12"/>
  <c r="G38" i="12"/>
  <c r="F39" i="12"/>
  <c r="G39" i="12"/>
  <c r="F40" i="12"/>
  <c r="G40" i="12"/>
  <c r="F41" i="12"/>
  <c r="G41" i="12"/>
  <c r="F42" i="12"/>
  <c r="G42" i="12"/>
  <c r="F43" i="12"/>
  <c r="G43" i="12"/>
  <c r="F44" i="12"/>
  <c r="G44" i="12"/>
  <c r="R62" i="13"/>
  <c r="R63" i="13"/>
  <c r="I62" i="13"/>
  <c r="I63" i="13"/>
  <c r="L42" i="1"/>
  <c r="M42" i="1"/>
  <c r="N42" i="1"/>
  <c r="I32" i="1"/>
  <c r="V29" i="1" l="1"/>
  <c r="V30" i="1"/>
  <c r="V31" i="1"/>
  <c r="V32" i="1"/>
  <c r="V33" i="1"/>
  <c r="V34" i="1"/>
  <c r="V35" i="1"/>
  <c r="V36" i="1"/>
  <c r="V37" i="1"/>
  <c r="V38" i="1"/>
  <c r="V39" i="1"/>
  <c r="V40" i="1"/>
  <c r="V41" i="1"/>
  <c r="V43" i="1"/>
  <c r="V44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5" i="1"/>
  <c r="V65" i="1"/>
  <c r="U66" i="1"/>
  <c r="V66" i="1"/>
  <c r="I29" i="1"/>
  <c r="I30" i="1"/>
  <c r="I31" i="1"/>
  <c r="I33" i="1"/>
  <c r="I34" i="1"/>
  <c r="I35" i="1"/>
  <c r="I36" i="1"/>
  <c r="I37" i="1"/>
  <c r="I38" i="1"/>
  <c r="I39" i="1"/>
  <c r="I40" i="1"/>
  <c r="I41" i="1"/>
  <c r="I43" i="1"/>
  <c r="I44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1" i="1"/>
  <c r="I22" i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1" i="1"/>
  <c r="V21" i="1"/>
  <c r="U22" i="1"/>
  <c r="V22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3" i="1"/>
  <c r="U44" i="1"/>
  <c r="D50" i="1"/>
  <c r="D64" i="1"/>
  <c r="D42" i="1"/>
  <c r="D28" i="1"/>
  <c r="E20" i="1"/>
  <c r="I20" i="1" s="1"/>
  <c r="L10" i="16" s="1"/>
  <c r="K10" i="16" s="1"/>
  <c r="D20" i="1"/>
  <c r="C20" i="1"/>
  <c r="C6" i="1"/>
  <c r="D6" i="1"/>
  <c r="E6" i="1"/>
  <c r="I6" i="1" l="1"/>
  <c r="L9" i="16" s="1"/>
  <c r="K9" i="16" s="1"/>
  <c r="D67" i="1"/>
  <c r="D45" i="1"/>
  <c r="G28" i="1" s="1"/>
  <c r="D23" i="1"/>
  <c r="G52" i="1" l="1"/>
  <c r="G54" i="1"/>
  <c r="G56" i="1"/>
  <c r="G58" i="1"/>
  <c r="G60" i="1"/>
  <c r="G62" i="1"/>
  <c r="G64" i="1"/>
  <c r="G66" i="1"/>
  <c r="G51" i="1"/>
  <c r="G53" i="1"/>
  <c r="G55" i="1"/>
  <c r="G57" i="1"/>
  <c r="G59" i="1"/>
  <c r="G61" i="1"/>
  <c r="G63" i="1"/>
  <c r="G65" i="1"/>
  <c r="G67" i="1"/>
  <c r="G50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9" i="1"/>
  <c r="G11" i="1"/>
  <c r="G13" i="1"/>
  <c r="G15" i="1"/>
  <c r="G16" i="1"/>
  <c r="G18" i="1"/>
  <c r="G22" i="1"/>
  <c r="G7" i="1"/>
  <c r="G20" i="1"/>
  <c r="G21" i="1"/>
  <c r="G8" i="1"/>
  <c r="G10" i="1"/>
  <c r="G12" i="1"/>
  <c r="G14" i="1"/>
  <c r="G17" i="1"/>
  <c r="G19" i="1"/>
  <c r="G6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5" i="1"/>
  <c r="W66" i="1"/>
  <c r="X66" i="1" s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5" i="1"/>
  <c r="R66" i="1"/>
  <c r="M50" i="1"/>
  <c r="V50" i="1" s="1"/>
  <c r="W29" i="1"/>
  <c r="W30" i="1"/>
  <c r="W31" i="1"/>
  <c r="W32" i="1"/>
  <c r="X32" i="1" s="1"/>
  <c r="W33" i="1"/>
  <c r="W34" i="1"/>
  <c r="W35" i="1"/>
  <c r="W36" i="1"/>
  <c r="W37" i="1"/>
  <c r="W38" i="1"/>
  <c r="W39" i="1"/>
  <c r="W40" i="1"/>
  <c r="W41" i="1"/>
  <c r="W43" i="1"/>
  <c r="X43" i="1" s="1"/>
  <c r="W44" i="1"/>
  <c r="R29" i="1"/>
  <c r="R30" i="1"/>
  <c r="R31" i="1"/>
  <c r="R33" i="1"/>
  <c r="R34" i="1"/>
  <c r="R35" i="1"/>
  <c r="R36" i="1"/>
  <c r="R37" i="1"/>
  <c r="R38" i="1"/>
  <c r="R39" i="1"/>
  <c r="R40" i="1"/>
  <c r="R41" i="1"/>
  <c r="R43" i="1"/>
  <c r="R44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1" i="1"/>
  <c r="R22" i="1"/>
  <c r="C50" i="1"/>
  <c r="C64" i="1"/>
  <c r="M28" i="1"/>
  <c r="V28" i="1" s="1"/>
  <c r="N28" i="1"/>
  <c r="C28" i="1"/>
  <c r="X62" i="1" l="1"/>
  <c r="X60" i="1"/>
  <c r="X58" i="1"/>
  <c r="X56" i="1"/>
  <c r="X54" i="1"/>
  <c r="X52" i="1"/>
  <c r="X41" i="1"/>
  <c r="X39" i="1"/>
  <c r="X37" i="1"/>
  <c r="X35" i="1"/>
  <c r="X33" i="1"/>
  <c r="X31" i="1"/>
  <c r="X29" i="1"/>
  <c r="X44" i="1"/>
  <c r="X40" i="1"/>
  <c r="X38" i="1"/>
  <c r="X36" i="1"/>
  <c r="X34" i="1"/>
  <c r="X30" i="1"/>
  <c r="X65" i="1"/>
  <c r="X63" i="1"/>
  <c r="X61" i="1"/>
  <c r="X59" i="1"/>
  <c r="X57" i="1"/>
  <c r="X55" i="1"/>
  <c r="X53" i="1"/>
  <c r="X51" i="1"/>
  <c r="C67" i="1"/>
  <c r="R28" i="1"/>
  <c r="L42" i="16" s="1"/>
  <c r="K42" i="16" s="1"/>
  <c r="F52" i="1" l="1"/>
  <c r="F54" i="1"/>
  <c r="F56" i="1"/>
  <c r="F58" i="1"/>
  <c r="F60" i="1"/>
  <c r="F62" i="1"/>
  <c r="F64" i="1"/>
  <c r="F66" i="1"/>
  <c r="F51" i="1"/>
  <c r="F53" i="1"/>
  <c r="F55" i="1"/>
  <c r="F57" i="1"/>
  <c r="F59" i="1"/>
  <c r="F61" i="1"/>
  <c r="F63" i="1"/>
  <c r="F65" i="1"/>
  <c r="F67" i="1"/>
  <c r="F50" i="1"/>
  <c r="M64" i="1"/>
  <c r="V64" i="1" s="1"/>
  <c r="N64" i="1"/>
  <c r="V42" i="1"/>
  <c r="C42" i="1"/>
  <c r="M20" i="1"/>
  <c r="V20" i="1" s="1"/>
  <c r="M6" i="1"/>
  <c r="V6" i="1" s="1"/>
  <c r="M23" i="1" l="1"/>
  <c r="R64" i="1"/>
  <c r="L28" i="16" s="1"/>
  <c r="K28" i="16" s="1"/>
  <c r="M67" i="1"/>
  <c r="C45" i="1"/>
  <c r="M45" i="1"/>
  <c r="V45" i="1" s="1"/>
  <c r="C23" i="1"/>
  <c r="U101" i="13"/>
  <c r="V101" i="13"/>
  <c r="W101" i="13"/>
  <c r="U102" i="13"/>
  <c r="V102" i="13"/>
  <c r="W102" i="13"/>
  <c r="U103" i="13"/>
  <c r="V103" i="13"/>
  <c r="W103" i="13"/>
  <c r="U104" i="13"/>
  <c r="V104" i="13"/>
  <c r="W104" i="13"/>
  <c r="U105" i="13"/>
  <c r="V105" i="13"/>
  <c r="W105" i="13"/>
  <c r="U106" i="13"/>
  <c r="V106" i="13"/>
  <c r="W106" i="13"/>
  <c r="U107" i="13"/>
  <c r="V107" i="13"/>
  <c r="W107" i="13"/>
  <c r="U108" i="13"/>
  <c r="V108" i="13"/>
  <c r="W108" i="13"/>
  <c r="U109" i="13"/>
  <c r="V109" i="13"/>
  <c r="W109" i="13"/>
  <c r="U110" i="13"/>
  <c r="V110" i="13"/>
  <c r="W110" i="13"/>
  <c r="U111" i="13"/>
  <c r="V111" i="13"/>
  <c r="W111" i="13"/>
  <c r="U112" i="13"/>
  <c r="V112" i="13"/>
  <c r="W112" i="13"/>
  <c r="U113" i="13"/>
  <c r="V113" i="13"/>
  <c r="W113" i="13"/>
  <c r="U114" i="13"/>
  <c r="V114" i="13"/>
  <c r="W114" i="13"/>
  <c r="U115" i="13"/>
  <c r="V115" i="13"/>
  <c r="W115" i="13"/>
  <c r="U116" i="13"/>
  <c r="V116" i="13"/>
  <c r="W116" i="13"/>
  <c r="U117" i="13"/>
  <c r="V117" i="13"/>
  <c r="W117" i="13"/>
  <c r="U118" i="13"/>
  <c r="V118" i="13"/>
  <c r="W118" i="13"/>
  <c r="U119" i="13"/>
  <c r="V119" i="13"/>
  <c r="W119" i="13"/>
  <c r="U120" i="13"/>
  <c r="V120" i="13"/>
  <c r="W120" i="13"/>
  <c r="U121" i="13"/>
  <c r="V121" i="13"/>
  <c r="W121" i="13"/>
  <c r="U122" i="13"/>
  <c r="V122" i="13"/>
  <c r="W122" i="13"/>
  <c r="U123" i="13"/>
  <c r="V123" i="13"/>
  <c r="W123" i="13"/>
  <c r="U124" i="13"/>
  <c r="V124" i="13"/>
  <c r="W124" i="13"/>
  <c r="U125" i="13"/>
  <c r="V125" i="13"/>
  <c r="W125" i="13"/>
  <c r="U126" i="13"/>
  <c r="V126" i="13"/>
  <c r="W126" i="13"/>
  <c r="U127" i="13"/>
  <c r="V127" i="13"/>
  <c r="W127" i="13"/>
  <c r="U128" i="13"/>
  <c r="V128" i="13"/>
  <c r="W128" i="13"/>
  <c r="U129" i="13"/>
  <c r="V129" i="13"/>
  <c r="W129" i="13"/>
  <c r="U130" i="13"/>
  <c r="V130" i="13"/>
  <c r="W130" i="13"/>
  <c r="U131" i="13"/>
  <c r="V131" i="13"/>
  <c r="W131" i="13"/>
  <c r="U132" i="13"/>
  <c r="V132" i="13"/>
  <c r="W132" i="13"/>
  <c r="U133" i="13"/>
  <c r="V133" i="13"/>
  <c r="W133" i="13"/>
  <c r="U134" i="13"/>
  <c r="V134" i="13"/>
  <c r="W134" i="13"/>
  <c r="U135" i="13"/>
  <c r="V135" i="13"/>
  <c r="W135" i="13"/>
  <c r="U136" i="13"/>
  <c r="V136" i="13"/>
  <c r="W136" i="13"/>
  <c r="U137" i="13"/>
  <c r="V137" i="13"/>
  <c r="W137" i="13"/>
  <c r="W100" i="13"/>
  <c r="V100" i="13"/>
  <c r="U100" i="13"/>
  <c r="R101" i="13"/>
  <c r="R102" i="13"/>
  <c r="R103" i="13"/>
  <c r="R104" i="13"/>
  <c r="R105" i="13"/>
  <c r="R106" i="13"/>
  <c r="R107" i="13"/>
  <c r="R108" i="13"/>
  <c r="R109" i="13"/>
  <c r="R110" i="13"/>
  <c r="R111" i="13"/>
  <c r="R112" i="13"/>
  <c r="R113" i="13"/>
  <c r="R114" i="13"/>
  <c r="R115" i="13"/>
  <c r="R116" i="13"/>
  <c r="R117" i="13"/>
  <c r="R118" i="13"/>
  <c r="R119" i="13"/>
  <c r="R120" i="13"/>
  <c r="R121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4" i="13"/>
  <c r="R135" i="13"/>
  <c r="R136" i="13"/>
  <c r="R137" i="13"/>
  <c r="R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00" i="13"/>
  <c r="U54" i="13"/>
  <c r="V54" i="13"/>
  <c r="W54" i="13"/>
  <c r="U55" i="13"/>
  <c r="V55" i="13"/>
  <c r="W55" i="13"/>
  <c r="U56" i="13"/>
  <c r="V56" i="13"/>
  <c r="W56" i="13"/>
  <c r="U57" i="13"/>
  <c r="V57" i="13"/>
  <c r="W57" i="13"/>
  <c r="U58" i="13"/>
  <c r="V58" i="13"/>
  <c r="W58" i="13"/>
  <c r="U59" i="13"/>
  <c r="V59" i="13"/>
  <c r="W59" i="13"/>
  <c r="U60" i="13"/>
  <c r="V60" i="13"/>
  <c r="W60" i="13"/>
  <c r="U61" i="13"/>
  <c r="V61" i="13"/>
  <c r="W61" i="13"/>
  <c r="U62" i="13"/>
  <c r="U63" i="13"/>
  <c r="U64" i="13"/>
  <c r="U65" i="13"/>
  <c r="V65" i="13"/>
  <c r="W65" i="13"/>
  <c r="V66" i="13"/>
  <c r="W66" i="13"/>
  <c r="U67" i="13"/>
  <c r="V67" i="13"/>
  <c r="W67" i="13"/>
  <c r="U68" i="13"/>
  <c r="V68" i="13"/>
  <c r="W68" i="13"/>
  <c r="U69" i="13"/>
  <c r="V69" i="13"/>
  <c r="W69" i="13"/>
  <c r="U70" i="13"/>
  <c r="V70" i="13"/>
  <c r="W70" i="13"/>
  <c r="U71" i="13"/>
  <c r="V71" i="13"/>
  <c r="W71" i="13"/>
  <c r="U72" i="13"/>
  <c r="V72" i="13"/>
  <c r="W72" i="13"/>
  <c r="U73" i="13"/>
  <c r="V73" i="13"/>
  <c r="W73" i="13"/>
  <c r="U74" i="13"/>
  <c r="V74" i="13"/>
  <c r="W74" i="13"/>
  <c r="U75" i="13"/>
  <c r="V75" i="13"/>
  <c r="W75" i="13"/>
  <c r="U76" i="13"/>
  <c r="V76" i="13"/>
  <c r="W76" i="13"/>
  <c r="U77" i="13"/>
  <c r="V77" i="13"/>
  <c r="W77" i="13"/>
  <c r="U78" i="13"/>
  <c r="V78" i="13"/>
  <c r="W78" i="13"/>
  <c r="U79" i="13"/>
  <c r="V79" i="13"/>
  <c r="W79" i="13"/>
  <c r="U80" i="13"/>
  <c r="V80" i="13"/>
  <c r="W80" i="13"/>
  <c r="U81" i="13"/>
  <c r="V81" i="13"/>
  <c r="W81" i="13"/>
  <c r="U82" i="13"/>
  <c r="V82" i="13"/>
  <c r="W82" i="13"/>
  <c r="U83" i="13"/>
  <c r="V83" i="13"/>
  <c r="W83" i="13"/>
  <c r="U84" i="13"/>
  <c r="V84" i="13"/>
  <c r="W84" i="13"/>
  <c r="U85" i="13"/>
  <c r="V85" i="13"/>
  <c r="W85" i="13"/>
  <c r="U86" i="13"/>
  <c r="V86" i="13"/>
  <c r="W86" i="13"/>
  <c r="U87" i="13"/>
  <c r="V87" i="13"/>
  <c r="W87" i="13"/>
  <c r="U88" i="13"/>
  <c r="V88" i="13"/>
  <c r="W88" i="13"/>
  <c r="U89" i="13"/>
  <c r="V89" i="13"/>
  <c r="W89" i="13"/>
  <c r="U90" i="13"/>
  <c r="V90" i="13"/>
  <c r="W90" i="13"/>
  <c r="W53" i="13"/>
  <c r="V53" i="13"/>
  <c r="U53" i="13"/>
  <c r="R54" i="13"/>
  <c r="R55" i="13"/>
  <c r="R56" i="13"/>
  <c r="R57" i="13"/>
  <c r="R58" i="13"/>
  <c r="R59" i="13"/>
  <c r="R60" i="13"/>
  <c r="R61" i="13"/>
  <c r="R64" i="13"/>
  <c r="R65" i="13"/>
  <c r="R66" i="13"/>
  <c r="R67" i="13"/>
  <c r="R68" i="13"/>
  <c r="R69" i="13"/>
  <c r="R70" i="13"/>
  <c r="R71" i="13"/>
  <c r="R72" i="13"/>
  <c r="R73" i="13"/>
  <c r="R74" i="13"/>
  <c r="R75" i="13"/>
  <c r="R76" i="13"/>
  <c r="R77" i="13"/>
  <c r="R78" i="13"/>
  <c r="R79" i="13"/>
  <c r="R80" i="13"/>
  <c r="R81" i="13"/>
  <c r="R82" i="13"/>
  <c r="R83" i="13"/>
  <c r="R84" i="13"/>
  <c r="R85" i="13"/>
  <c r="R86" i="13"/>
  <c r="R87" i="13"/>
  <c r="R88" i="13"/>
  <c r="R89" i="13"/>
  <c r="R90" i="13"/>
  <c r="R53" i="13"/>
  <c r="I54" i="13"/>
  <c r="I55" i="13"/>
  <c r="I56" i="13"/>
  <c r="I57" i="13"/>
  <c r="I58" i="13"/>
  <c r="I59" i="13"/>
  <c r="I60" i="13"/>
  <c r="I61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U7" i="12"/>
  <c r="V7" i="12"/>
  <c r="W7" i="12"/>
  <c r="U8" i="12"/>
  <c r="V8" i="12"/>
  <c r="W8" i="12"/>
  <c r="U9" i="12"/>
  <c r="V9" i="12"/>
  <c r="W9" i="12"/>
  <c r="U10" i="12"/>
  <c r="V10" i="12"/>
  <c r="W10" i="12"/>
  <c r="U11" i="12"/>
  <c r="V11" i="12"/>
  <c r="W11" i="12"/>
  <c r="U12" i="12"/>
  <c r="V12" i="12"/>
  <c r="W12" i="12"/>
  <c r="U13" i="12"/>
  <c r="V13" i="12"/>
  <c r="W13" i="12"/>
  <c r="U14" i="12"/>
  <c r="V14" i="12"/>
  <c r="W14" i="12"/>
  <c r="U15" i="12"/>
  <c r="V15" i="12"/>
  <c r="W15" i="12"/>
  <c r="U16" i="12"/>
  <c r="W16" i="12"/>
  <c r="X16" i="12" s="1"/>
  <c r="U17" i="12"/>
  <c r="V17" i="12"/>
  <c r="W17" i="12"/>
  <c r="U18" i="12"/>
  <c r="V18" i="12"/>
  <c r="W18" i="12"/>
  <c r="U19" i="12"/>
  <c r="V19" i="12"/>
  <c r="W19" i="12"/>
  <c r="U20" i="12"/>
  <c r="V20" i="12"/>
  <c r="W20" i="12"/>
  <c r="U21" i="12"/>
  <c r="V21" i="12"/>
  <c r="W21" i="12"/>
  <c r="U22" i="12"/>
  <c r="V22" i="12"/>
  <c r="W22" i="12"/>
  <c r="U23" i="12"/>
  <c r="V23" i="12"/>
  <c r="W23" i="12"/>
  <c r="U24" i="12"/>
  <c r="V24" i="12"/>
  <c r="W24" i="12"/>
  <c r="U25" i="12"/>
  <c r="V25" i="12"/>
  <c r="W25" i="12"/>
  <c r="U26" i="12"/>
  <c r="V26" i="12"/>
  <c r="W26" i="12"/>
  <c r="U27" i="12"/>
  <c r="V27" i="12"/>
  <c r="W27" i="12"/>
  <c r="U28" i="12"/>
  <c r="V28" i="12"/>
  <c r="W28" i="12"/>
  <c r="U29" i="12"/>
  <c r="V29" i="12"/>
  <c r="W29" i="12"/>
  <c r="U30" i="12"/>
  <c r="V30" i="12"/>
  <c r="W30" i="12"/>
  <c r="U31" i="12"/>
  <c r="V31" i="12"/>
  <c r="W31" i="12"/>
  <c r="U32" i="12"/>
  <c r="V32" i="12"/>
  <c r="W32" i="12"/>
  <c r="U33" i="12"/>
  <c r="V33" i="12"/>
  <c r="W33" i="12"/>
  <c r="U34" i="12"/>
  <c r="V34" i="12"/>
  <c r="W34" i="12"/>
  <c r="U35" i="12"/>
  <c r="V35" i="12"/>
  <c r="W35" i="12"/>
  <c r="U36" i="12"/>
  <c r="V36" i="12"/>
  <c r="W36" i="12"/>
  <c r="U37" i="12"/>
  <c r="V37" i="12"/>
  <c r="W37" i="12"/>
  <c r="U38" i="12"/>
  <c r="V38" i="12"/>
  <c r="W38" i="12"/>
  <c r="U39" i="12"/>
  <c r="V39" i="12"/>
  <c r="W39" i="12"/>
  <c r="U40" i="12"/>
  <c r="V40" i="12"/>
  <c r="W40" i="12"/>
  <c r="U41" i="12"/>
  <c r="V41" i="12"/>
  <c r="W41" i="12"/>
  <c r="U42" i="12"/>
  <c r="V42" i="12"/>
  <c r="W42" i="12"/>
  <c r="U43" i="12"/>
  <c r="V43" i="12"/>
  <c r="W43" i="12"/>
  <c r="U44" i="12"/>
  <c r="V44" i="12"/>
  <c r="W44" i="12"/>
  <c r="U45" i="12"/>
  <c r="V45" i="12"/>
  <c r="W45" i="12"/>
  <c r="W6" i="12"/>
  <c r="V6" i="12"/>
  <c r="U6" i="12"/>
  <c r="R7" i="12"/>
  <c r="R8" i="12"/>
  <c r="R9" i="12"/>
  <c r="R10" i="12"/>
  <c r="R11" i="12"/>
  <c r="R12" i="12"/>
  <c r="R13" i="12"/>
  <c r="R14" i="12"/>
  <c r="R15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6" i="12"/>
  <c r="P6" i="12"/>
  <c r="Q6" i="12"/>
  <c r="P7" i="12"/>
  <c r="Q7" i="12"/>
  <c r="P8" i="12"/>
  <c r="Q8" i="12"/>
  <c r="P9" i="12"/>
  <c r="Q9" i="12"/>
  <c r="P10" i="12"/>
  <c r="Q10" i="12"/>
  <c r="P11" i="12"/>
  <c r="Q11" i="12"/>
  <c r="P12" i="12"/>
  <c r="Q12" i="12"/>
  <c r="P13" i="12"/>
  <c r="Q13" i="12"/>
  <c r="P14" i="12"/>
  <c r="Q14" i="12"/>
  <c r="P15" i="12"/>
  <c r="Q15" i="12"/>
  <c r="P16" i="12"/>
  <c r="Q16" i="12"/>
  <c r="S16" i="12" s="1"/>
  <c r="P17" i="12"/>
  <c r="Q17" i="12"/>
  <c r="P18" i="12"/>
  <c r="Q18" i="12"/>
  <c r="P19" i="12"/>
  <c r="Q19" i="12"/>
  <c r="P20" i="12"/>
  <c r="Q20" i="12"/>
  <c r="P21" i="12"/>
  <c r="Q21" i="12"/>
  <c r="P22" i="12"/>
  <c r="Q22" i="12"/>
  <c r="P23" i="12"/>
  <c r="Q23" i="12"/>
  <c r="P24" i="12"/>
  <c r="Q24" i="12"/>
  <c r="P25" i="12"/>
  <c r="Q25" i="12"/>
  <c r="P26" i="12"/>
  <c r="Q26" i="12"/>
  <c r="P27" i="12"/>
  <c r="Q27" i="12"/>
  <c r="P28" i="12"/>
  <c r="Q28" i="12"/>
  <c r="P29" i="12"/>
  <c r="Q29" i="12"/>
  <c r="P30" i="12"/>
  <c r="Q30" i="12"/>
  <c r="P31" i="12"/>
  <c r="Q31" i="12"/>
  <c r="P32" i="12"/>
  <c r="Q32" i="12"/>
  <c r="P33" i="12"/>
  <c r="Q33" i="12"/>
  <c r="P34" i="12"/>
  <c r="Q34" i="12"/>
  <c r="P35" i="12"/>
  <c r="Q35" i="12"/>
  <c r="P36" i="12"/>
  <c r="Q36" i="12"/>
  <c r="P37" i="12"/>
  <c r="Q37" i="12"/>
  <c r="P38" i="12"/>
  <c r="Q38" i="12"/>
  <c r="P39" i="12"/>
  <c r="Q39" i="12"/>
  <c r="P40" i="12"/>
  <c r="Q40" i="12"/>
  <c r="P41" i="12"/>
  <c r="Q41" i="12"/>
  <c r="P42" i="12"/>
  <c r="Q42" i="12"/>
  <c r="P43" i="12"/>
  <c r="Q43" i="12"/>
  <c r="P44" i="12"/>
  <c r="Q44" i="12"/>
  <c r="P45" i="12"/>
  <c r="Q45" i="12"/>
  <c r="I7" i="12"/>
  <c r="I8" i="12"/>
  <c r="I9" i="12"/>
  <c r="I10" i="12"/>
  <c r="I11" i="12"/>
  <c r="I12" i="12"/>
  <c r="I13" i="12"/>
  <c r="I14" i="12"/>
  <c r="I15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6" i="12"/>
  <c r="H6" i="12"/>
  <c r="H7" i="12"/>
  <c r="H8" i="12"/>
  <c r="H9" i="12"/>
  <c r="H10" i="12"/>
  <c r="H11" i="12"/>
  <c r="H12" i="12"/>
  <c r="H13" i="12"/>
  <c r="H14" i="12"/>
  <c r="H15" i="12"/>
  <c r="H16" i="12"/>
  <c r="J16" i="12" s="1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G45" i="12"/>
  <c r="M46" i="12"/>
  <c r="N46" i="12"/>
  <c r="M47" i="12"/>
  <c r="N47" i="12"/>
  <c r="D46" i="12"/>
  <c r="G46" i="12" s="1"/>
  <c r="E46" i="12"/>
  <c r="D47" i="12"/>
  <c r="G47" i="12" s="1"/>
  <c r="E47" i="12"/>
  <c r="M138" i="13"/>
  <c r="N138" i="13"/>
  <c r="M139" i="13"/>
  <c r="N139" i="13"/>
  <c r="M140" i="13"/>
  <c r="N140" i="13"/>
  <c r="Q125" i="13" s="1"/>
  <c r="C138" i="13"/>
  <c r="D138" i="13"/>
  <c r="E138" i="13"/>
  <c r="C139" i="13"/>
  <c r="D139" i="13"/>
  <c r="E139" i="13"/>
  <c r="C140" i="13"/>
  <c r="D140" i="13"/>
  <c r="E140" i="13"/>
  <c r="M91" i="13"/>
  <c r="N91" i="13"/>
  <c r="Q82" i="13" s="1"/>
  <c r="M92" i="13"/>
  <c r="N92" i="13"/>
  <c r="Q74" i="13" s="1"/>
  <c r="M93" i="13"/>
  <c r="N93" i="13"/>
  <c r="Q90" i="13" s="1"/>
  <c r="C92" i="13"/>
  <c r="D92" i="13"/>
  <c r="G63" i="13" s="1"/>
  <c r="E92" i="13"/>
  <c r="C93" i="13"/>
  <c r="F58" i="13" s="1"/>
  <c r="D93" i="13"/>
  <c r="E93" i="13"/>
  <c r="H72" i="13" s="1"/>
  <c r="C91" i="13"/>
  <c r="D91" i="13"/>
  <c r="G59" i="13" s="1"/>
  <c r="E91" i="13"/>
  <c r="U7" i="13"/>
  <c r="V7" i="13"/>
  <c r="W7" i="13"/>
  <c r="U8" i="13"/>
  <c r="V8" i="13"/>
  <c r="W8" i="13"/>
  <c r="U9" i="13"/>
  <c r="V9" i="13"/>
  <c r="W9" i="13"/>
  <c r="U10" i="13"/>
  <c r="V10" i="13"/>
  <c r="W10" i="13"/>
  <c r="U11" i="13"/>
  <c r="V11" i="13"/>
  <c r="W11" i="13"/>
  <c r="U12" i="13"/>
  <c r="V12" i="13"/>
  <c r="W12" i="13"/>
  <c r="U13" i="13"/>
  <c r="V13" i="13"/>
  <c r="W13" i="13"/>
  <c r="U14" i="13"/>
  <c r="V14" i="13"/>
  <c r="W14" i="13"/>
  <c r="U15" i="13"/>
  <c r="V15" i="13"/>
  <c r="W15" i="13"/>
  <c r="U16" i="13"/>
  <c r="V16" i="13"/>
  <c r="W16" i="13"/>
  <c r="U17" i="13"/>
  <c r="V17" i="13"/>
  <c r="W17" i="13"/>
  <c r="U18" i="13"/>
  <c r="V18" i="13"/>
  <c r="W18" i="13"/>
  <c r="U19" i="13"/>
  <c r="V19" i="13"/>
  <c r="W19" i="13"/>
  <c r="U20" i="13"/>
  <c r="V20" i="13"/>
  <c r="W20" i="13"/>
  <c r="U21" i="13"/>
  <c r="V21" i="13"/>
  <c r="W21" i="13"/>
  <c r="X21" i="13" s="1"/>
  <c r="U22" i="13"/>
  <c r="V22" i="13"/>
  <c r="W22" i="13"/>
  <c r="U23" i="13"/>
  <c r="V23" i="13"/>
  <c r="W23" i="13"/>
  <c r="U24" i="13"/>
  <c r="V24" i="13"/>
  <c r="W24" i="13"/>
  <c r="U25" i="13"/>
  <c r="V25" i="13"/>
  <c r="W25" i="13"/>
  <c r="U26" i="13"/>
  <c r="V26" i="13"/>
  <c r="W26" i="13"/>
  <c r="U27" i="13"/>
  <c r="V27" i="13"/>
  <c r="W27" i="13"/>
  <c r="U28" i="13"/>
  <c r="V28" i="13"/>
  <c r="W28" i="13"/>
  <c r="U29" i="13"/>
  <c r="V29" i="13"/>
  <c r="W29" i="13"/>
  <c r="U30" i="13"/>
  <c r="V30" i="13"/>
  <c r="W30" i="13"/>
  <c r="U31" i="13"/>
  <c r="V31" i="13"/>
  <c r="W31" i="13"/>
  <c r="U32" i="13"/>
  <c r="V32" i="13"/>
  <c r="W32" i="13"/>
  <c r="U33" i="13"/>
  <c r="V33" i="13"/>
  <c r="W33" i="13"/>
  <c r="U34" i="13"/>
  <c r="V34" i="13"/>
  <c r="W34" i="13"/>
  <c r="U35" i="13"/>
  <c r="V35" i="13"/>
  <c r="W35" i="13"/>
  <c r="U36" i="13"/>
  <c r="V36" i="13"/>
  <c r="W36" i="13"/>
  <c r="U37" i="13"/>
  <c r="V37" i="13"/>
  <c r="W37" i="13"/>
  <c r="U38" i="13"/>
  <c r="V38" i="13"/>
  <c r="W38" i="13"/>
  <c r="U39" i="13"/>
  <c r="V39" i="13"/>
  <c r="W39" i="13"/>
  <c r="U40" i="13"/>
  <c r="V40" i="13"/>
  <c r="W40" i="13"/>
  <c r="U41" i="13"/>
  <c r="V41" i="13"/>
  <c r="W41" i="13"/>
  <c r="U42" i="13"/>
  <c r="V42" i="13"/>
  <c r="W42" i="13"/>
  <c r="U43" i="13"/>
  <c r="V43" i="13"/>
  <c r="W43" i="13"/>
  <c r="W6" i="13"/>
  <c r="V6" i="13"/>
  <c r="U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6" i="13"/>
  <c r="M45" i="13"/>
  <c r="N45" i="13"/>
  <c r="M46" i="13"/>
  <c r="N46" i="13"/>
  <c r="L44" i="13"/>
  <c r="M44" i="13"/>
  <c r="N44" i="13"/>
  <c r="Q12" i="13" s="1"/>
  <c r="C45" i="13"/>
  <c r="F10" i="13" s="1"/>
  <c r="D45" i="13"/>
  <c r="E45" i="13"/>
  <c r="C46" i="13"/>
  <c r="F11" i="13" s="1"/>
  <c r="D46" i="13"/>
  <c r="E46" i="13"/>
  <c r="C44" i="13"/>
  <c r="F6" i="13" s="1"/>
  <c r="F8" i="13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1" i="1"/>
  <c r="W22" i="1"/>
  <c r="X43" i="12" l="1"/>
  <c r="X41" i="12"/>
  <c r="X39" i="12"/>
  <c r="X37" i="12"/>
  <c r="X35" i="12"/>
  <c r="X31" i="12"/>
  <c r="X29" i="12"/>
  <c r="X27" i="12"/>
  <c r="X25" i="12"/>
  <c r="X23" i="12"/>
  <c r="X21" i="12"/>
  <c r="X19" i="12"/>
  <c r="X17" i="12"/>
  <c r="H45" i="12"/>
  <c r="J45" i="12" s="1"/>
  <c r="F34" i="13"/>
  <c r="X37" i="13"/>
  <c r="X29" i="13"/>
  <c r="X25" i="13"/>
  <c r="X23" i="13"/>
  <c r="F22" i="13"/>
  <c r="P64" i="1"/>
  <c r="V67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28" i="1"/>
  <c r="P20" i="1"/>
  <c r="V23" i="1"/>
  <c r="F21" i="1"/>
  <c r="F7" i="1"/>
  <c r="F22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6" i="1"/>
  <c r="X15" i="12"/>
  <c r="X13" i="12"/>
  <c r="X9" i="12"/>
  <c r="X7" i="12"/>
  <c r="X45" i="12"/>
  <c r="J6" i="12"/>
  <c r="S6" i="12"/>
  <c r="I47" i="12"/>
  <c r="I46" i="12"/>
  <c r="J44" i="12"/>
  <c r="S45" i="12"/>
  <c r="S44" i="12"/>
  <c r="S43" i="12"/>
  <c r="S42" i="12"/>
  <c r="S41" i="12"/>
  <c r="S40" i="12"/>
  <c r="S39" i="12"/>
  <c r="S38" i="12"/>
  <c r="S37" i="12"/>
  <c r="S36" i="12"/>
  <c r="S35" i="12"/>
  <c r="S34" i="12"/>
  <c r="S33" i="12"/>
  <c r="S32" i="12"/>
  <c r="S31" i="12"/>
  <c r="S30" i="12"/>
  <c r="S29" i="12"/>
  <c r="S28" i="12"/>
  <c r="S27" i="12"/>
  <c r="S26" i="12"/>
  <c r="S25" i="12"/>
  <c r="S24" i="12"/>
  <c r="S23" i="12"/>
  <c r="S22" i="12"/>
  <c r="S21" i="12"/>
  <c r="S20" i="12"/>
  <c r="S19" i="12"/>
  <c r="S18" i="12"/>
  <c r="S17" i="12"/>
  <c r="S15" i="12"/>
  <c r="S14" i="12"/>
  <c r="S13" i="12"/>
  <c r="S12" i="12"/>
  <c r="S11" i="12"/>
  <c r="S10" i="12"/>
  <c r="S9" i="12"/>
  <c r="S8" i="12"/>
  <c r="S7" i="12"/>
  <c r="X6" i="12"/>
  <c r="X44" i="12"/>
  <c r="X42" i="12"/>
  <c r="X40" i="12"/>
  <c r="X38" i="12"/>
  <c r="X36" i="12"/>
  <c r="X34" i="12"/>
  <c r="X32" i="12"/>
  <c r="X30" i="12"/>
  <c r="X28" i="12"/>
  <c r="X26" i="12"/>
  <c r="X24" i="12"/>
  <c r="X22" i="12"/>
  <c r="X20" i="12"/>
  <c r="X18" i="12"/>
  <c r="X14" i="12"/>
  <c r="X10" i="12"/>
  <c r="R47" i="12"/>
  <c r="W47" i="12"/>
  <c r="Q47" i="12"/>
  <c r="W46" i="12"/>
  <c r="R46" i="12"/>
  <c r="Q46" i="12"/>
  <c r="H47" i="12"/>
  <c r="J47" i="12" s="1"/>
  <c r="H46" i="12"/>
  <c r="J46" i="12" s="1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5" i="12"/>
  <c r="J14" i="12"/>
  <c r="J13" i="12"/>
  <c r="J12" i="12"/>
  <c r="J11" i="12"/>
  <c r="J10" i="12"/>
  <c r="J9" i="12"/>
  <c r="J8" i="12"/>
  <c r="J7" i="12"/>
  <c r="V47" i="12"/>
  <c r="P47" i="12"/>
  <c r="P46" i="12"/>
  <c r="V46" i="12"/>
  <c r="X33" i="12"/>
  <c r="X11" i="12"/>
  <c r="X12" i="12"/>
  <c r="X8" i="12"/>
  <c r="X137" i="13"/>
  <c r="X121" i="13"/>
  <c r="X105" i="13"/>
  <c r="X120" i="13"/>
  <c r="X112" i="13"/>
  <c r="X106" i="13"/>
  <c r="X64" i="13"/>
  <c r="X60" i="13"/>
  <c r="X58" i="13"/>
  <c r="X56" i="13"/>
  <c r="X54" i="13"/>
  <c r="F40" i="13"/>
  <c r="F28" i="13"/>
  <c r="F14" i="13"/>
  <c r="X38" i="13"/>
  <c r="Q29" i="13"/>
  <c r="F43" i="13"/>
  <c r="F37" i="13"/>
  <c r="F31" i="13"/>
  <c r="F25" i="13"/>
  <c r="F19" i="13"/>
  <c r="R46" i="13"/>
  <c r="Q41" i="13"/>
  <c r="Q6" i="13"/>
  <c r="X41" i="13"/>
  <c r="X39" i="13"/>
  <c r="X22" i="13"/>
  <c r="X13" i="13"/>
  <c r="X9" i="13"/>
  <c r="X7" i="13"/>
  <c r="X136" i="13"/>
  <c r="X128" i="13"/>
  <c r="X124" i="13"/>
  <c r="X122" i="13"/>
  <c r="X109" i="13"/>
  <c r="X107" i="13"/>
  <c r="F32" i="13"/>
  <c r="F29" i="13"/>
  <c r="F27" i="13"/>
  <c r="Q35" i="13"/>
  <c r="Q20" i="13"/>
  <c r="X6" i="13"/>
  <c r="X33" i="13"/>
  <c r="X31" i="13"/>
  <c r="X30" i="13"/>
  <c r="X17" i="13"/>
  <c r="X15" i="13"/>
  <c r="X14" i="13"/>
  <c r="F46" i="13"/>
  <c r="F41" i="13"/>
  <c r="F39" i="13"/>
  <c r="F20" i="13"/>
  <c r="F17" i="13"/>
  <c r="F12" i="13"/>
  <c r="F9" i="13"/>
  <c r="F7" i="13"/>
  <c r="Q38" i="13"/>
  <c r="Q32" i="13"/>
  <c r="Q26" i="13"/>
  <c r="X43" i="13"/>
  <c r="X42" i="13"/>
  <c r="X35" i="13"/>
  <c r="X34" i="13"/>
  <c r="X27" i="13"/>
  <c r="X26" i="13"/>
  <c r="X19" i="13"/>
  <c r="X18" i="13"/>
  <c r="X11" i="13"/>
  <c r="X10" i="13"/>
  <c r="X53" i="13"/>
  <c r="X132" i="13"/>
  <c r="X130" i="13"/>
  <c r="X129" i="13"/>
  <c r="X115" i="13"/>
  <c r="X113" i="13"/>
  <c r="X101" i="13"/>
  <c r="P6" i="13"/>
  <c r="P9" i="13"/>
  <c r="P12" i="13"/>
  <c r="S12" i="13" s="1"/>
  <c r="P15" i="13"/>
  <c r="P17" i="13"/>
  <c r="P20" i="13"/>
  <c r="P23" i="13"/>
  <c r="W45" i="13"/>
  <c r="Q46" i="13"/>
  <c r="Q45" i="13"/>
  <c r="Q43" i="13"/>
  <c r="Q42" i="13"/>
  <c r="Q40" i="13"/>
  <c r="Q39" i="13"/>
  <c r="Q37" i="13"/>
  <c r="Q36" i="13"/>
  <c r="Q34" i="13"/>
  <c r="Q33" i="13"/>
  <c r="Q31" i="13"/>
  <c r="Q30" i="13"/>
  <c r="Q28" i="13"/>
  <c r="Q27" i="13"/>
  <c r="Q25" i="13"/>
  <c r="Q24" i="13"/>
  <c r="Q22" i="13"/>
  <c r="Q18" i="13"/>
  <c r="Q16" i="13"/>
  <c r="Q14" i="13"/>
  <c r="Q10" i="13"/>
  <c r="Q8" i="13"/>
  <c r="W46" i="13"/>
  <c r="H53" i="13"/>
  <c r="H56" i="13"/>
  <c r="H76" i="13"/>
  <c r="H64" i="13"/>
  <c r="H88" i="13"/>
  <c r="F53" i="13"/>
  <c r="F62" i="13"/>
  <c r="F82" i="13"/>
  <c r="F70" i="13"/>
  <c r="G58" i="13"/>
  <c r="G87" i="13"/>
  <c r="G55" i="13"/>
  <c r="G75" i="13"/>
  <c r="H57" i="13"/>
  <c r="H68" i="13"/>
  <c r="H60" i="13"/>
  <c r="H80" i="13"/>
  <c r="F57" i="13"/>
  <c r="F54" i="13"/>
  <c r="F74" i="13"/>
  <c r="F86" i="13"/>
  <c r="P69" i="13"/>
  <c r="V93" i="13"/>
  <c r="P81" i="13"/>
  <c r="P75" i="13"/>
  <c r="P60" i="13"/>
  <c r="P89" i="13"/>
  <c r="P83" i="13"/>
  <c r="P79" i="13"/>
  <c r="P56" i="13"/>
  <c r="P73" i="13"/>
  <c r="P64" i="13"/>
  <c r="G105" i="13"/>
  <c r="G113" i="13"/>
  <c r="G125" i="13"/>
  <c r="G137" i="13"/>
  <c r="H110" i="13"/>
  <c r="H118" i="13"/>
  <c r="H130" i="13"/>
  <c r="F104" i="13"/>
  <c r="F112" i="13"/>
  <c r="F124" i="13"/>
  <c r="F136" i="13"/>
  <c r="G109" i="13"/>
  <c r="G117" i="13"/>
  <c r="G129" i="13"/>
  <c r="Q101" i="13"/>
  <c r="Q133" i="13"/>
  <c r="Q139" i="13"/>
  <c r="Q117" i="13"/>
  <c r="Q109" i="13"/>
  <c r="F45" i="13"/>
  <c r="F38" i="13"/>
  <c r="F35" i="13"/>
  <c r="F33" i="13"/>
  <c r="F26" i="13"/>
  <c r="F23" i="13"/>
  <c r="F21" i="13"/>
  <c r="F15" i="13"/>
  <c r="F13" i="13"/>
  <c r="R44" i="13"/>
  <c r="U44" i="13"/>
  <c r="V46" i="13"/>
  <c r="P8" i="13"/>
  <c r="P11" i="13"/>
  <c r="P14" i="13"/>
  <c r="P19" i="13"/>
  <c r="P22" i="13"/>
  <c r="P7" i="13"/>
  <c r="P10" i="13"/>
  <c r="P13" i="13"/>
  <c r="P16" i="13"/>
  <c r="P18" i="13"/>
  <c r="P21" i="13"/>
  <c r="P24" i="13"/>
  <c r="P46" i="13"/>
  <c r="P45" i="13"/>
  <c r="P43" i="13"/>
  <c r="P42" i="13"/>
  <c r="P41" i="13"/>
  <c r="P40" i="13"/>
  <c r="P39" i="13"/>
  <c r="P38" i="13"/>
  <c r="S38" i="13" s="1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Q23" i="13"/>
  <c r="S23" i="13" s="1"/>
  <c r="Q21" i="13"/>
  <c r="S21" i="13" s="1"/>
  <c r="Q19" i="13"/>
  <c r="S19" i="13" s="1"/>
  <c r="Q17" i="13"/>
  <c r="Q15" i="13"/>
  <c r="Q13" i="13"/>
  <c r="Q11" i="13"/>
  <c r="Q9" i="13"/>
  <c r="Q7" i="13"/>
  <c r="S7" i="13" s="1"/>
  <c r="R45" i="13"/>
  <c r="V45" i="13"/>
  <c r="X40" i="13"/>
  <c r="X36" i="13"/>
  <c r="X32" i="13"/>
  <c r="X28" i="13"/>
  <c r="X24" i="13"/>
  <c r="X20" i="13"/>
  <c r="X16" i="13"/>
  <c r="X12" i="13"/>
  <c r="X8" i="13"/>
  <c r="X100" i="13"/>
  <c r="X134" i="13"/>
  <c r="X133" i="13"/>
  <c r="X126" i="13"/>
  <c r="X125" i="13"/>
  <c r="X118" i="13"/>
  <c r="X117" i="13"/>
  <c r="X116" i="13"/>
  <c r="X111" i="13"/>
  <c r="X110" i="13"/>
  <c r="X103" i="13"/>
  <c r="X102" i="13"/>
  <c r="P6" i="1"/>
  <c r="P23" i="1" s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P7" i="1"/>
  <c r="P9" i="1"/>
  <c r="P11" i="1"/>
  <c r="P13" i="1"/>
  <c r="P15" i="1"/>
  <c r="P17" i="1"/>
  <c r="P19" i="1"/>
  <c r="P21" i="1"/>
  <c r="P8" i="1"/>
  <c r="P10" i="1"/>
  <c r="P12" i="1"/>
  <c r="P14" i="1"/>
  <c r="P16" i="1"/>
  <c r="P18" i="1"/>
  <c r="P22" i="1"/>
  <c r="X22" i="1"/>
  <c r="X21" i="1"/>
  <c r="P51" i="1"/>
  <c r="P53" i="1"/>
  <c r="P55" i="1"/>
  <c r="P57" i="1"/>
  <c r="P59" i="1"/>
  <c r="P61" i="1"/>
  <c r="P63" i="1"/>
  <c r="P65" i="1"/>
  <c r="P52" i="1"/>
  <c r="P54" i="1"/>
  <c r="P56" i="1"/>
  <c r="P58" i="1"/>
  <c r="P60" i="1"/>
  <c r="P62" i="1"/>
  <c r="P66" i="1"/>
  <c r="P50" i="1"/>
  <c r="P29" i="1"/>
  <c r="P31" i="1"/>
  <c r="P33" i="1"/>
  <c r="P35" i="1"/>
  <c r="P37" i="1"/>
  <c r="P39" i="1"/>
  <c r="P41" i="1"/>
  <c r="P43" i="1"/>
  <c r="P32" i="1"/>
  <c r="P36" i="1"/>
  <c r="P40" i="1"/>
  <c r="P44" i="1"/>
  <c r="P30" i="1"/>
  <c r="P34" i="1"/>
  <c r="P38" i="1"/>
  <c r="P28" i="1"/>
  <c r="P42" i="1"/>
  <c r="G23" i="1"/>
  <c r="H105" i="13"/>
  <c r="H113" i="13"/>
  <c r="H119" i="13"/>
  <c r="H125" i="13"/>
  <c r="J125" i="13" s="1"/>
  <c r="H131" i="13"/>
  <c r="F105" i="13"/>
  <c r="F113" i="13"/>
  <c r="F119" i="13"/>
  <c r="F125" i="13"/>
  <c r="F131" i="13"/>
  <c r="F137" i="13"/>
  <c r="G104" i="13"/>
  <c r="G110" i="13"/>
  <c r="G112" i="13"/>
  <c r="G118" i="13"/>
  <c r="J118" i="13" s="1"/>
  <c r="G124" i="13"/>
  <c r="G130" i="13"/>
  <c r="G136" i="13"/>
  <c r="H103" i="13"/>
  <c r="H109" i="13"/>
  <c r="H111" i="13"/>
  <c r="H117" i="13"/>
  <c r="H123" i="13"/>
  <c r="H129" i="13"/>
  <c r="H135" i="13"/>
  <c r="F103" i="13"/>
  <c r="F109" i="13"/>
  <c r="F111" i="13"/>
  <c r="F117" i="13"/>
  <c r="F123" i="13"/>
  <c r="F129" i="13"/>
  <c r="F135" i="13"/>
  <c r="P105" i="13"/>
  <c r="P113" i="13"/>
  <c r="P119" i="13"/>
  <c r="P125" i="13"/>
  <c r="S125" i="13" s="1"/>
  <c r="P131" i="13"/>
  <c r="V140" i="13"/>
  <c r="P102" i="13"/>
  <c r="P122" i="13"/>
  <c r="P134" i="13"/>
  <c r="P101" i="13"/>
  <c r="P107" i="13"/>
  <c r="P115" i="13"/>
  <c r="P121" i="13"/>
  <c r="P127" i="13"/>
  <c r="P133" i="13"/>
  <c r="S133" i="13" s="1"/>
  <c r="V139" i="13"/>
  <c r="P110" i="13"/>
  <c r="P118" i="13"/>
  <c r="P130" i="13"/>
  <c r="P139" i="13"/>
  <c r="V138" i="13"/>
  <c r="P103" i="13"/>
  <c r="P109" i="13"/>
  <c r="P111" i="13"/>
  <c r="P117" i="13"/>
  <c r="S117" i="13" s="1"/>
  <c r="P123" i="13"/>
  <c r="P129" i="13"/>
  <c r="P135" i="13"/>
  <c r="P106" i="13"/>
  <c r="P114" i="13"/>
  <c r="P126" i="13"/>
  <c r="H140" i="13"/>
  <c r="F140" i="13"/>
  <c r="G139" i="13"/>
  <c r="H134" i="13"/>
  <c r="G133" i="13"/>
  <c r="F132" i="13"/>
  <c r="F128" i="13"/>
  <c r="H126" i="13"/>
  <c r="H122" i="13"/>
  <c r="G121" i="13"/>
  <c r="F120" i="13"/>
  <c r="F116" i="13"/>
  <c r="H114" i="13"/>
  <c r="F108" i="13"/>
  <c r="H106" i="13"/>
  <c r="H102" i="13"/>
  <c r="G101" i="13"/>
  <c r="F100" i="13"/>
  <c r="I139" i="13"/>
  <c r="P136" i="13"/>
  <c r="P128" i="13"/>
  <c r="P120" i="13"/>
  <c r="P112" i="13"/>
  <c r="P104" i="13"/>
  <c r="G102" i="13"/>
  <c r="G108" i="13"/>
  <c r="G116" i="13"/>
  <c r="G122" i="13"/>
  <c r="G128" i="13"/>
  <c r="G134" i="13"/>
  <c r="H101" i="13"/>
  <c r="H107" i="13"/>
  <c r="H115" i="13"/>
  <c r="H121" i="13"/>
  <c r="H127" i="13"/>
  <c r="H133" i="13"/>
  <c r="F101" i="13"/>
  <c r="F107" i="13"/>
  <c r="F115" i="13"/>
  <c r="F121" i="13"/>
  <c r="F127" i="13"/>
  <c r="F133" i="13"/>
  <c r="G100" i="13"/>
  <c r="G106" i="13"/>
  <c r="G114" i="13"/>
  <c r="G120" i="13"/>
  <c r="G126" i="13"/>
  <c r="G132" i="13"/>
  <c r="W140" i="13"/>
  <c r="R140" i="13"/>
  <c r="Q102" i="13"/>
  <c r="Q108" i="13"/>
  <c r="Q116" i="13"/>
  <c r="Q122" i="13"/>
  <c r="Q128" i="13"/>
  <c r="Q134" i="13"/>
  <c r="Q119" i="13"/>
  <c r="Q131" i="13"/>
  <c r="Q137" i="13"/>
  <c r="Q140" i="13"/>
  <c r="W139" i="13"/>
  <c r="R139" i="13"/>
  <c r="Q104" i="13"/>
  <c r="Q110" i="13"/>
  <c r="Q112" i="13"/>
  <c r="Q118" i="13"/>
  <c r="Q124" i="13"/>
  <c r="Q130" i="13"/>
  <c r="Q136" i="13"/>
  <c r="Q107" i="13"/>
  <c r="Q115" i="13"/>
  <c r="Q127" i="13"/>
  <c r="R138" i="13"/>
  <c r="Q100" i="13"/>
  <c r="Q106" i="13"/>
  <c r="Q114" i="13"/>
  <c r="Q120" i="13"/>
  <c r="Q126" i="13"/>
  <c r="Q132" i="13"/>
  <c r="W138" i="13"/>
  <c r="Q103" i="13"/>
  <c r="Q111" i="13"/>
  <c r="Q123" i="13"/>
  <c r="Q135" i="13"/>
  <c r="G140" i="13"/>
  <c r="H139" i="13"/>
  <c r="F139" i="13"/>
  <c r="H137" i="13"/>
  <c r="H136" i="13"/>
  <c r="J136" i="13" s="1"/>
  <c r="G135" i="13"/>
  <c r="F134" i="13"/>
  <c r="H132" i="13"/>
  <c r="J132" i="13" s="1"/>
  <c r="G131" i="13"/>
  <c r="F130" i="13"/>
  <c r="H128" i="13"/>
  <c r="G127" i="13"/>
  <c r="F126" i="13"/>
  <c r="H124" i="13"/>
  <c r="G123" i="13"/>
  <c r="F122" i="13"/>
  <c r="H120" i="13"/>
  <c r="G119" i="13"/>
  <c r="F118" i="13"/>
  <c r="H116" i="13"/>
  <c r="G115" i="13"/>
  <c r="F114" i="13"/>
  <c r="H112" i="13"/>
  <c r="J112" i="13" s="1"/>
  <c r="G111" i="13"/>
  <c r="F110" i="13"/>
  <c r="H108" i="13"/>
  <c r="J108" i="13" s="1"/>
  <c r="G107" i="13"/>
  <c r="F106" i="13"/>
  <c r="H104" i="13"/>
  <c r="J104" i="13" s="1"/>
  <c r="G103" i="13"/>
  <c r="F102" i="13"/>
  <c r="H100" i="13"/>
  <c r="I140" i="13"/>
  <c r="I138" i="13"/>
  <c r="P140" i="13"/>
  <c r="P137" i="13"/>
  <c r="P132" i="13"/>
  <c r="Q129" i="13"/>
  <c r="P124" i="13"/>
  <c r="Q121" i="13"/>
  <c r="P116" i="13"/>
  <c r="Q113" i="13"/>
  <c r="P108" i="13"/>
  <c r="Q105" i="13"/>
  <c r="P100" i="13"/>
  <c r="X135" i="13"/>
  <c r="X131" i="13"/>
  <c r="X127" i="13"/>
  <c r="X123" i="13"/>
  <c r="X119" i="13"/>
  <c r="X114" i="13"/>
  <c r="X108" i="13"/>
  <c r="X104" i="13"/>
  <c r="F93" i="13"/>
  <c r="G83" i="13"/>
  <c r="G79" i="13"/>
  <c r="G71" i="13"/>
  <c r="G67" i="13"/>
  <c r="Q92" i="13"/>
  <c r="Q86" i="13"/>
  <c r="Q78" i="13"/>
  <c r="Q70" i="13"/>
  <c r="F90" i="13"/>
  <c r="F88" i="13"/>
  <c r="H86" i="13"/>
  <c r="H84" i="13"/>
  <c r="H82" i="13"/>
  <c r="G81" i="13"/>
  <c r="F80" i="13"/>
  <c r="F78" i="13"/>
  <c r="F76" i="13"/>
  <c r="H74" i="13"/>
  <c r="H70" i="13"/>
  <c r="G69" i="13"/>
  <c r="F68" i="13"/>
  <c r="F66" i="13"/>
  <c r="F64" i="13"/>
  <c r="H62" i="13"/>
  <c r="G61" i="13"/>
  <c r="F60" i="13"/>
  <c r="F56" i="13"/>
  <c r="H54" i="13"/>
  <c r="I92" i="13"/>
  <c r="P93" i="13"/>
  <c r="P87" i="13"/>
  <c r="P85" i="13"/>
  <c r="P77" i="13"/>
  <c r="P71" i="13"/>
  <c r="X90" i="13"/>
  <c r="X88" i="13"/>
  <c r="X86" i="13"/>
  <c r="X84" i="13"/>
  <c r="X82" i="13"/>
  <c r="X80" i="13"/>
  <c r="X78" i="13"/>
  <c r="X76" i="13"/>
  <c r="X74" i="13"/>
  <c r="X72" i="13"/>
  <c r="X70" i="13"/>
  <c r="X68" i="13"/>
  <c r="X66" i="13"/>
  <c r="G56" i="13"/>
  <c r="G62" i="13"/>
  <c r="G64" i="13"/>
  <c r="G70" i="13"/>
  <c r="G76" i="13"/>
  <c r="G82" i="13"/>
  <c r="G88" i="13"/>
  <c r="H55" i="13"/>
  <c r="H61" i="13"/>
  <c r="H69" i="13"/>
  <c r="H75" i="13"/>
  <c r="H81" i="13"/>
  <c r="H87" i="13"/>
  <c r="F55" i="13"/>
  <c r="F61" i="13"/>
  <c r="F69" i="13"/>
  <c r="F75" i="13"/>
  <c r="F81" i="13"/>
  <c r="F87" i="13"/>
  <c r="G54" i="13"/>
  <c r="G60" i="13"/>
  <c r="G68" i="13"/>
  <c r="J68" i="13" s="1"/>
  <c r="G74" i="13"/>
  <c r="J74" i="13" s="1"/>
  <c r="G80" i="13"/>
  <c r="J80" i="13" s="1"/>
  <c r="G86" i="13"/>
  <c r="W93" i="13"/>
  <c r="X93" i="13" s="1"/>
  <c r="Q58" i="13"/>
  <c r="Q66" i="13"/>
  <c r="Q55" i="13"/>
  <c r="Q69" i="13"/>
  <c r="Q75" i="13"/>
  <c r="Q81" i="13"/>
  <c r="Q87" i="13"/>
  <c r="Q93" i="13"/>
  <c r="R93" i="13"/>
  <c r="Q61" i="13"/>
  <c r="Q54" i="13"/>
  <c r="Q60" i="13"/>
  <c r="W92" i="13"/>
  <c r="R92" i="13"/>
  <c r="Q63" i="13"/>
  <c r="Q71" i="13"/>
  <c r="Q77" i="13"/>
  <c r="Q83" i="13"/>
  <c r="Q89" i="13"/>
  <c r="Q57" i="13"/>
  <c r="Q65" i="13"/>
  <c r="Q68" i="13"/>
  <c r="W91" i="13"/>
  <c r="Q56" i="13"/>
  <c r="Q62" i="13"/>
  <c r="Q64" i="13"/>
  <c r="Q59" i="13"/>
  <c r="Q67" i="13"/>
  <c r="Q73" i="13"/>
  <c r="Q79" i="13"/>
  <c r="S79" i="13" s="1"/>
  <c r="Q85" i="13"/>
  <c r="S85" i="13" s="1"/>
  <c r="R91" i="13"/>
  <c r="Q53" i="13"/>
  <c r="H93" i="13"/>
  <c r="G92" i="13"/>
  <c r="H90" i="13"/>
  <c r="G89" i="13"/>
  <c r="G85" i="13"/>
  <c r="F84" i="13"/>
  <c r="J82" i="13"/>
  <c r="H78" i="13"/>
  <c r="G77" i="13"/>
  <c r="G73" i="13"/>
  <c r="F72" i="13"/>
  <c r="H66" i="13"/>
  <c r="G65" i="13"/>
  <c r="H58" i="13"/>
  <c r="G57" i="13"/>
  <c r="J57" i="13" s="1"/>
  <c r="G53" i="13"/>
  <c r="I93" i="13"/>
  <c r="I91" i="13"/>
  <c r="Q88" i="13"/>
  <c r="Q84" i="13"/>
  <c r="Q80" i="13"/>
  <c r="Q76" i="13"/>
  <c r="Q72" i="13"/>
  <c r="P55" i="13"/>
  <c r="P61" i="13"/>
  <c r="V92" i="13"/>
  <c r="P57" i="13"/>
  <c r="P63" i="13"/>
  <c r="P65" i="13"/>
  <c r="P53" i="13"/>
  <c r="P59" i="13"/>
  <c r="P67" i="13"/>
  <c r="G93" i="13"/>
  <c r="H92" i="13"/>
  <c r="F92" i="13"/>
  <c r="G90" i="13"/>
  <c r="H89" i="13"/>
  <c r="F89" i="13"/>
  <c r="H85" i="13"/>
  <c r="F85" i="13"/>
  <c r="G84" i="13"/>
  <c r="H83" i="13"/>
  <c r="F83" i="13"/>
  <c r="H79" i="13"/>
  <c r="F79" i="13"/>
  <c r="G78" i="13"/>
  <c r="H77" i="13"/>
  <c r="F77" i="13"/>
  <c r="H73" i="13"/>
  <c r="F73" i="13"/>
  <c r="G72" i="13"/>
  <c r="J72" i="13" s="1"/>
  <c r="H71" i="13"/>
  <c r="F71" i="13"/>
  <c r="H67" i="13"/>
  <c r="F67" i="13"/>
  <c r="G66" i="13"/>
  <c r="H65" i="13"/>
  <c r="F65" i="13"/>
  <c r="H63" i="13"/>
  <c r="J63" i="13" s="1"/>
  <c r="F63" i="13"/>
  <c r="H59" i="13"/>
  <c r="J59" i="13" s="1"/>
  <c r="F59" i="13"/>
  <c r="P92" i="13"/>
  <c r="P90" i="13"/>
  <c r="S90" i="13" s="1"/>
  <c r="P88" i="13"/>
  <c r="P86" i="13"/>
  <c r="P84" i="13"/>
  <c r="P82" i="13"/>
  <c r="S82" i="13" s="1"/>
  <c r="P80" i="13"/>
  <c r="P78" i="13"/>
  <c r="P76" i="13"/>
  <c r="P74" i="13"/>
  <c r="S74" i="13" s="1"/>
  <c r="P72" i="13"/>
  <c r="P70" i="13"/>
  <c r="P68" i="13"/>
  <c r="P66" i="13"/>
  <c r="P62" i="13"/>
  <c r="P58" i="13"/>
  <c r="P54" i="13"/>
  <c r="V91" i="13"/>
  <c r="X89" i="13"/>
  <c r="X87" i="13"/>
  <c r="X85" i="13"/>
  <c r="X83" i="13"/>
  <c r="X81" i="13"/>
  <c r="X79" i="13"/>
  <c r="X77" i="13"/>
  <c r="X75" i="13"/>
  <c r="X73" i="13"/>
  <c r="X71" i="13"/>
  <c r="X69" i="13"/>
  <c r="X67" i="13"/>
  <c r="X65" i="13"/>
  <c r="X61" i="13"/>
  <c r="X59" i="13"/>
  <c r="X57" i="13"/>
  <c r="X55" i="13"/>
  <c r="F42" i="13"/>
  <c r="F36" i="13"/>
  <c r="F30" i="13"/>
  <c r="F24" i="13"/>
  <c r="F18" i="13"/>
  <c r="F16" i="13"/>
  <c r="L140" i="13"/>
  <c r="L139" i="13"/>
  <c r="L138" i="13"/>
  <c r="L93" i="13"/>
  <c r="L92" i="13"/>
  <c r="L91" i="13"/>
  <c r="I53" i="13"/>
  <c r="D44" i="13"/>
  <c r="V44" i="13" s="1"/>
  <c r="E44" i="13"/>
  <c r="W44" i="13" s="1"/>
  <c r="O12" i="13"/>
  <c r="L45" i="13"/>
  <c r="L46" i="13"/>
  <c r="O28" i="13" s="1"/>
  <c r="O6" i="13"/>
  <c r="O9" i="13"/>
  <c r="O32" i="13"/>
  <c r="L46" i="12"/>
  <c r="L47" i="12"/>
  <c r="O44" i="12"/>
  <c r="O43" i="12"/>
  <c r="O42" i="12"/>
  <c r="O41" i="12"/>
  <c r="O40" i="12"/>
  <c r="O39" i="12"/>
  <c r="O38" i="12"/>
  <c r="O37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C46" i="12"/>
  <c r="F46" i="12" s="1"/>
  <c r="C47" i="12"/>
  <c r="F47" i="12" s="1"/>
  <c r="S29" i="13" l="1"/>
  <c r="J128" i="13"/>
  <c r="S128" i="13"/>
  <c r="J117" i="13"/>
  <c r="S11" i="13"/>
  <c r="S26" i="13"/>
  <c r="J53" i="13"/>
  <c r="S62" i="13"/>
  <c r="S63" i="13"/>
  <c r="J62" i="13"/>
  <c r="S35" i="13"/>
  <c r="S6" i="13"/>
  <c r="P67" i="1"/>
  <c r="F45" i="12"/>
  <c r="U46" i="12"/>
  <c r="S46" i="12"/>
  <c r="X46" i="12"/>
  <c r="X47" i="12"/>
  <c r="U47" i="12"/>
  <c r="S47" i="12"/>
  <c r="S139" i="13"/>
  <c r="S101" i="13"/>
  <c r="S123" i="13"/>
  <c r="S103" i="13"/>
  <c r="S120" i="13"/>
  <c r="S115" i="13"/>
  <c r="S104" i="13"/>
  <c r="X139" i="13"/>
  <c r="X140" i="13"/>
  <c r="J137" i="13"/>
  <c r="J121" i="13"/>
  <c r="J110" i="13"/>
  <c r="S78" i="13"/>
  <c r="J70" i="13"/>
  <c r="J71" i="13"/>
  <c r="J83" i="13"/>
  <c r="J60" i="13"/>
  <c r="J64" i="13"/>
  <c r="S92" i="13"/>
  <c r="J77" i="13"/>
  <c r="J85" i="13"/>
  <c r="S73" i="13"/>
  <c r="S89" i="13"/>
  <c r="S77" i="13"/>
  <c r="S87" i="13"/>
  <c r="S75" i="13"/>
  <c r="J86" i="13"/>
  <c r="J87" i="13"/>
  <c r="J75" i="13"/>
  <c r="J61" i="13"/>
  <c r="J88" i="13"/>
  <c r="J76" i="13"/>
  <c r="S113" i="13"/>
  <c r="J124" i="13"/>
  <c r="J139" i="13"/>
  <c r="S135" i="13"/>
  <c r="S111" i="13"/>
  <c r="S114" i="13"/>
  <c r="S127" i="13"/>
  <c r="S118" i="13"/>
  <c r="S122" i="13"/>
  <c r="J133" i="13"/>
  <c r="S109" i="13"/>
  <c r="J130" i="13"/>
  <c r="J105" i="13"/>
  <c r="S13" i="13"/>
  <c r="S17" i="13"/>
  <c r="S41" i="13"/>
  <c r="S20" i="13"/>
  <c r="J54" i="13"/>
  <c r="X44" i="13"/>
  <c r="J65" i="13"/>
  <c r="J73" i="13"/>
  <c r="J84" i="13"/>
  <c r="J89" i="13"/>
  <c r="J58" i="13"/>
  <c r="S64" i="13"/>
  <c r="S83" i="13"/>
  <c r="S60" i="13"/>
  <c r="S81" i="13"/>
  <c r="S69" i="13"/>
  <c r="J55" i="13"/>
  <c r="J120" i="13"/>
  <c r="S106" i="13"/>
  <c r="S136" i="13"/>
  <c r="S112" i="13"/>
  <c r="S119" i="13"/>
  <c r="S102" i="13"/>
  <c r="J101" i="13"/>
  <c r="J129" i="13"/>
  <c r="J109" i="13"/>
  <c r="J113" i="13"/>
  <c r="S15" i="13"/>
  <c r="S32" i="13"/>
  <c r="F44" i="13"/>
  <c r="O10" i="13"/>
  <c r="U45" i="13"/>
  <c r="S53" i="13"/>
  <c r="X91" i="13"/>
  <c r="X92" i="13"/>
  <c r="S55" i="13"/>
  <c r="S58" i="13"/>
  <c r="S137" i="13"/>
  <c r="J127" i="13"/>
  <c r="J122" i="13"/>
  <c r="S9" i="13"/>
  <c r="Q44" i="13"/>
  <c r="S10" i="13"/>
  <c r="S16" i="13"/>
  <c r="S22" i="13"/>
  <c r="S25" i="13"/>
  <c r="S28" i="13"/>
  <c r="S31" i="13"/>
  <c r="S34" i="13"/>
  <c r="S37" i="13"/>
  <c r="S40" i="13"/>
  <c r="S43" i="13"/>
  <c r="S46" i="13"/>
  <c r="P44" i="13"/>
  <c r="O7" i="13"/>
  <c r="O8" i="13"/>
  <c r="U46" i="13"/>
  <c r="J106" i="13"/>
  <c r="J134" i="13"/>
  <c r="J135" i="13"/>
  <c r="J111" i="13"/>
  <c r="J119" i="13"/>
  <c r="X46" i="13"/>
  <c r="S8" i="13"/>
  <c r="S14" i="13"/>
  <c r="S18" i="13"/>
  <c r="S24" i="13"/>
  <c r="S27" i="13"/>
  <c r="S30" i="13"/>
  <c r="S33" i="13"/>
  <c r="S36" i="13"/>
  <c r="S39" i="13"/>
  <c r="S42" i="13"/>
  <c r="X45" i="13"/>
  <c r="P45" i="1"/>
  <c r="U139" i="13"/>
  <c r="O104" i="13"/>
  <c r="O110" i="13"/>
  <c r="O112" i="13"/>
  <c r="O118" i="13"/>
  <c r="O124" i="13"/>
  <c r="O130" i="13"/>
  <c r="O136" i="13"/>
  <c r="O101" i="13"/>
  <c r="O121" i="13"/>
  <c r="O133" i="13"/>
  <c r="O127" i="13"/>
  <c r="O139" i="13"/>
  <c r="O107" i="13"/>
  <c r="O115" i="13"/>
  <c r="S132" i="13"/>
  <c r="S124" i="13"/>
  <c r="S116" i="13"/>
  <c r="G138" i="13"/>
  <c r="J115" i="13"/>
  <c r="J123" i="13"/>
  <c r="H138" i="13"/>
  <c r="J103" i="13"/>
  <c r="J131" i="13"/>
  <c r="O100" i="13"/>
  <c r="O106" i="13"/>
  <c r="O114" i="13"/>
  <c r="O120" i="13"/>
  <c r="O126" i="13"/>
  <c r="O132" i="13"/>
  <c r="O109" i="13"/>
  <c r="O117" i="13"/>
  <c r="O129" i="13"/>
  <c r="O103" i="13"/>
  <c r="O111" i="13"/>
  <c r="O135" i="13"/>
  <c r="U138" i="13"/>
  <c r="O123" i="13"/>
  <c r="U140" i="13"/>
  <c r="O102" i="13"/>
  <c r="O108" i="13"/>
  <c r="O116" i="13"/>
  <c r="O122" i="13"/>
  <c r="O128" i="13"/>
  <c r="O134" i="13"/>
  <c r="O105" i="13"/>
  <c r="O113" i="13"/>
  <c r="O125" i="13"/>
  <c r="O137" i="13"/>
  <c r="O140" i="13"/>
  <c r="O119" i="13"/>
  <c r="O131" i="13"/>
  <c r="S105" i="13"/>
  <c r="S121" i="13"/>
  <c r="S129" i="13"/>
  <c r="J100" i="13"/>
  <c r="J116" i="13"/>
  <c r="X138" i="13"/>
  <c r="S126" i="13"/>
  <c r="S100" i="13"/>
  <c r="Q138" i="13"/>
  <c r="S107" i="13"/>
  <c r="S130" i="13"/>
  <c r="S110" i="13"/>
  <c r="S140" i="13"/>
  <c r="S131" i="13"/>
  <c r="S134" i="13"/>
  <c r="S108" i="13"/>
  <c r="J107" i="13"/>
  <c r="J102" i="13"/>
  <c r="J114" i="13"/>
  <c r="J126" i="13"/>
  <c r="J140" i="13"/>
  <c r="P138" i="13"/>
  <c r="F138" i="13"/>
  <c r="S70" i="13"/>
  <c r="S86" i="13"/>
  <c r="F91" i="13"/>
  <c r="J67" i="13"/>
  <c r="J79" i="13"/>
  <c r="S71" i="13"/>
  <c r="S93" i="13"/>
  <c r="J81" i="13"/>
  <c r="J69" i="13"/>
  <c r="U91" i="13"/>
  <c r="O56" i="13"/>
  <c r="O62" i="13"/>
  <c r="O64" i="13"/>
  <c r="O53" i="13"/>
  <c r="O73" i="13"/>
  <c r="O79" i="13"/>
  <c r="O85" i="13"/>
  <c r="O59" i="13"/>
  <c r="O67" i="13"/>
  <c r="O70" i="13"/>
  <c r="O82" i="13"/>
  <c r="O76" i="13"/>
  <c r="O88" i="13"/>
  <c r="U93" i="13"/>
  <c r="O58" i="13"/>
  <c r="O66" i="13"/>
  <c r="O61" i="13"/>
  <c r="O69" i="13"/>
  <c r="O75" i="13"/>
  <c r="O81" i="13"/>
  <c r="O87" i="13"/>
  <c r="O93" i="13"/>
  <c r="O55" i="13"/>
  <c r="O78" i="13"/>
  <c r="O90" i="13"/>
  <c r="O72" i="13"/>
  <c r="O84" i="13"/>
  <c r="S72" i="13"/>
  <c r="S80" i="13"/>
  <c r="S88" i="13"/>
  <c r="S59" i="13"/>
  <c r="S65" i="13"/>
  <c r="S54" i="13"/>
  <c r="G91" i="13"/>
  <c r="J56" i="13"/>
  <c r="O54" i="13"/>
  <c r="O60" i="13"/>
  <c r="O57" i="13"/>
  <c r="O65" i="13"/>
  <c r="O71" i="13"/>
  <c r="O77" i="13"/>
  <c r="O83" i="13"/>
  <c r="O89" i="13"/>
  <c r="U92" i="13"/>
  <c r="O63" i="13"/>
  <c r="O68" i="13"/>
  <c r="O74" i="13"/>
  <c r="O86" i="13"/>
  <c r="O92" i="13"/>
  <c r="O80" i="13"/>
  <c r="J92" i="13"/>
  <c r="P91" i="13"/>
  <c r="S76" i="13"/>
  <c r="S84" i="13"/>
  <c r="J66" i="13"/>
  <c r="J78" i="13"/>
  <c r="J90" i="13"/>
  <c r="J93" i="13"/>
  <c r="S67" i="13"/>
  <c r="Q91" i="13"/>
  <c r="S91" i="13" s="1"/>
  <c r="S56" i="13"/>
  <c r="S68" i="13"/>
  <c r="S57" i="13"/>
  <c r="S61" i="13"/>
  <c r="S66" i="13"/>
  <c r="H91" i="13"/>
  <c r="J91" i="13" s="1"/>
  <c r="H11" i="13"/>
  <c r="H19" i="13"/>
  <c r="H25" i="13"/>
  <c r="H31" i="13"/>
  <c r="H37" i="13"/>
  <c r="H43" i="13"/>
  <c r="H46" i="13"/>
  <c r="H8" i="13"/>
  <c r="H14" i="13"/>
  <c r="H22" i="13"/>
  <c r="H28" i="13"/>
  <c r="H34" i="13"/>
  <c r="H40" i="13"/>
  <c r="G10" i="13"/>
  <c r="G16" i="13"/>
  <c r="G18" i="13"/>
  <c r="G24" i="13"/>
  <c r="G30" i="13"/>
  <c r="G36" i="13"/>
  <c r="G42" i="13"/>
  <c r="G45" i="13"/>
  <c r="G7" i="13"/>
  <c r="G13" i="13"/>
  <c r="G21" i="13"/>
  <c r="G27" i="13"/>
  <c r="G33" i="13"/>
  <c r="G39" i="13"/>
  <c r="H9" i="13"/>
  <c r="H15" i="13"/>
  <c r="H17" i="13"/>
  <c r="H23" i="13"/>
  <c r="H29" i="13"/>
  <c r="H35" i="13"/>
  <c r="H41" i="13"/>
  <c r="H6" i="13"/>
  <c r="H12" i="13"/>
  <c r="H20" i="13"/>
  <c r="H26" i="13"/>
  <c r="H32" i="13"/>
  <c r="H38" i="13"/>
  <c r="G8" i="13"/>
  <c r="G14" i="13"/>
  <c r="G22" i="13"/>
  <c r="G28" i="13"/>
  <c r="G34" i="13"/>
  <c r="G40" i="13"/>
  <c r="G11" i="13"/>
  <c r="G19" i="13"/>
  <c r="G25" i="13"/>
  <c r="G31" i="13"/>
  <c r="G37" i="13"/>
  <c r="G43" i="13"/>
  <c r="G46" i="13"/>
  <c r="H7" i="13"/>
  <c r="J7" i="13" s="1"/>
  <c r="H13" i="13"/>
  <c r="J13" i="13" s="1"/>
  <c r="H21" i="13"/>
  <c r="J21" i="13" s="1"/>
  <c r="H27" i="13"/>
  <c r="J27" i="13" s="1"/>
  <c r="H33" i="13"/>
  <c r="J33" i="13" s="1"/>
  <c r="H39" i="13"/>
  <c r="J39" i="13" s="1"/>
  <c r="H10" i="13"/>
  <c r="J10" i="13" s="1"/>
  <c r="H16" i="13"/>
  <c r="J16" i="13" s="1"/>
  <c r="H18" i="13"/>
  <c r="H24" i="13"/>
  <c r="H30" i="13"/>
  <c r="J30" i="13" s="1"/>
  <c r="H36" i="13"/>
  <c r="J36" i="13" s="1"/>
  <c r="H42" i="13"/>
  <c r="H45" i="13"/>
  <c r="G6" i="13"/>
  <c r="G12" i="13"/>
  <c r="G20" i="13"/>
  <c r="G26" i="13"/>
  <c r="G32" i="13"/>
  <c r="G38" i="13"/>
  <c r="G9" i="13"/>
  <c r="G15" i="13"/>
  <c r="G17" i="13"/>
  <c r="G23" i="13"/>
  <c r="G29" i="13"/>
  <c r="G35" i="13"/>
  <c r="G41" i="13"/>
  <c r="O37" i="13"/>
  <c r="O41" i="13"/>
  <c r="O17" i="13"/>
  <c r="O40" i="13"/>
  <c r="O29" i="13"/>
  <c r="O25" i="13"/>
  <c r="O20" i="13"/>
  <c r="O46" i="13"/>
  <c r="O43" i="13"/>
  <c r="O38" i="13"/>
  <c r="O35" i="13"/>
  <c r="O34" i="13"/>
  <c r="O31" i="13"/>
  <c r="O26" i="13"/>
  <c r="O23" i="13"/>
  <c r="O22" i="13"/>
  <c r="O19" i="13"/>
  <c r="O15" i="13"/>
  <c r="O14" i="13"/>
  <c r="O11" i="13"/>
  <c r="O45" i="12"/>
  <c r="O45" i="13"/>
  <c r="O42" i="13"/>
  <c r="O39" i="13"/>
  <c r="O36" i="13"/>
  <c r="O33" i="13"/>
  <c r="O30" i="13"/>
  <c r="O27" i="13"/>
  <c r="O24" i="13"/>
  <c r="O21" i="13"/>
  <c r="O18" i="13"/>
  <c r="O16" i="13"/>
  <c r="O13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O47" i="12"/>
  <c r="O46" i="12"/>
  <c r="L50" i="1"/>
  <c r="U50" i="1" s="1"/>
  <c r="L64" i="1"/>
  <c r="U64" i="1" s="1"/>
  <c r="U42" i="1"/>
  <c r="L28" i="1"/>
  <c r="U28" i="1" s="1"/>
  <c r="L6" i="1"/>
  <c r="U6" i="1" s="1"/>
  <c r="L20" i="1"/>
  <c r="U20" i="1" s="1"/>
  <c r="E23" i="1"/>
  <c r="I23" i="1" s="1"/>
  <c r="G9" i="16" s="1"/>
  <c r="J45" i="13" l="1"/>
  <c r="J24" i="13"/>
  <c r="J42" i="13"/>
  <c r="J18" i="13"/>
  <c r="J32" i="13"/>
  <c r="J20" i="13"/>
  <c r="J6" i="13"/>
  <c r="J40" i="13"/>
  <c r="J28" i="13"/>
  <c r="J14" i="13"/>
  <c r="S138" i="13"/>
  <c r="J35" i="13"/>
  <c r="J23" i="13"/>
  <c r="J15" i="13"/>
  <c r="J46" i="13"/>
  <c r="J37" i="13"/>
  <c r="J25" i="13"/>
  <c r="J11" i="13"/>
  <c r="J38" i="13"/>
  <c r="J26" i="13"/>
  <c r="J12" i="13"/>
  <c r="J41" i="13"/>
  <c r="J29" i="13"/>
  <c r="J17" i="13"/>
  <c r="J9" i="13"/>
  <c r="J34" i="13"/>
  <c r="J22" i="13"/>
  <c r="J8" i="13"/>
  <c r="J43" i="13"/>
  <c r="J31" i="13"/>
  <c r="J19" i="13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6" i="1"/>
  <c r="O138" i="13"/>
  <c r="J138" i="13"/>
  <c r="O91" i="13"/>
  <c r="G44" i="13"/>
  <c r="H44" i="13"/>
  <c r="O44" i="13"/>
  <c r="I44" i="13"/>
  <c r="I45" i="13"/>
  <c r="I46" i="13"/>
  <c r="L67" i="1"/>
  <c r="L45" i="1"/>
  <c r="U45" i="1" s="1"/>
  <c r="L23" i="1"/>
  <c r="J6" i="1" l="1"/>
  <c r="M9" i="16"/>
  <c r="O64" i="1"/>
  <c r="U67" i="1"/>
  <c r="O6" i="1"/>
  <c r="U23" i="1"/>
  <c r="O8" i="1"/>
  <c r="O10" i="1"/>
  <c r="O12" i="1"/>
  <c r="O14" i="1"/>
  <c r="O16" i="1"/>
  <c r="O18" i="1"/>
  <c r="O22" i="1"/>
  <c r="O7" i="1"/>
  <c r="O9" i="1"/>
  <c r="O11" i="1"/>
  <c r="O13" i="1"/>
  <c r="O15" i="1"/>
  <c r="O17" i="1"/>
  <c r="O19" i="1"/>
  <c r="O21" i="1"/>
  <c r="O20" i="1"/>
  <c r="O23" i="1" s="1"/>
  <c r="O30" i="1"/>
  <c r="O32" i="1"/>
  <c r="O34" i="1"/>
  <c r="O36" i="1"/>
  <c r="O38" i="1"/>
  <c r="O40" i="1"/>
  <c r="O44" i="1"/>
  <c r="O29" i="1"/>
  <c r="O31" i="1"/>
  <c r="O33" i="1"/>
  <c r="O35" i="1"/>
  <c r="O37" i="1"/>
  <c r="O39" i="1"/>
  <c r="O41" i="1"/>
  <c r="O43" i="1"/>
  <c r="O42" i="1"/>
  <c r="O28" i="1"/>
  <c r="O51" i="1"/>
  <c r="O53" i="1"/>
  <c r="O55" i="1"/>
  <c r="O57" i="1"/>
  <c r="O59" i="1"/>
  <c r="O61" i="1"/>
  <c r="O63" i="1"/>
  <c r="O65" i="1"/>
  <c r="O52" i="1"/>
  <c r="O54" i="1"/>
  <c r="O56" i="1"/>
  <c r="O58" i="1"/>
  <c r="O60" i="1"/>
  <c r="O62" i="1"/>
  <c r="O66" i="1"/>
  <c r="O50" i="1"/>
  <c r="O67" i="1" s="1"/>
  <c r="D3" i="4"/>
  <c r="D6" i="4"/>
  <c r="D8" i="4"/>
  <c r="F23" i="1" l="1"/>
  <c r="O45" i="1"/>
  <c r="C43" i="5" l="1"/>
  <c r="D43" i="5"/>
  <c r="B43" i="5"/>
  <c r="E64" i="1" l="1"/>
  <c r="I64" i="1" s="1"/>
  <c r="L25" i="16" s="1"/>
  <c r="K25" i="16" s="1"/>
  <c r="N50" i="1"/>
  <c r="E50" i="1"/>
  <c r="I50" i="1" s="1"/>
  <c r="L24" i="16" s="1"/>
  <c r="K24" i="16" s="1"/>
  <c r="E42" i="1"/>
  <c r="I42" i="1" s="1"/>
  <c r="L40" i="16" s="1"/>
  <c r="K40" i="16" s="1"/>
  <c r="N20" i="1"/>
  <c r="N6" i="1"/>
  <c r="R6" i="1" l="1"/>
  <c r="L12" i="16" s="1"/>
  <c r="K12" i="16" s="1"/>
  <c r="W20" i="1"/>
  <c r="X20" i="1" s="1"/>
  <c r="L16" i="16" s="1"/>
  <c r="K16" i="16" s="1"/>
  <c r="R20" i="1"/>
  <c r="L13" i="16" s="1"/>
  <c r="K13" i="16" s="1"/>
  <c r="W64" i="1"/>
  <c r="X64" i="1" s="1"/>
  <c r="L31" i="16" s="1"/>
  <c r="K31" i="16" s="1"/>
  <c r="N67" i="1"/>
  <c r="W50" i="1"/>
  <c r="X50" i="1" s="1"/>
  <c r="L30" i="16" s="1"/>
  <c r="K30" i="16" s="1"/>
  <c r="R50" i="1"/>
  <c r="L27" i="16" s="1"/>
  <c r="K27" i="16" s="1"/>
  <c r="W42" i="1"/>
  <c r="X42" i="1" s="1"/>
  <c r="L46" i="16" s="1"/>
  <c r="K46" i="16" s="1"/>
  <c r="R42" i="1"/>
  <c r="L43" i="16" s="1"/>
  <c r="K43" i="16" s="1"/>
  <c r="W6" i="1"/>
  <c r="X6" i="1" s="1"/>
  <c r="L15" i="16" s="1"/>
  <c r="K15" i="16" s="1"/>
  <c r="N23" i="1"/>
  <c r="Q6" i="1" s="1"/>
  <c r="B3" i="4"/>
  <c r="C3" i="4"/>
  <c r="B6" i="4"/>
  <c r="C6" i="4"/>
  <c r="B8" i="4"/>
  <c r="C8" i="4"/>
  <c r="S6" i="1" l="1"/>
  <c r="M12" i="16"/>
  <c r="Q20" i="1"/>
  <c r="Q8" i="1"/>
  <c r="S8" i="1" s="1"/>
  <c r="Q10" i="1"/>
  <c r="S10" i="1" s="1"/>
  <c r="Q12" i="1"/>
  <c r="S12" i="1" s="1"/>
  <c r="Q14" i="1"/>
  <c r="S14" i="1" s="1"/>
  <c r="Q16" i="1"/>
  <c r="S16" i="1" s="1"/>
  <c r="Q18" i="1"/>
  <c r="S18" i="1" s="1"/>
  <c r="Q22" i="1"/>
  <c r="S22" i="1" s="1"/>
  <c r="R23" i="1"/>
  <c r="G12" i="16" s="1"/>
  <c r="Q7" i="1"/>
  <c r="S7" i="1" s="1"/>
  <c r="Q9" i="1"/>
  <c r="S9" i="1" s="1"/>
  <c r="Q11" i="1"/>
  <c r="S11" i="1" s="1"/>
  <c r="Q13" i="1"/>
  <c r="S13" i="1" s="1"/>
  <c r="Q15" i="1"/>
  <c r="S15" i="1" s="1"/>
  <c r="Q17" i="1"/>
  <c r="S17" i="1" s="1"/>
  <c r="Q19" i="1"/>
  <c r="S19" i="1" s="1"/>
  <c r="Q21" i="1"/>
  <c r="S21" i="1" s="1"/>
  <c r="R67" i="1"/>
  <c r="G27" i="16" s="1"/>
  <c r="S20" i="1" l="1"/>
  <c r="M13" i="16"/>
  <c r="N45" i="1"/>
  <c r="E28" i="1"/>
  <c r="I28" i="1" s="1"/>
  <c r="L39" i="16" s="1"/>
  <c r="K39" i="16" s="1"/>
  <c r="W23" i="1"/>
  <c r="X23" i="1" s="1"/>
  <c r="G15" i="16" s="1"/>
  <c r="R45" i="1" l="1"/>
  <c r="G42" i="16" s="1"/>
  <c r="W28" i="1"/>
  <c r="X28" i="1" s="1"/>
  <c r="L45" i="16" s="1"/>
  <c r="K45" i="16" s="1"/>
  <c r="E45" i="1"/>
  <c r="Q41" i="1"/>
  <c r="S41" i="1" s="1"/>
  <c r="Q31" i="1"/>
  <c r="S31" i="1" s="1"/>
  <c r="Q33" i="1"/>
  <c r="S33" i="1" s="1"/>
  <c r="Q30" i="1"/>
  <c r="S30" i="1" s="1"/>
  <c r="Q32" i="1"/>
  <c r="S32" i="1" s="1"/>
  <c r="Q34" i="1"/>
  <c r="S34" i="1" s="1"/>
  <c r="Q28" i="1"/>
  <c r="Q42" i="1"/>
  <c r="H22" i="1"/>
  <c r="J22" i="1" s="1"/>
  <c r="H20" i="1"/>
  <c r="H21" i="1"/>
  <c r="J21" i="1" s="1"/>
  <c r="Q29" i="1"/>
  <c r="S29" i="1" s="1"/>
  <c r="Q35" i="1"/>
  <c r="S35" i="1" s="1"/>
  <c r="Q36" i="1"/>
  <c r="S36" i="1" s="1"/>
  <c r="Q37" i="1"/>
  <c r="S37" i="1" s="1"/>
  <c r="Q38" i="1"/>
  <c r="S38" i="1" s="1"/>
  <c r="Q39" i="1"/>
  <c r="S39" i="1" s="1"/>
  <c r="Q40" i="1"/>
  <c r="S40" i="1" s="1"/>
  <c r="Q43" i="1"/>
  <c r="S43" i="1" s="1"/>
  <c r="Q44" i="1"/>
  <c r="S44" i="1" s="1"/>
  <c r="E67" i="1"/>
  <c r="I67" i="1" s="1"/>
  <c r="G24" i="16" s="1"/>
  <c r="S42" i="1" l="1"/>
  <c r="M43" i="16"/>
  <c r="S28" i="1"/>
  <c r="M42" i="16"/>
  <c r="J20" i="1"/>
  <c r="M10" i="16"/>
  <c r="W45" i="1"/>
  <c r="X45" i="1" s="1"/>
  <c r="G45" i="16" s="1"/>
  <c r="I45" i="1"/>
  <c r="G39" i="16" s="1"/>
  <c r="W67" i="1"/>
  <c r="X67" i="1" s="1"/>
  <c r="G30" i="16" s="1"/>
  <c r="H29" i="1"/>
  <c r="J29" i="1" s="1"/>
  <c r="H31" i="1"/>
  <c r="J31" i="1" s="1"/>
  <c r="H33" i="1"/>
  <c r="J33" i="1" s="1"/>
  <c r="H35" i="1"/>
  <c r="J35" i="1" s="1"/>
  <c r="H37" i="1"/>
  <c r="J37" i="1" s="1"/>
  <c r="H39" i="1"/>
  <c r="J39" i="1" s="1"/>
  <c r="H41" i="1"/>
  <c r="J41" i="1" s="1"/>
  <c r="H43" i="1"/>
  <c r="J43" i="1" s="1"/>
  <c r="H30" i="1"/>
  <c r="J30" i="1" s="1"/>
  <c r="H32" i="1"/>
  <c r="J32" i="1" s="1"/>
  <c r="H34" i="1"/>
  <c r="J34" i="1" s="1"/>
  <c r="H36" i="1"/>
  <c r="J36" i="1" s="1"/>
  <c r="H38" i="1"/>
  <c r="J38" i="1" s="1"/>
  <c r="H40" i="1"/>
  <c r="J40" i="1" s="1"/>
  <c r="H44" i="1"/>
  <c r="J44" i="1" s="1"/>
  <c r="H42" i="1"/>
  <c r="H28" i="1"/>
  <c r="Q45" i="1"/>
  <c r="S45" i="1" s="1"/>
  <c r="Q23" i="1"/>
  <c r="S23" i="1" s="1"/>
  <c r="H64" i="1"/>
  <c r="H54" i="1"/>
  <c r="J54" i="1" s="1"/>
  <c r="H55" i="1"/>
  <c r="J55" i="1" s="1"/>
  <c r="H58" i="1"/>
  <c r="J58" i="1" s="1"/>
  <c r="H52" i="1"/>
  <c r="J52" i="1" s="1"/>
  <c r="H53" i="1"/>
  <c r="J53" i="1" s="1"/>
  <c r="H56" i="1"/>
  <c r="J56" i="1" s="1"/>
  <c r="H57" i="1"/>
  <c r="J57" i="1" s="1"/>
  <c r="Q52" i="1"/>
  <c r="S52" i="1" s="1"/>
  <c r="Q54" i="1"/>
  <c r="S54" i="1" s="1"/>
  <c r="Q56" i="1"/>
  <c r="S56" i="1" s="1"/>
  <c r="Q53" i="1"/>
  <c r="S53" i="1" s="1"/>
  <c r="Q55" i="1"/>
  <c r="S55" i="1" s="1"/>
  <c r="Q57" i="1"/>
  <c r="S57" i="1" s="1"/>
  <c r="H23" i="1"/>
  <c r="J23" i="1" s="1"/>
  <c r="Q66" i="1"/>
  <c r="S66" i="1" s="1"/>
  <c r="Q65" i="1"/>
  <c r="S65" i="1" s="1"/>
  <c r="Q63" i="1"/>
  <c r="S63" i="1" s="1"/>
  <c r="Q62" i="1"/>
  <c r="S62" i="1" s="1"/>
  <c r="Q61" i="1"/>
  <c r="S61" i="1" s="1"/>
  <c r="Q60" i="1"/>
  <c r="S60" i="1" s="1"/>
  <c r="Q59" i="1"/>
  <c r="S59" i="1" s="1"/>
  <c r="Q58" i="1"/>
  <c r="S58" i="1" s="1"/>
  <c r="Q51" i="1"/>
  <c r="S51" i="1" s="1"/>
  <c r="H66" i="1"/>
  <c r="J66" i="1" s="1"/>
  <c r="H65" i="1"/>
  <c r="J65" i="1" s="1"/>
  <c r="H63" i="1"/>
  <c r="J63" i="1" s="1"/>
  <c r="H62" i="1"/>
  <c r="J62" i="1" s="1"/>
  <c r="H61" i="1"/>
  <c r="J61" i="1" s="1"/>
  <c r="H60" i="1"/>
  <c r="J60" i="1" s="1"/>
  <c r="H59" i="1"/>
  <c r="J59" i="1" s="1"/>
  <c r="H51" i="1"/>
  <c r="J51" i="1" s="1"/>
  <c r="Q64" i="1"/>
  <c r="Q50" i="1"/>
  <c r="M27" i="16" s="1"/>
  <c r="H50" i="1"/>
  <c r="J28" i="1" l="1"/>
  <c r="M39" i="16"/>
  <c r="J50" i="1"/>
  <c r="M24" i="16"/>
  <c r="S64" i="1"/>
  <c r="M28" i="16"/>
  <c r="J64" i="1"/>
  <c r="M25" i="16"/>
  <c r="J42" i="1"/>
  <c r="M40" i="16"/>
  <c r="Q67" i="1"/>
  <c r="S67" i="1" s="1"/>
  <c r="S50" i="1"/>
  <c r="H45" i="1"/>
  <c r="J45" i="1" s="1"/>
  <c r="H67" i="1"/>
  <c r="J67" i="1" s="1"/>
  <c r="D11" i="4"/>
  <c r="B11" i="4"/>
  <c r="C12" i="4"/>
  <c r="D2" i="4"/>
  <c r="B2" i="4"/>
  <c r="D10" i="4"/>
  <c r="B10" i="4"/>
  <c r="C4" i="4"/>
  <c r="D5" i="4"/>
  <c r="B5" i="4"/>
  <c r="C9" i="4"/>
  <c r="D7" i="4"/>
  <c r="B7" i="4"/>
  <c r="C14" i="4"/>
  <c r="D34" i="4"/>
  <c r="D13" i="4"/>
  <c r="D35" i="4"/>
  <c r="B35" i="4"/>
  <c r="B34" i="4"/>
  <c r="B13" i="4"/>
  <c r="D4" i="4"/>
  <c r="D12" i="4"/>
  <c r="D14" i="4"/>
  <c r="C35" i="4"/>
  <c r="C34" i="4"/>
  <c r="C13" i="4"/>
  <c r="C11" i="4"/>
  <c r="B12" i="4"/>
  <c r="C2" i="4"/>
  <c r="C10" i="4"/>
  <c r="B4" i="4"/>
  <c r="C5" i="4"/>
  <c r="D9" i="4"/>
  <c r="B9" i="4"/>
  <c r="C7" i="4"/>
  <c r="B14" i="4"/>
</calcChain>
</file>

<file path=xl/sharedStrings.xml><?xml version="1.0" encoding="utf-8"?>
<sst xmlns="http://schemas.openxmlformats.org/spreadsheetml/2006/main" count="489" uniqueCount="74">
  <si>
    <t>Litros</t>
  </si>
  <si>
    <t>Euros</t>
  </si>
  <si>
    <t>TOTAL CERTIFICADO</t>
  </si>
  <si>
    <t>TOTAL MESA</t>
  </si>
  <si>
    <t>NACIONAL</t>
  </si>
  <si>
    <t>IMPORTADO</t>
  </si>
  <si>
    <t>TOTAL VINHO</t>
  </si>
  <si>
    <t>INCIM</t>
  </si>
  <si>
    <t>ALENTEJO</t>
  </si>
  <si>
    <t>ALGARVE</t>
  </si>
  <si>
    <t>BEIRAS</t>
  </si>
  <si>
    <t>LISBOA</t>
  </si>
  <si>
    <t>MINHO</t>
  </si>
  <si>
    <t>PENINSULA DE SETUBAL</t>
  </si>
  <si>
    <t>TEJO</t>
  </si>
  <si>
    <t>INA + LIDL</t>
  </si>
  <si>
    <t>BEIRA ATLANTICO</t>
  </si>
  <si>
    <t>BEIRA INTERIOR</t>
  </si>
  <si>
    <t>DOURO</t>
  </si>
  <si>
    <t>MESA</t>
  </si>
  <si>
    <t xml:space="preserve">     IMPORTADO</t>
  </si>
  <si>
    <t xml:space="preserve">     NACIONAL</t>
  </si>
  <si>
    <t>TERRAS DE CISTER</t>
  </si>
  <si>
    <t>TERRAS DO DAO</t>
  </si>
  <si>
    <t>TRAS OS MONTES</t>
  </si>
  <si>
    <t>TOTAL VINHOS</t>
  </si>
  <si>
    <t xml:space="preserve">     REGIONAL</t>
  </si>
  <si>
    <t xml:space="preserve">     VQPRD</t>
  </si>
  <si>
    <t>jan-dez</t>
  </si>
  <si>
    <t>IGP</t>
  </si>
  <si>
    <t>DOP</t>
  </si>
  <si>
    <t>BEIRA ATLÂNTICO</t>
  </si>
  <si>
    <t>TERRAS DO DÃO</t>
  </si>
  <si>
    <t>TOTAL</t>
  </si>
  <si>
    <t>s/Mesa</t>
  </si>
  <si>
    <t>Vendas no Mercado Nacional</t>
  </si>
  <si>
    <t>VOLUME (LITROS)</t>
  </si>
  <si>
    <t>VALOR (EUROS)</t>
  </si>
  <si>
    <t>VOLUME (QUOTA)</t>
  </si>
  <si>
    <t>VALOR (QUOTA)</t>
  </si>
  <si>
    <t>Quota</t>
  </si>
  <si>
    <t>REGIÃO / CANAL DISTRIBUIÇÃO</t>
  </si>
  <si>
    <r>
      <t xml:space="preserve">D </t>
    </r>
    <r>
      <rPr>
        <b/>
        <sz val="11"/>
        <color theme="0"/>
        <rFont val="Calibri"/>
        <family val="2"/>
      </rPr>
      <t>2018 / 2017</t>
    </r>
  </si>
  <si>
    <r>
      <t xml:space="preserve">D </t>
    </r>
    <r>
      <rPr>
        <b/>
        <sz val="11"/>
        <color theme="0"/>
        <rFont val="Calibri"/>
        <family val="2"/>
      </rPr>
      <t xml:space="preserve">2018 / 2017 </t>
    </r>
  </si>
  <si>
    <t>PREÇO MÉDIO (€/l)</t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</si>
  <si>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2018/2017</t>
    </r>
  </si>
  <si>
    <t>PREÇO MÉDIO (EURO/LITRO)</t>
  </si>
  <si>
    <t>Janeiro - dezembro de 2018  vs Janeiro-dezembro 2017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</si>
  <si>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</si>
  <si>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</si>
  <si>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</si>
  <si>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</si>
  <si>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</si>
  <si>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</si>
  <si>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</si>
  <si>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</si>
  <si>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</si>
  <si>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</si>
  <si>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2018</t>
    </r>
  </si>
  <si>
    <t>VENDAS ATÉ DEZEMBRO</t>
  </si>
  <si>
    <t>CERTIFICADO + MESA</t>
  </si>
  <si>
    <t>p.p.</t>
  </si>
  <si>
    <t xml:space="preserve">CERTIFICADO </t>
  </si>
  <si>
    <t>Evolução das vendas nacionais dos vinhos tranquilos certificados por  Região  / Canal de Distribuição</t>
  </si>
  <si>
    <t>Evolução das vendas nacionais de vinhos tranquilos certificados Canal de Distribuição / Tipo de Produto / Região</t>
  </si>
  <si>
    <t>Evolução das vendas nacionais dos vinhos tranquilos certificados por Canal de Distribuição/ Região / Tipo de Certificação</t>
  </si>
  <si>
    <t>Evolução das vendas nacionais de vinho tranquilo por Tipo de Produto / Canal de Distribuição</t>
  </si>
  <si>
    <t>1. Mercado dos vinhos tranquilos em Portugal</t>
  </si>
  <si>
    <t>2. Evolução das vendas nacionais de vinho tranquilo por Tipo de Produto / Canal de Distribuição</t>
  </si>
  <si>
    <t>3. Evolução das vendas nacionais de vinhos tranquilos certificados Canal de Distribuição / Tipo de Produto / Região</t>
  </si>
  <si>
    <t>4. Evolução das vendas nacionais dos vinhos tranquilos certificados por Canal de Distribuição/ Região / Tipo de Certificação</t>
  </si>
  <si>
    <t>5. Evolução das vendas nacionais dos vinhos tranquilos certificados por  Região  / Canal de Distribuição</t>
  </si>
  <si>
    <t>Fonte: Elaboração própria com base em dados Nielsen</t>
  </si>
  <si>
    <t xml:space="preserve">NÃO CERTIFICADO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</si>
</sst>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8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theme="4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 style="medium">
        <color theme="5" tint="-0.24994659260841701"/>
      </left>
      <right/>
      <top/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 style="thin">
        <color indexed="23"/>
      </top>
      <bottom style="hair">
        <color indexed="23"/>
      </bottom>
      <diagonal/>
    </border>
    <border>
      <left/>
      <right/>
      <top style="thin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3" fillId="0" borderId="0" xfId="0" applyFont="1"/>
    <xf numFmtId="0" fontId="0" fillId="0" borderId="0" xfId="0" applyBorder="1"/>
    <xf numFmtId="0" fontId="6" fillId="0" borderId="0" xfId="0" applyFont="1" applyFill="1" applyBorder="1"/>
    <xf numFmtId="0" fontId="6" fillId="0" borderId="0" xfId="0" applyFont="1" applyFill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/>
    <xf numFmtId="3" fontId="0" fillId="0" borderId="0" xfId="0" applyNumberFormat="1" applyBorder="1"/>
    <xf numFmtId="0" fontId="7" fillId="2" borderId="2" xfId="0" applyFont="1" applyFill="1" applyBorder="1"/>
    <xf numFmtId="0" fontId="0" fillId="0" borderId="3" xfId="0" applyBorder="1"/>
    <xf numFmtId="3" fontId="0" fillId="0" borderId="4" xfId="0" applyNumberFormat="1" applyBorder="1"/>
    <xf numFmtId="3" fontId="7" fillId="2" borderId="5" xfId="0" applyNumberFormat="1" applyFont="1" applyFill="1" applyBorder="1"/>
    <xf numFmtId="3" fontId="7" fillId="2" borderId="6" xfId="0" applyNumberFormat="1" applyFont="1" applyFill="1" applyBorder="1"/>
    <xf numFmtId="0" fontId="8" fillId="3" borderId="7" xfId="0" applyFont="1" applyFill="1" applyBorder="1"/>
    <xf numFmtId="3" fontId="8" fillId="3" borderId="8" xfId="0" applyNumberFormat="1" applyFont="1" applyFill="1" applyBorder="1"/>
    <xf numFmtId="3" fontId="8" fillId="3" borderId="9" xfId="0" applyNumberFormat="1" applyFont="1" applyFill="1" applyBorder="1"/>
    <xf numFmtId="3" fontId="0" fillId="0" borderId="0" xfId="0" applyNumberFormat="1"/>
    <xf numFmtId="0" fontId="0" fillId="0" borderId="10" xfId="0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0" xfId="0" applyFont="1" applyBorder="1"/>
    <xf numFmtId="0" fontId="0" fillId="0" borderId="0" xfId="0" applyFont="1"/>
    <xf numFmtId="0" fontId="7" fillId="2" borderId="3" xfId="0" applyFont="1" applyFill="1" applyBorder="1"/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164" fontId="5" fillId="0" borderId="23" xfId="0" applyNumberFormat="1" applyFont="1" applyFill="1" applyBorder="1" applyAlignment="1">
      <alignment horizont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3" fontId="3" fillId="0" borderId="26" xfId="0" applyNumberFormat="1" applyFont="1" applyBorder="1"/>
    <xf numFmtId="164" fontId="5" fillId="0" borderId="15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20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164" fontId="5" fillId="0" borderId="26" xfId="0" applyNumberFormat="1" applyFont="1" applyFill="1" applyBorder="1" applyAlignment="1">
      <alignment horizontal="center"/>
    </xf>
    <xf numFmtId="164" fontId="0" fillId="0" borderId="28" xfId="0" applyNumberFormat="1" applyBorder="1"/>
    <xf numFmtId="164" fontId="0" fillId="0" borderId="29" xfId="0" applyNumberFormat="1" applyBorder="1"/>
    <xf numFmtId="164" fontId="3" fillId="0" borderId="24" xfId="0" applyNumberFormat="1" applyFont="1" applyFill="1" applyBorder="1"/>
    <xf numFmtId="164" fontId="3" fillId="0" borderId="25" xfId="0" applyNumberFormat="1" applyFont="1" applyFill="1" applyBorder="1"/>
    <xf numFmtId="164" fontId="3" fillId="0" borderId="26" xfId="0" applyNumberFormat="1" applyFont="1" applyFill="1" applyBorder="1"/>
    <xf numFmtId="164" fontId="0" fillId="0" borderId="28" xfId="0" applyNumberFormat="1" applyFill="1" applyBorder="1"/>
    <xf numFmtId="164" fontId="0" fillId="0" borderId="29" xfId="0" applyNumberFormat="1" applyFill="1" applyBorder="1"/>
    <xf numFmtId="164" fontId="3" fillId="0" borderId="25" xfId="0" applyNumberFormat="1" applyFont="1" applyBorder="1"/>
    <xf numFmtId="164" fontId="3" fillId="0" borderId="26" xfId="0" applyNumberFormat="1" applyFont="1" applyBorder="1"/>
    <xf numFmtId="2" fontId="6" fillId="0" borderId="17" xfId="0" applyNumberFormat="1" applyFont="1" applyFill="1" applyBorder="1" applyAlignment="1">
      <alignment horizontal="center"/>
    </xf>
    <xf numFmtId="164" fontId="5" fillId="0" borderId="30" xfId="0" applyNumberFormat="1" applyFont="1" applyFill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2" fontId="5" fillId="0" borderId="22" xfId="0" applyNumberFormat="1" applyFont="1" applyFill="1" applyBorder="1" applyAlignment="1">
      <alignment horizontal="center"/>
    </xf>
    <xf numFmtId="164" fontId="5" fillId="0" borderId="29" xfId="0" applyNumberFormat="1" applyFont="1" applyFill="1" applyBorder="1" applyAlignment="1">
      <alignment horizontal="center"/>
    </xf>
    <xf numFmtId="2" fontId="5" fillId="0" borderId="25" xfId="0" applyNumberFormat="1" applyFont="1" applyFill="1" applyBorder="1" applyAlignment="1">
      <alignment horizontal="center"/>
    </xf>
    <xf numFmtId="2" fontId="6" fillId="0" borderId="28" xfId="0" applyNumberFormat="1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5" fillId="0" borderId="33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0" borderId="20" xfId="0" applyFont="1" applyBorder="1"/>
    <xf numFmtId="3" fontId="3" fillId="0" borderId="0" xfId="0" applyNumberFormat="1" applyFont="1" applyBorder="1"/>
    <xf numFmtId="3" fontId="0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/>
    <xf numFmtId="3" fontId="3" fillId="0" borderId="23" xfId="0" applyNumberFormat="1" applyFont="1" applyBorder="1"/>
    <xf numFmtId="164" fontId="3" fillId="0" borderId="23" xfId="0" applyNumberFormat="1" applyFont="1" applyBorder="1"/>
    <xf numFmtId="3" fontId="0" fillId="0" borderId="27" xfId="0" applyNumberFormat="1" applyFont="1" applyBorder="1"/>
    <xf numFmtId="3" fontId="0" fillId="0" borderId="28" xfId="0" applyNumberFormat="1" applyFont="1" applyBorder="1"/>
    <xf numFmtId="3" fontId="0" fillId="0" borderId="29" xfId="0" applyNumberFormat="1" applyFont="1" applyBorder="1"/>
    <xf numFmtId="164" fontId="0" fillId="0" borderId="28" xfId="0" applyNumberFormat="1" applyFont="1" applyBorder="1"/>
    <xf numFmtId="164" fontId="0" fillId="0" borderId="29" xfId="0" applyNumberFormat="1" applyFont="1" applyBorder="1"/>
    <xf numFmtId="2" fontId="0" fillId="0" borderId="28" xfId="0" applyNumberFormat="1" applyFont="1" applyBorder="1"/>
    <xf numFmtId="2" fontId="0" fillId="0" borderId="36" xfId="0" applyNumberFormat="1" applyFont="1" applyBorder="1"/>
    <xf numFmtId="2" fontId="3" fillId="0" borderId="25" xfId="0" applyNumberFormat="1" applyFont="1" applyBorder="1"/>
    <xf numFmtId="2" fontId="3" fillId="0" borderId="23" xfId="0" applyNumberFormat="1" applyFont="1" applyBorder="1"/>
    <xf numFmtId="164" fontId="6" fillId="0" borderId="32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29" xfId="0" applyNumberFormat="1" applyFont="1" applyFill="1" applyBorder="1" applyAlignment="1">
      <alignment horizontal="center"/>
    </xf>
    <xf numFmtId="0" fontId="0" fillId="0" borderId="19" xfId="0" applyFont="1" applyBorder="1"/>
    <xf numFmtId="3" fontId="0" fillId="0" borderId="35" xfId="0" applyNumberFormat="1" applyFont="1" applyBorder="1"/>
    <xf numFmtId="3" fontId="0" fillId="0" borderId="36" xfId="0" applyNumberFormat="1" applyFont="1" applyBorder="1"/>
    <xf numFmtId="3" fontId="0" fillId="0" borderId="31" xfId="0" applyNumberFormat="1" applyFont="1" applyBorder="1"/>
    <xf numFmtId="164" fontId="0" fillId="0" borderId="36" xfId="0" applyNumberFormat="1" applyFont="1" applyBorder="1"/>
    <xf numFmtId="164" fontId="0" fillId="0" borderId="31" xfId="0" applyNumberFormat="1" applyFont="1" applyBorder="1"/>
    <xf numFmtId="164" fontId="6" fillId="0" borderId="20" xfId="0" applyNumberFormat="1" applyFont="1" applyFill="1" applyBorder="1" applyAlignment="1">
      <alignment horizontal="center"/>
    </xf>
    <xf numFmtId="164" fontId="6" fillId="0" borderId="31" xfId="0" applyNumberFormat="1" applyFont="1" applyFill="1" applyBorder="1" applyAlignment="1">
      <alignment horizontal="center"/>
    </xf>
    <xf numFmtId="164" fontId="6" fillId="0" borderId="33" xfId="0" applyNumberFormat="1" applyFont="1" applyFill="1" applyBorder="1" applyAlignment="1">
      <alignment horizontal="center"/>
    </xf>
    <xf numFmtId="3" fontId="3" fillId="0" borderId="22" xfId="0" applyNumberFormat="1" applyFont="1" applyBorder="1"/>
    <xf numFmtId="3" fontId="3" fillId="0" borderId="39" xfId="0" applyNumberFormat="1" applyFont="1" applyBorder="1"/>
    <xf numFmtId="0" fontId="0" fillId="0" borderId="0" xfId="0" applyFill="1" applyBorder="1"/>
    <xf numFmtId="0" fontId="2" fillId="4" borderId="0" xfId="0" applyFont="1" applyFill="1" applyBorder="1" applyAlignment="1">
      <alignment horizontal="center"/>
    </xf>
    <xf numFmtId="0" fontId="11" fillId="0" borderId="0" xfId="1"/>
    <xf numFmtId="3" fontId="0" fillId="0" borderId="43" xfId="0" applyNumberFormat="1" applyBorder="1"/>
    <xf numFmtId="3" fontId="3" fillId="0" borderId="42" xfId="0" applyNumberFormat="1" applyFont="1" applyBorder="1"/>
    <xf numFmtId="164" fontId="5" fillId="0" borderId="42" xfId="0" applyNumberFormat="1" applyFont="1" applyFill="1" applyBorder="1" applyAlignment="1">
      <alignment horizontal="center"/>
    </xf>
    <xf numFmtId="164" fontId="0" fillId="0" borderId="43" xfId="0" applyNumberFormat="1" applyFill="1" applyBorder="1"/>
    <xf numFmtId="3" fontId="0" fillId="0" borderId="43" xfId="0" applyNumberFormat="1" applyFont="1" applyBorder="1"/>
    <xf numFmtId="0" fontId="2" fillId="4" borderId="50" xfId="0" applyFont="1" applyFill="1" applyBorder="1" applyAlignment="1">
      <alignment horizontal="center"/>
    </xf>
    <xf numFmtId="0" fontId="2" fillId="4" borderId="49" xfId="0" applyFont="1" applyFill="1" applyBorder="1" applyAlignment="1">
      <alignment horizontal="center"/>
    </xf>
    <xf numFmtId="0" fontId="2" fillId="4" borderId="53" xfId="0" applyFont="1" applyFill="1" applyBorder="1" applyAlignment="1">
      <alignment horizontal="center"/>
    </xf>
    <xf numFmtId="2" fontId="3" fillId="0" borderId="24" xfId="0" applyNumberFormat="1" applyFont="1" applyBorder="1"/>
    <xf numFmtId="2" fontId="0" fillId="0" borderId="27" xfId="0" applyNumberFormat="1" applyFont="1" applyBorder="1"/>
    <xf numFmtId="2" fontId="0" fillId="0" borderId="35" xfId="0" applyNumberFormat="1" applyFont="1" applyBorder="1"/>
    <xf numFmtId="164" fontId="0" fillId="0" borderId="40" xfId="0" applyNumberFormat="1" applyFont="1" applyBorder="1"/>
    <xf numFmtId="164" fontId="0" fillId="0" borderId="41" xfId="0" applyNumberFormat="1" applyFont="1" applyBorder="1"/>
    <xf numFmtId="3" fontId="0" fillId="0" borderId="38" xfId="0" applyNumberFormat="1" applyFont="1" applyBorder="1"/>
    <xf numFmtId="3" fontId="0" fillId="0" borderId="30" xfId="0" applyNumberFormat="1" applyFont="1" applyBorder="1"/>
    <xf numFmtId="164" fontId="6" fillId="0" borderId="14" xfId="0" applyNumberFormat="1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/>
    </xf>
    <xf numFmtId="164" fontId="5" fillId="0" borderId="37" xfId="0" applyNumberFormat="1" applyFont="1" applyFill="1" applyBorder="1" applyAlignment="1">
      <alignment horizontal="center"/>
    </xf>
    <xf numFmtId="2" fontId="3" fillId="0" borderId="26" xfId="0" applyNumberFormat="1" applyFont="1" applyBorder="1"/>
    <xf numFmtId="164" fontId="0" fillId="0" borderId="30" xfId="0" applyNumberFormat="1" applyFont="1" applyBorder="1"/>
    <xf numFmtId="164" fontId="3" fillId="0" borderId="39" xfId="0" applyNumberFormat="1" applyFont="1" applyBorder="1"/>
    <xf numFmtId="3" fontId="3" fillId="0" borderId="54" xfId="0" applyNumberFormat="1" applyFont="1" applyBorder="1"/>
    <xf numFmtId="3" fontId="0" fillId="0" borderId="18" xfId="0" applyNumberFormat="1" applyFont="1" applyBorder="1"/>
    <xf numFmtId="3" fontId="0" fillId="0" borderId="21" xfId="0" applyNumberFormat="1" applyFont="1" applyBorder="1"/>
    <xf numFmtId="2" fontId="0" fillId="0" borderId="34" xfId="0" applyNumberFormat="1" applyFont="1" applyBorder="1"/>
    <xf numFmtId="2" fontId="0" fillId="0" borderId="38" xfId="0" applyNumberFormat="1" applyFont="1" applyBorder="1"/>
    <xf numFmtId="164" fontId="6" fillId="0" borderId="37" xfId="0" applyNumberFormat="1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164" fontId="6" fillId="0" borderId="30" xfId="0" applyNumberFormat="1" applyFont="1" applyFill="1" applyBorder="1" applyAlignment="1">
      <alignment horizontal="center"/>
    </xf>
    <xf numFmtId="164" fontId="6" fillId="0" borderId="26" xfId="0" applyNumberFormat="1" applyFont="1" applyFill="1" applyBorder="1" applyAlignment="1">
      <alignment horizontal="center"/>
    </xf>
    <xf numFmtId="0" fontId="2" fillId="4" borderId="61" xfId="0" applyFont="1" applyFill="1" applyBorder="1" applyAlignment="1">
      <alignment horizontal="center"/>
    </xf>
    <xf numFmtId="0" fontId="2" fillId="4" borderId="62" xfId="0" applyFont="1" applyFill="1" applyBorder="1" applyAlignment="1">
      <alignment horizontal="center"/>
    </xf>
    <xf numFmtId="0" fontId="0" fillId="0" borderId="17" xfId="0" applyBorder="1" applyAlignment="1"/>
    <xf numFmtId="0" fontId="0" fillId="0" borderId="17" xfId="0" applyBorder="1"/>
    <xf numFmtId="164" fontId="5" fillId="0" borderId="18" xfId="0" applyNumberFormat="1" applyFont="1" applyFill="1" applyBorder="1" applyAlignment="1">
      <alignment horizontal="center"/>
    </xf>
    <xf numFmtId="3" fontId="0" fillId="0" borderId="35" xfId="0" applyNumberFormat="1" applyBorder="1"/>
    <xf numFmtId="3" fontId="0" fillId="0" borderId="36" xfId="0" applyNumberFormat="1" applyBorder="1"/>
    <xf numFmtId="3" fontId="0" fillId="0" borderId="31" xfId="0" applyNumberFormat="1" applyBorder="1"/>
    <xf numFmtId="3" fontId="0" fillId="0" borderId="38" xfId="0" applyNumberFormat="1" applyBorder="1"/>
    <xf numFmtId="3" fontId="0" fillId="0" borderId="30" xfId="0" applyNumberFormat="1" applyBorder="1"/>
    <xf numFmtId="164" fontId="6" fillId="0" borderId="38" xfId="0" applyNumberFormat="1" applyFont="1" applyFill="1" applyBorder="1" applyAlignment="1">
      <alignment horizontal="center"/>
    </xf>
    <xf numFmtId="164" fontId="6" fillId="0" borderId="28" xfId="0" applyNumberFormat="1" applyFont="1" applyFill="1" applyBorder="1" applyAlignment="1">
      <alignment horizontal="center"/>
    </xf>
    <xf numFmtId="164" fontId="6" fillId="0" borderId="36" xfId="0" applyNumberFormat="1" applyFont="1" applyFill="1" applyBorder="1" applyAlignment="1">
      <alignment horizontal="center"/>
    </xf>
    <xf numFmtId="164" fontId="6" fillId="0" borderId="65" xfId="0" applyNumberFormat="1" applyFont="1" applyFill="1" applyBorder="1" applyAlignment="1">
      <alignment horizontal="center"/>
    </xf>
    <xf numFmtId="164" fontId="6" fillId="0" borderId="66" xfId="0" applyNumberFormat="1" applyFont="1" applyFill="1" applyBorder="1" applyAlignment="1">
      <alignment horizontal="center"/>
    </xf>
    <xf numFmtId="2" fontId="6" fillId="0" borderId="19" xfId="0" applyNumberFormat="1" applyFont="1" applyFill="1" applyBorder="1" applyAlignment="1">
      <alignment horizontal="center"/>
    </xf>
    <xf numFmtId="2" fontId="6" fillId="0" borderId="36" xfId="0" applyNumberFormat="1" applyFont="1" applyFill="1" applyBorder="1" applyAlignment="1">
      <alignment horizontal="center"/>
    </xf>
    <xf numFmtId="164" fontId="5" fillId="0" borderId="54" xfId="0" applyNumberFormat="1" applyFont="1" applyFill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2" fontId="6" fillId="0" borderId="41" xfId="0" applyNumberFormat="1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center"/>
    </xf>
    <xf numFmtId="2" fontId="0" fillId="0" borderId="15" xfId="0" applyNumberFormat="1" applyFont="1" applyBorder="1"/>
    <xf numFmtId="2" fontId="0" fillId="0" borderId="30" xfId="0" applyNumberFormat="1" applyFont="1" applyBorder="1"/>
    <xf numFmtId="2" fontId="0" fillId="0" borderId="20" xfId="0" applyNumberFormat="1" applyFont="1" applyBorder="1"/>
    <xf numFmtId="2" fontId="0" fillId="0" borderId="31" xfId="0" applyNumberFormat="1" applyFont="1" applyBorder="1"/>
    <xf numFmtId="0" fontId="2" fillId="4" borderId="70" xfId="0" applyFont="1" applyFill="1" applyBorder="1" applyAlignment="1">
      <alignment horizontal="center"/>
    </xf>
    <xf numFmtId="3" fontId="0" fillId="0" borderId="66" xfId="0" applyNumberFormat="1" applyBorder="1"/>
    <xf numFmtId="0" fontId="2" fillId="4" borderId="67" xfId="0" applyFont="1" applyFill="1" applyBorder="1" applyAlignment="1">
      <alignment horizontal="center"/>
    </xf>
    <xf numFmtId="3" fontId="0" fillId="0" borderId="34" xfId="0" applyNumberFormat="1" applyBorder="1"/>
    <xf numFmtId="0" fontId="2" fillId="4" borderId="71" xfId="0" applyFont="1" applyFill="1" applyBorder="1" applyAlignment="1">
      <alignment horizontal="center"/>
    </xf>
    <xf numFmtId="164" fontId="3" fillId="0" borderId="39" xfId="0" applyNumberFormat="1" applyFont="1" applyFill="1" applyBorder="1"/>
    <xf numFmtId="2" fontId="5" fillId="0" borderId="24" xfId="0" applyNumberFormat="1" applyFont="1" applyFill="1" applyBorder="1" applyAlignment="1">
      <alignment horizontal="center"/>
    </xf>
    <xf numFmtId="2" fontId="6" fillId="0" borderId="34" xfId="0" applyNumberFormat="1" applyFont="1" applyFill="1" applyBorder="1" applyAlignment="1">
      <alignment horizontal="center"/>
    </xf>
    <xf numFmtId="2" fontId="6" fillId="0" borderId="27" xfId="0" applyNumberFormat="1" applyFont="1" applyFill="1" applyBorder="1" applyAlignment="1">
      <alignment horizontal="center"/>
    </xf>
    <xf numFmtId="2" fontId="6" fillId="0" borderId="35" xfId="0" applyNumberFormat="1" applyFont="1" applyFill="1" applyBorder="1" applyAlignment="1">
      <alignment horizontal="center"/>
    </xf>
    <xf numFmtId="2" fontId="5" fillId="0" borderId="54" xfId="0" applyNumberFormat="1" applyFont="1" applyFill="1" applyBorder="1" applyAlignment="1">
      <alignment horizontal="center"/>
    </xf>
    <xf numFmtId="164" fontId="6" fillId="0" borderId="24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0" fontId="15" fillId="0" borderId="0" xfId="2" applyFont="1"/>
    <xf numFmtId="0" fontId="15" fillId="0" borderId="0" xfId="2" applyFont="1" applyBorder="1"/>
    <xf numFmtId="0" fontId="15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 wrapText="1"/>
    </xf>
    <xf numFmtId="0" fontId="29" fillId="0" borderId="0" xfId="2" applyFont="1" applyBorder="1" applyAlignment="1">
      <alignment vertical="center"/>
    </xf>
    <xf numFmtId="0" fontId="31" fillId="0" borderId="0" xfId="2" applyFont="1" applyBorder="1" applyAlignment="1">
      <alignment horizontal="center" vertical="center"/>
    </xf>
    <xf numFmtId="0" fontId="15" fillId="0" borderId="72" xfId="2" applyFont="1" applyBorder="1"/>
    <xf numFmtId="0" fontId="15" fillId="0" borderId="72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1" fillId="0" borderId="0" xfId="2" applyFont="1" applyBorder="1"/>
    <xf numFmtId="0" fontId="33" fillId="0" borderId="0" xfId="2" applyFont="1" applyBorder="1" applyAlignment="1">
      <alignment vertical="center"/>
    </xf>
    <xf numFmtId="0" fontId="30" fillId="0" borderId="0" xfId="2" applyFont="1" applyBorder="1"/>
    <xf numFmtId="2" fontId="30" fillId="0" borderId="0" xfId="2" applyNumberFormat="1" applyFont="1" applyBorder="1"/>
    <xf numFmtId="0" fontId="30" fillId="0" borderId="72" xfId="2" applyFont="1" applyBorder="1"/>
    <xf numFmtId="0" fontId="25" fillId="5" borderId="0" xfId="2" applyFont="1" applyFill="1" applyBorder="1" applyAlignment="1">
      <alignment horizontal="left" vertical="center" indent="1"/>
    </xf>
    <xf numFmtId="0" fontId="26" fillId="5" borderId="0" xfId="2" applyFont="1" applyFill="1" applyBorder="1" applyAlignment="1">
      <alignment horizontal="left" vertical="center" indent="1"/>
    </xf>
    <xf numFmtId="2" fontId="26" fillId="5" borderId="0" xfId="2" applyNumberFormat="1" applyFont="1" applyFill="1" applyBorder="1" applyAlignment="1">
      <alignment horizontal="center" vertical="center"/>
    </xf>
    <xf numFmtId="0" fontId="15" fillId="5" borderId="0" xfId="2" applyFont="1" applyFill="1" applyBorder="1" applyAlignment="1">
      <alignment horizontal="center" vertical="center"/>
    </xf>
    <xf numFmtId="0" fontId="35" fillId="0" borderId="0" xfId="2" applyFont="1" applyBorder="1" applyAlignment="1">
      <alignment vertical="center"/>
    </xf>
    <xf numFmtId="0" fontId="36" fillId="0" borderId="0" xfId="2" applyFont="1" applyBorder="1"/>
    <xf numFmtId="164" fontId="36" fillId="0" borderId="0" xfId="2" applyNumberFormat="1" applyFont="1" applyBorder="1"/>
    <xf numFmtId="164" fontId="28" fillId="5" borderId="0" xfId="3" applyNumberFormat="1" applyFont="1" applyFill="1" applyBorder="1" applyAlignment="1">
      <alignment horizontal="center" vertical="center"/>
    </xf>
    <xf numFmtId="164" fontId="5" fillId="0" borderId="27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34" xfId="0" applyNumberFormat="1" applyFont="1" applyFill="1" applyBorder="1" applyAlignment="1">
      <alignment horizontal="center"/>
    </xf>
    <xf numFmtId="164" fontId="31" fillId="0" borderId="0" xfId="2" applyNumberFormat="1" applyFont="1" applyBorder="1" applyAlignment="1">
      <alignment horizontal="center" vertical="center"/>
    </xf>
    <xf numFmtId="164" fontId="27" fillId="5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Border="1" applyAlignment="1">
      <alignment horizontal="right" indent="1"/>
    </xf>
    <xf numFmtId="164" fontId="15" fillId="0" borderId="0" xfId="2" applyNumberFormat="1" applyFont="1" applyBorder="1" applyAlignment="1">
      <alignment horizontal="right" indent="1"/>
    </xf>
    <xf numFmtId="164" fontId="30" fillId="0" borderId="0" xfId="2" applyNumberFormat="1" applyFont="1" applyBorder="1"/>
    <xf numFmtId="0" fontId="14" fillId="4" borderId="0" xfId="2" applyFont="1" applyFill="1" applyBorder="1" applyAlignment="1">
      <alignment horizontal="center" vertical="center"/>
    </xf>
    <xf numFmtId="0" fontId="18" fillId="4" borderId="0" xfId="2" applyFont="1" applyFill="1"/>
    <xf numFmtId="0" fontId="19" fillId="4" borderId="0" xfId="2" applyFont="1" applyFill="1" applyBorder="1" applyAlignment="1">
      <alignment horizontal="center" vertical="center"/>
    </xf>
    <xf numFmtId="0" fontId="19" fillId="4" borderId="0" xfId="2" applyFont="1" applyFill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/>
    </xf>
    <xf numFmtId="0" fontId="2" fillId="4" borderId="22" xfId="0" applyFont="1" applyFill="1" applyBorder="1"/>
    <xf numFmtId="164" fontId="2" fillId="4" borderId="23" xfId="0" applyNumberFormat="1" applyFont="1" applyFill="1" applyBorder="1"/>
    <xf numFmtId="0" fontId="2" fillId="4" borderId="53" xfId="0" applyFont="1" applyFill="1" applyBorder="1" applyAlignment="1">
      <alignment horizontal="center" vertical="center"/>
    </xf>
    <xf numFmtId="0" fontId="2" fillId="4" borderId="75" xfId="0" applyFont="1" applyFill="1" applyBorder="1" applyAlignment="1">
      <alignment horizontal="center" vertical="center"/>
    </xf>
    <xf numFmtId="3" fontId="0" fillId="0" borderId="17" xfId="0" applyNumberFormat="1" applyBorder="1"/>
    <xf numFmtId="3" fontId="0" fillId="0" borderId="18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0" fontId="2" fillId="4" borderId="79" xfId="0" applyFont="1" applyFill="1" applyBorder="1" applyAlignment="1">
      <alignment horizontal="center" vertical="center"/>
    </xf>
    <xf numFmtId="0" fontId="2" fillId="4" borderId="80" xfId="0" applyFont="1" applyFill="1" applyBorder="1" applyAlignment="1">
      <alignment horizontal="center" vertical="center"/>
    </xf>
    <xf numFmtId="0" fontId="2" fillId="4" borderId="81" xfId="0" applyFont="1" applyFill="1" applyBorder="1" applyAlignment="1">
      <alignment horizontal="center" vertical="center"/>
    </xf>
    <xf numFmtId="0" fontId="2" fillId="4" borderId="84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164" fontId="0" fillId="0" borderId="38" xfId="0" applyNumberFormat="1" applyBorder="1"/>
    <xf numFmtId="164" fontId="0" fillId="0" borderId="36" xfId="0" applyNumberFormat="1" applyBorder="1"/>
    <xf numFmtId="0" fontId="2" fillId="4" borderId="55" xfId="0" applyFont="1" applyFill="1" applyBorder="1" applyAlignment="1">
      <alignment horizontal="center" vertical="center"/>
    </xf>
    <xf numFmtId="165" fontId="5" fillId="0" borderId="30" xfId="0" applyNumberFormat="1" applyFont="1" applyFill="1" applyBorder="1" applyAlignment="1">
      <alignment horizontal="center"/>
    </xf>
    <xf numFmtId="165" fontId="5" fillId="0" borderId="31" xfId="0" applyNumberFormat="1" applyFont="1" applyFill="1" applyBorder="1" applyAlignment="1">
      <alignment horizontal="center"/>
    </xf>
    <xf numFmtId="3" fontId="2" fillId="4" borderId="89" xfId="0" applyNumberFormat="1" applyFont="1" applyFill="1" applyBorder="1"/>
    <xf numFmtId="3" fontId="2" fillId="4" borderId="90" xfId="0" applyNumberFormat="1" applyFont="1" applyFill="1" applyBorder="1"/>
    <xf numFmtId="3" fontId="2" fillId="4" borderId="91" xfId="0" applyNumberFormat="1" applyFont="1" applyFill="1" applyBorder="1"/>
    <xf numFmtId="164" fontId="2" fillId="4" borderId="90" xfId="0" applyNumberFormat="1" applyFont="1" applyFill="1" applyBorder="1"/>
    <xf numFmtId="164" fontId="2" fillId="4" borderId="91" xfId="0" applyNumberFormat="1" applyFont="1" applyFill="1" applyBorder="1"/>
    <xf numFmtId="165" fontId="2" fillId="4" borderId="88" xfId="0" applyNumberFormat="1" applyFont="1" applyFill="1" applyBorder="1" applyAlignment="1">
      <alignment horizontal="center"/>
    </xf>
    <xf numFmtId="0" fontId="2" fillId="4" borderId="92" xfId="0" applyFont="1" applyFill="1" applyBorder="1" applyAlignment="1">
      <alignment horizontal="center" vertical="center"/>
    </xf>
    <xf numFmtId="3" fontId="2" fillId="4" borderId="93" xfId="0" applyNumberFormat="1" applyFont="1" applyFill="1" applyBorder="1"/>
    <xf numFmtId="164" fontId="2" fillId="4" borderId="21" xfId="0" applyNumberFormat="1" applyFont="1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2" fillId="4" borderId="19" xfId="0" applyNumberFormat="1" applyFont="1" applyFill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2" fillId="4" borderId="50" xfId="0" applyNumberFormat="1" applyFont="1" applyFill="1" applyBorder="1" applyAlignment="1">
      <alignment horizontal="center"/>
    </xf>
    <xf numFmtId="2" fontId="2" fillId="4" borderId="61" xfId="0" applyNumberFormat="1" applyFont="1" applyFill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0" fillId="0" borderId="41" xfId="0" applyFont="1" applyBorder="1"/>
    <xf numFmtId="0" fontId="37" fillId="0" borderId="0" xfId="2" applyFont="1"/>
    <xf numFmtId="0" fontId="9" fillId="0" borderId="0" xfId="0" applyFont="1" applyAlignment="1">
      <alignment horizontal="center" vertical="center"/>
    </xf>
    <xf numFmtId="17" fontId="10" fillId="0" borderId="0" xfId="0" applyNumberFormat="1" applyFont="1" applyAlignment="1">
      <alignment horizontal="center"/>
    </xf>
    <xf numFmtId="0" fontId="13" fillId="4" borderId="0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/>
    </xf>
    <xf numFmtId="0" fontId="23" fillId="5" borderId="0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left" vertical="center"/>
    </xf>
    <xf numFmtId="0" fontId="16" fillId="4" borderId="0" xfId="2" applyFont="1" applyFill="1" applyBorder="1" applyAlignment="1">
      <alignment horizontal="left" vertical="center"/>
    </xf>
    <xf numFmtId="0" fontId="17" fillId="4" borderId="0" xfId="2" applyFont="1" applyFill="1" applyBorder="1" applyAlignment="1">
      <alignment horizontal="left" vertical="center" wrapText="1" indent="2"/>
    </xf>
    <xf numFmtId="0" fontId="16" fillId="4" borderId="0" xfId="2" applyFont="1" applyFill="1" applyBorder="1" applyAlignment="1">
      <alignment horizontal="left" vertical="center" wrapText="1" indent="2"/>
    </xf>
    <xf numFmtId="0" fontId="20" fillId="0" borderId="0" xfId="2" quotePrefix="1" applyFont="1" applyFill="1" applyBorder="1" applyAlignment="1">
      <alignment horizontal="left" vertical="top"/>
    </xf>
    <xf numFmtId="0" fontId="21" fillId="0" borderId="0" xfId="2" quotePrefix="1" applyFont="1" applyFill="1" applyBorder="1" applyAlignment="1">
      <alignment horizontal="left" vertical="top"/>
    </xf>
    <xf numFmtId="164" fontId="34" fillId="5" borderId="0" xfId="0" applyNumberFormat="1" applyFont="1" applyFill="1" applyBorder="1" applyAlignment="1">
      <alignment horizontal="center" vertical="center"/>
    </xf>
    <xf numFmtId="0" fontId="32" fillId="5" borderId="0" xfId="2" applyFont="1" applyFill="1" applyBorder="1" applyAlignment="1">
      <alignment horizontal="center" vertical="center" wrapText="1"/>
    </xf>
    <xf numFmtId="0" fontId="21" fillId="0" borderId="0" xfId="2" quotePrefix="1" applyFont="1" applyBorder="1" applyAlignment="1">
      <alignment horizontal="center" vertical="center"/>
    </xf>
    <xf numFmtId="0" fontId="2" fillId="4" borderId="77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2" fillId="4" borderId="8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83" xfId="0" applyFont="1" applyFill="1" applyBorder="1" applyAlignment="1">
      <alignment horizontal="center" vertical="center"/>
    </xf>
    <xf numFmtId="0" fontId="4" fillId="4" borderId="78" xfId="0" applyFont="1" applyFill="1" applyBorder="1" applyAlignment="1">
      <alignment horizontal="center" vertical="center"/>
    </xf>
    <xf numFmtId="0" fontId="2" fillId="4" borderId="8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85" xfId="0" applyFont="1" applyFill="1" applyBorder="1" applyAlignment="1">
      <alignment horizontal="center" vertical="center"/>
    </xf>
    <xf numFmtId="0" fontId="2" fillId="4" borderId="74" xfId="0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/>
    </xf>
    <xf numFmtId="0" fontId="2" fillId="4" borderId="69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</cellXfs>
  <cellStyles count="4">
    <cellStyle name="Hiperligação" xfId="1" builtinId="8"/>
    <cellStyle name="Normal" xfId="0" builtinId="0"/>
    <cellStyle name="Normal 2" xfId="2" xr:uid="{00000000-0005-0000-0000-000002000000}"/>
    <cellStyle name="Percentagem 2" xfId="3" xr:uid="{00000000-0005-0000-0000-000003000000}"/>
  </cellStyles>
  <dxfs count="3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showGridLines="0" showRowColHeaders="0" tabSelected="1" workbookViewId="0">
      <selection activeCell="E22" sqref="E22"/>
    </sheetView>
  </sheetViews>
  <sheetFormatPr defaultRowHeight="15" x14ac:dyDescent="0.25"/>
  <sheetData>
    <row r="2" spans="1:9" x14ac:dyDescent="0.25">
      <c r="D2" s="240" t="s">
        <v>35</v>
      </c>
      <c r="E2" s="240"/>
      <c r="F2" s="240"/>
      <c r="G2" s="240"/>
      <c r="H2" s="240"/>
      <c r="I2" s="240"/>
    </row>
    <row r="3" spans="1:9" x14ac:dyDescent="0.25">
      <c r="D3" s="240"/>
      <c r="E3" s="240"/>
      <c r="F3" s="240"/>
      <c r="G3" s="240"/>
      <c r="H3" s="240"/>
      <c r="I3" s="240"/>
    </row>
    <row r="4" spans="1:9" ht="15.75" x14ac:dyDescent="0.25">
      <c r="D4" s="241" t="s">
        <v>47</v>
      </c>
      <c r="E4" s="241"/>
      <c r="F4" s="241"/>
      <c r="G4" s="241"/>
      <c r="H4" s="241"/>
      <c r="I4" s="241"/>
    </row>
    <row r="7" spans="1:9" x14ac:dyDescent="0.25">
      <c r="A7" s="96" t="s">
        <v>67</v>
      </c>
    </row>
    <row r="9" spans="1:9" x14ac:dyDescent="0.25">
      <c r="A9" s="96" t="s">
        <v>68</v>
      </c>
    </row>
    <row r="11" spans="1:9" x14ac:dyDescent="0.25">
      <c r="A11" s="96" t="s">
        <v>69</v>
      </c>
    </row>
    <row r="13" spans="1:9" x14ac:dyDescent="0.25">
      <c r="A13" s="96" t="s">
        <v>70</v>
      </c>
    </row>
    <row r="15" spans="1:9" x14ac:dyDescent="0.25">
      <c r="A15" s="96" t="s">
        <v>71</v>
      </c>
    </row>
  </sheetData>
  <mergeCells count="2">
    <mergeCell ref="D2:I3"/>
    <mergeCell ref="D4:I4"/>
  </mergeCells>
  <hyperlinks>
    <hyperlink ref="A7" location="'1'!A1" display="1. Mercado dos vinhos tranquilos em Portugal" xr:uid="{00000000-0004-0000-0000-000000000000}"/>
    <hyperlink ref="A9" location="'2'!A1" display="2. Evolução das vendas nacionais de vinho tranquilo por Tipo de Produto / Canal de Distribuição" xr:uid="{00000000-0004-0000-0000-000001000000}"/>
    <hyperlink ref="A11" location="'3'!A1" display="3. Evolução das vendas nacionais de vinhos tranquilos certificados Canal de Distribuição / Tipo de Produto / Região" xr:uid="{00000000-0004-0000-0000-000002000000}"/>
    <hyperlink ref="A13" location="'4'!A1" display="4. Evolução das vendas nacionais dos vinhos tranquilos certificados por Canal de Distribuição/ Região / Tipo de Certificação" xr:uid="{00000000-0004-0000-0000-000003000000}"/>
    <hyperlink ref="A15" location="'5'!A1" display="5. Evolução das vendas nacionais dos vinhos tranquilos certificados por  Região  / Canal de Distribuição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50"/>
  <sheetViews>
    <sheetView showGridLines="0" showRowColHeaders="0" zoomScale="80" zoomScaleNormal="80" workbookViewId="0">
      <selection activeCell="A10" sqref="A10"/>
    </sheetView>
  </sheetViews>
  <sheetFormatPr defaultRowHeight="16.5" x14ac:dyDescent="0.3"/>
  <cols>
    <col min="1" max="1" width="3.140625" style="167" customWidth="1"/>
    <col min="2" max="3" width="9.140625" style="167"/>
    <col min="4" max="4" width="5.5703125" style="167" customWidth="1"/>
    <col min="5" max="7" width="9.140625" style="167"/>
    <col min="8" max="8" width="12.85546875" style="167" customWidth="1"/>
    <col min="9" max="10" width="9.140625" style="167"/>
    <col min="11" max="11" width="9.140625" style="167" customWidth="1"/>
    <col min="12" max="12" width="10" style="167" customWidth="1"/>
    <col min="13" max="13" width="13.7109375" style="175" customWidth="1"/>
    <col min="14" max="16384" width="9.140625" style="167"/>
  </cols>
  <sheetData>
    <row r="2" spans="2:13" ht="11.25" customHeight="1" x14ac:dyDescent="0.3">
      <c r="B2" s="245" t="s">
        <v>48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197"/>
    </row>
    <row r="3" spans="2:13" ht="11.25" customHeight="1" x14ac:dyDescent="0.3"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197"/>
    </row>
    <row r="4" spans="2:13" ht="11.25" customHeight="1" x14ac:dyDescent="0.3">
      <c r="B4" s="246" t="s">
        <v>58</v>
      </c>
      <c r="C4" s="246"/>
      <c r="D4" s="247" t="s">
        <v>59</v>
      </c>
      <c r="E4" s="248"/>
      <c r="F4" s="248"/>
      <c r="G4" s="248"/>
      <c r="H4" s="248"/>
      <c r="I4" s="248"/>
      <c r="J4" s="248"/>
      <c r="K4" s="248"/>
      <c r="L4" s="198"/>
      <c r="M4" s="199"/>
    </row>
    <row r="5" spans="2:13" ht="11.25" customHeight="1" x14ac:dyDescent="0.3">
      <c r="B5" s="246"/>
      <c r="C5" s="246"/>
      <c r="D5" s="248"/>
      <c r="E5" s="248"/>
      <c r="F5" s="248"/>
      <c r="G5" s="248"/>
      <c r="H5" s="248"/>
      <c r="I5" s="248"/>
      <c r="J5" s="248"/>
      <c r="K5" s="248"/>
      <c r="L5" s="198"/>
      <c r="M5" s="200"/>
    </row>
    <row r="6" spans="2:13" x14ac:dyDescent="0.3">
      <c r="D6" s="168"/>
      <c r="E6" s="168"/>
      <c r="F6" s="168"/>
      <c r="G6" s="168"/>
      <c r="H6" s="168"/>
      <c r="I6" s="168"/>
      <c r="J6" s="168"/>
      <c r="K6" s="168"/>
      <c r="L6" s="168"/>
      <c r="M6" s="169"/>
    </row>
    <row r="7" spans="2:13" ht="25.5" customHeight="1" x14ac:dyDescent="0.3">
      <c r="B7" s="242" t="s">
        <v>49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</row>
    <row r="8" spans="2:13" ht="16.5" customHeight="1" x14ac:dyDescent="0.3">
      <c r="B8" s="249"/>
      <c r="C8" s="250"/>
      <c r="D8" s="250"/>
      <c r="E8" s="168"/>
      <c r="F8" s="168"/>
      <c r="G8" s="168"/>
      <c r="H8" s="168"/>
      <c r="I8" s="168"/>
      <c r="J8" s="168"/>
      <c r="K8" s="168"/>
      <c r="L8" s="168"/>
      <c r="M8" s="170" t="s">
        <v>50</v>
      </c>
    </row>
    <row r="9" spans="2:13" ht="20.100000000000001" customHeight="1" x14ac:dyDescent="0.3">
      <c r="B9" s="250"/>
      <c r="C9" s="250"/>
      <c r="D9" s="250"/>
      <c r="E9" s="244" t="s">
        <v>51</v>
      </c>
      <c r="F9" s="244"/>
      <c r="G9" s="251">
        <f>'3'!I23</f>
        <v>-1.1569014185056943E-2</v>
      </c>
      <c r="H9" s="251"/>
      <c r="I9" s="181" t="s">
        <v>52</v>
      </c>
      <c r="J9" s="182"/>
      <c r="K9" s="183">
        <f>L9*100</f>
        <v>2.8946519418620182</v>
      </c>
      <c r="L9" s="193">
        <f>'3'!I6</f>
        <v>2.8946519418620184E-2</v>
      </c>
      <c r="M9" s="188">
        <f>'3'!H6</f>
        <v>0.43727990209033224</v>
      </c>
    </row>
    <row r="10" spans="2:13" ht="19.5" customHeight="1" x14ac:dyDescent="0.3">
      <c r="B10" s="250"/>
      <c r="C10" s="250"/>
      <c r="D10" s="250"/>
      <c r="E10" s="244"/>
      <c r="F10" s="244"/>
      <c r="G10" s="251"/>
      <c r="H10" s="251"/>
      <c r="I10" s="181" t="s">
        <v>53</v>
      </c>
      <c r="J10" s="182"/>
      <c r="K10" s="183">
        <f>L10*100</f>
        <v>-4.0915278435899278</v>
      </c>
      <c r="L10" s="193">
        <f>'3'!I20</f>
        <v>-4.0915278435899274E-2</v>
      </c>
      <c r="M10" s="188">
        <f>'3'!H20</f>
        <v>0.56272009790966782</v>
      </c>
    </row>
    <row r="11" spans="2:13" ht="20.100000000000001" customHeight="1" x14ac:dyDescent="0.35">
      <c r="B11" s="250"/>
      <c r="C11" s="250"/>
      <c r="D11" s="250"/>
      <c r="E11" s="171"/>
      <c r="F11" s="171"/>
      <c r="G11" s="185"/>
      <c r="H11" s="186"/>
      <c r="I11" s="168"/>
      <c r="J11" s="168"/>
      <c r="K11" s="168"/>
      <c r="L11" s="194"/>
      <c r="M11" s="172"/>
    </row>
    <row r="12" spans="2:13" ht="20.100000000000001" customHeight="1" x14ac:dyDescent="0.3">
      <c r="B12" s="250"/>
      <c r="C12" s="250"/>
      <c r="D12" s="250"/>
      <c r="E12" s="244" t="s">
        <v>54</v>
      </c>
      <c r="F12" s="244"/>
      <c r="G12" s="251">
        <f>'3'!R23</f>
        <v>4.9606890592497406E-2</v>
      </c>
      <c r="H12" s="251"/>
      <c r="I12" s="181" t="s">
        <v>52</v>
      </c>
      <c r="J12" s="182"/>
      <c r="K12" s="183">
        <f>L12*100</f>
        <v>8.0776519562369007</v>
      </c>
      <c r="L12" s="193">
        <f>'3'!R6</f>
        <v>8.0776519562369004E-2</v>
      </c>
      <c r="M12" s="188">
        <f>'3'!Q6</f>
        <v>0.63992807348977976</v>
      </c>
    </row>
    <row r="13" spans="2:13" ht="20.100000000000001" customHeight="1" x14ac:dyDescent="0.3">
      <c r="B13" s="250"/>
      <c r="C13" s="250"/>
      <c r="D13" s="250"/>
      <c r="E13" s="244"/>
      <c r="F13" s="244"/>
      <c r="G13" s="251"/>
      <c r="H13" s="251"/>
      <c r="I13" s="181" t="s">
        <v>53</v>
      </c>
      <c r="J13" s="182"/>
      <c r="K13" s="183">
        <f>L13*100</f>
        <v>-0.15679104863520746</v>
      </c>
      <c r="L13" s="193">
        <f>'3'!R20</f>
        <v>-1.5679104863520745E-3</v>
      </c>
      <c r="M13" s="188">
        <f>'3'!Q20</f>
        <v>0.36007192651022024</v>
      </c>
    </row>
    <row r="14" spans="2:13" ht="20.100000000000001" customHeight="1" x14ac:dyDescent="0.35">
      <c r="B14" s="250"/>
      <c r="C14" s="250"/>
      <c r="D14" s="250"/>
      <c r="E14" s="168"/>
      <c r="F14" s="171"/>
      <c r="G14" s="185"/>
      <c r="H14" s="187"/>
      <c r="I14" s="168"/>
      <c r="J14" s="168"/>
      <c r="K14" s="168"/>
      <c r="L14" s="194"/>
      <c r="M14" s="169"/>
    </row>
    <row r="15" spans="2:13" ht="20.100000000000001" customHeight="1" x14ac:dyDescent="0.3">
      <c r="B15" s="250"/>
      <c r="C15" s="250"/>
      <c r="D15" s="250"/>
      <c r="E15" s="244" t="s">
        <v>55</v>
      </c>
      <c r="F15" s="244"/>
      <c r="G15" s="251">
        <f>'3'!X23</f>
        <v>6.1891933433385844E-2</v>
      </c>
      <c r="H15" s="251"/>
      <c r="I15" s="181" t="s">
        <v>52</v>
      </c>
      <c r="J15" s="182"/>
      <c r="K15" s="183">
        <f>L15*100</f>
        <v>5.0371908710118412</v>
      </c>
      <c r="L15" s="193">
        <f>'3'!X6</f>
        <v>5.0371908710118408E-2</v>
      </c>
      <c r="M15" s="184"/>
    </row>
    <row r="16" spans="2:13" ht="20.100000000000001" customHeight="1" x14ac:dyDescent="0.3">
      <c r="B16" s="250"/>
      <c r="C16" s="250"/>
      <c r="D16" s="250"/>
      <c r="E16" s="244"/>
      <c r="F16" s="244"/>
      <c r="G16" s="251"/>
      <c r="H16" s="251"/>
      <c r="I16" s="181" t="s">
        <v>53</v>
      </c>
      <c r="J16" s="182"/>
      <c r="K16" s="183">
        <f>L16*100</f>
        <v>4.1025956377845905</v>
      </c>
      <c r="L16" s="193">
        <f>'3'!X20</f>
        <v>4.1025956377845903E-2</v>
      </c>
      <c r="M16" s="184"/>
    </row>
    <row r="17" spans="2:13" ht="11.25" customHeight="1" x14ac:dyDescent="0.3">
      <c r="B17" s="250"/>
      <c r="C17" s="250"/>
      <c r="D17" s="250"/>
      <c r="E17" s="168"/>
      <c r="F17" s="168"/>
      <c r="G17" s="168"/>
      <c r="H17" s="168"/>
      <c r="I17" s="168"/>
      <c r="J17" s="168"/>
      <c r="K17" s="168"/>
      <c r="L17" s="168"/>
      <c r="M17" s="169"/>
    </row>
    <row r="18" spans="2:13" ht="11.25" customHeight="1" x14ac:dyDescent="0.3"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9"/>
    </row>
    <row r="19" spans="2:13" ht="11.25" customHeight="1" x14ac:dyDescent="0.3"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4"/>
    </row>
    <row r="20" spans="2:13" ht="11.25" customHeight="1" x14ac:dyDescent="0.3"/>
    <row r="21" spans="2:13" ht="11.25" customHeight="1" x14ac:dyDescent="0.3"/>
    <row r="22" spans="2:13" ht="25.5" customHeight="1" x14ac:dyDescent="0.3">
      <c r="B22" s="242" t="s">
        <v>56</v>
      </c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</row>
    <row r="23" spans="2:13" x14ac:dyDescent="0.3">
      <c r="B23" s="253"/>
      <c r="C23" s="253"/>
      <c r="D23" s="253"/>
      <c r="E23" s="168"/>
      <c r="F23" s="168"/>
      <c r="G23" s="168"/>
      <c r="H23" s="168"/>
      <c r="I23" s="168"/>
      <c r="J23" s="168"/>
      <c r="K23" s="168"/>
      <c r="L23" s="168"/>
      <c r="M23" s="170" t="s">
        <v>50</v>
      </c>
    </row>
    <row r="24" spans="2:13" ht="20.100000000000001" customHeight="1" x14ac:dyDescent="0.3">
      <c r="B24" s="253"/>
      <c r="C24" s="253"/>
      <c r="D24" s="253"/>
      <c r="E24" s="244" t="s">
        <v>51</v>
      </c>
      <c r="F24" s="244"/>
      <c r="G24" s="251">
        <f>'3'!I67</f>
        <v>-2.316041275503699E-2</v>
      </c>
      <c r="H24" s="251"/>
      <c r="I24" s="181" t="s">
        <v>52</v>
      </c>
      <c r="J24" s="182"/>
      <c r="K24" s="183">
        <f>L24*100</f>
        <v>1.6567038032131194</v>
      </c>
      <c r="L24" s="193">
        <f>'3'!I50</f>
        <v>1.6567038032131193E-2</v>
      </c>
      <c r="M24" s="188">
        <f>'3'!H50</f>
        <v>0.47064809947771835</v>
      </c>
    </row>
    <row r="25" spans="2:13" ht="20.100000000000001" customHeight="1" x14ac:dyDescent="0.3">
      <c r="B25" s="253"/>
      <c r="C25" s="253"/>
      <c r="D25" s="253"/>
      <c r="E25" s="244"/>
      <c r="F25" s="244"/>
      <c r="G25" s="251"/>
      <c r="H25" s="251"/>
      <c r="I25" s="181" t="s">
        <v>53</v>
      </c>
      <c r="J25" s="182"/>
      <c r="K25" s="183">
        <f>L25*100</f>
        <v>-5.5962082045032799</v>
      </c>
      <c r="L25" s="193">
        <f>'3'!I64</f>
        <v>-5.59620820450328E-2</v>
      </c>
      <c r="M25" s="188">
        <f>'3'!H64</f>
        <v>0.52935190052228165</v>
      </c>
    </row>
    <row r="26" spans="2:13" ht="20.100000000000001" customHeight="1" x14ac:dyDescent="0.3">
      <c r="B26" s="253"/>
      <c r="C26" s="253"/>
      <c r="D26" s="253"/>
      <c r="E26" s="171"/>
      <c r="F26" s="171"/>
      <c r="G26" s="171"/>
      <c r="H26" s="168"/>
      <c r="I26" s="176"/>
      <c r="J26" s="168"/>
      <c r="K26" s="168"/>
      <c r="L26" s="194"/>
      <c r="M26" s="192"/>
    </row>
    <row r="27" spans="2:13" ht="20.100000000000001" customHeight="1" x14ac:dyDescent="0.3">
      <c r="B27" s="253"/>
      <c r="C27" s="253"/>
      <c r="D27" s="253"/>
      <c r="E27" s="244" t="s">
        <v>54</v>
      </c>
      <c r="F27" s="244"/>
      <c r="G27" s="251">
        <f>'3'!R67</f>
        <v>6.4625867186016789E-2</v>
      </c>
      <c r="H27" s="251"/>
      <c r="I27" s="181" t="s">
        <v>52</v>
      </c>
      <c r="J27" s="182"/>
      <c r="K27" s="183">
        <f>L27*100</f>
        <v>6.6423105509125904</v>
      </c>
      <c r="L27" s="193">
        <f>'3'!R50</f>
        <v>6.6423105509125904E-2</v>
      </c>
      <c r="M27" s="188">
        <f>'3'!Q50</f>
        <v>0.70380964932210299</v>
      </c>
    </row>
    <row r="28" spans="2:13" ht="20.100000000000001" customHeight="1" x14ac:dyDescent="0.3">
      <c r="B28" s="253"/>
      <c r="C28" s="253"/>
      <c r="D28" s="253"/>
      <c r="E28" s="244"/>
      <c r="F28" s="244"/>
      <c r="G28" s="251"/>
      <c r="H28" s="251"/>
      <c r="I28" s="181" t="s">
        <v>53</v>
      </c>
      <c r="J28" s="182"/>
      <c r="K28" s="183">
        <f>L28*100</f>
        <v>6.0379458968291662</v>
      </c>
      <c r="L28" s="193">
        <f>'3'!R64</f>
        <v>6.0379458968291659E-2</v>
      </c>
      <c r="M28" s="188">
        <f>'3'!Q64</f>
        <v>0.29619035067789706</v>
      </c>
    </row>
    <row r="29" spans="2:13" ht="20.100000000000001" customHeight="1" x14ac:dyDescent="0.3">
      <c r="B29" s="253"/>
      <c r="C29" s="253"/>
      <c r="D29" s="253"/>
      <c r="E29" s="168"/>
      <c r="F29" s="171"/>
      <c r="G29" s="177"/>
      <c r="H29" s="178"/>
      <c r="I29" s="176"/>
      <c r="J29" s="168"/>
      <c r="K29" s="168"/>
      <c r="L29" s="195"/>
      <c r="M29" s="169"/>
    </row>
    <row r="30" spans="2:13" ht="20.100000000000001" customHeight="1" x14ac:dyDescent="0.3">
      <c r="B30" s="253"/>
      <c r="C30" s="253"/>
      <c r="D30" s="253"/>
      <c r="E30" s="252" t="s">
        <v>55</v>
      </c>
      <c r="F30" s="252"/>
      <c r="G30" s="251">
        <f>'3'!X67</f>
        <v>8.9867651851254851E-2</v>
      </c>
      <c r="H30" s="251"/>
      <c r="I30" s="181" t="s">
        <v>52</v>
      </c>
      <c r="J30" s="182"/>
      <c r="K30" s="183">
        <f>L30*100</f>
        <v>4.9043560937708532</v>
      </c>
      <c r="L30" s="193">
        <f>'3'!X50</f>
        <v>4.9043560937708536E-2</v>
      </c>
      <c r="M30" s="184"/>
    </row>
    <row r="31" spans="2:13" ht="20.100000000000001" customHeight="1" x14ac:dyDescent="0.3">
      <c r="B31" s="253"/>
      <c r="C31" s="253"/>
      <c r="D31" s="253"/>
      <c r="E31" s="252"/>
      <c r="F31" s="252"/>
      <c r="G31" s="251"/>
      <c r="H31" s="251"/>
      <c r="I31" s="181" t="s">
        <v>53</v>
      </c>
      <c r="J31" s="182"/>
      <c r="K31" s="183">
        <f>L31*100</f>
        <v>12.3238207703935</v>
      </c>
      <c r="L31" s="193">
        <f>'3'!X64</f>
        <v>0.123238207703935</v>
      </c>
      <c r="M31" s="184"/>
    </row>
    <row r="32" spans="2:13" ht="15.75" customHeight="1" x14ac:dyDescent="0.3">
      <c r="B32" s="253"/>
      <c r="C32" s="253"/>
      <c r="D32" s="253"/>
      <c r="E32" s="168"/>
      <c r="F32" s="168"/>
      <c r="G32" s="168"/>
      <c r="H32" s="168"/>
      <c r="I32" s="168"/>
      <c r="J32" s="168"/>
      <c r="K32" s="168"/>
      <c r="L32" s="168"/>
      <c r="M32" s="169"/>
    </row>
    <row r="33" spans="2:15" ht="12" customHeight="1" x14ac:dyDescent="0.3"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9"/>
    </row>
    <row r="34" spans="2:15" ht="12" customHeight="1" x14ac:dyDescent="0.3"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4"/>
    </row>
    <row r="35" spans="2:15" ht="12" customHeight="1" x14ac:dyDescent="0.3"/>
    <row r="36" spans="2:15" ht="12" customHeight="1" x14ac:dyDescent="0.3"/>
    <row r="37" spans="2:15" ht="25.5" customHeight="1" x14ac:dyDescent="0.3">
      <c r="B37" s="242" t="s">
        <v>57</v>
      </c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</row>
    <row r="38" spans="2:15" x14ac:dyDescent="0.3">
      <c r="B38" s="253"/>
      <c r="C38" s="253"/>
      <c r="D38" s="253"/>
      <c r="E38" s="168"/>
      <c r="F38" s="168"/>
      <c r="G38" s="168"/>
      <c r="H38" s="168"/>
      <c r="I38" s="168"/>
      <c r="J38" s="168"/>
      <c r="K38" s="168"/>
      <c r="L38" s="196"/>
      <c r="M38" s="170" t="s">
        <v>50</v>
      </c>
    </row>
    <row r="39" spans="2:15" ht="20.100000000000001" customHeight="1" x14ac:dyDescent="0.3">
      <c r="B39" s="253"/>
      <c r="C39" s="253"/>
      <c r="D39" s="253"/>
      <c r="E39" s="244" t="s">
        <v>51</v>
      </c>
      <c r="F39" s="244"/>
      <c r="G39" s="251">
        <f>'3'!I45</f>
        <v>1.5451640870407783E-2</v>
      </c>
      <c r="H39" s="251"/>
      <c r="I39" s="181" t="s">
        <v>52</v>
      </c>
      <c r="J39" s="181"/>
      <c r="K39" s="183">
        <f>L39*100</f>
        <v>6.6774402129183077</v>
      </c>
      <c r="L39" s="193">
        <f>'3'!I28</f>
        <v>6.6774402129183077E-2</v>
      </c>
      <c r="M39" s="188">
        <f>'3'!H28</f>
        <v>0.36245368302622222</v>
      </c>
    </row>
    <row r="40" spans="2:15" ht="20.100000000000001" customHeight="1" x14ac:dyDescent="0.3">
      <c r="B40" s="253"/>
      <c r="C40" s="253"/>
      <c r="D40" s="253"/>
      <c r="E40" s="244"/>
      <c r="F40" s="244"/>
      <c r="G40" s="251"/>
      <c r="H40" s="251"/>
      <c r="I40" s="181" t="s">
        <v>53</v>
      </c>
      <c r="J40" s="181"/>
      <c r="K40" s="183">
        <f>L40*100</f>
        <v>-1.15828670397497</v>
      </c>
      <c r="L40" s="193">
        <f>'3'!I42</f>
        <v>-1.15828670397497E-2</v>
      </c>
      <c r="M40" s="188">
        <f>'3'!H42</f>
        <v>0.63754631697377784</v>
      </c>
    </row>
    <row r="41" spans="2:15" ht="20.100000000000001" customHeight="1" x14ac:dyDescent="0.3">
      <c r="B41" s="253"/>
      <c r="C41" s="253"/>
      <c r="D41" s="253"/>
      <c r="E41" s="171"/>
      <c r="F41" s="171"/>
      <c r="G41" s="177"/>
      <c r="H41" s="179"/>
      <c r="I41" s="176"/>
      <c r="J41" s="176"/>
      <c r="K41" s="168"/>
      <c r="L41" s="194"/>
      <c r="M41" s="192"/>
    </row>
    <row r="42" spans="2:15" ht="20.100000000000001" customHeight="1" x14ac:dyDescent="0.3">
      <c r="B42" s="253"/>
      <c r="C42" s="253"/>
      <c r="D42" s="253"/>
      <c r="E42" s="244" t="s">
        <v>54</v>
      </c>
      <c r="F42" s="244"/>
      <c r="G42" s="251">
        <f>'3'!R45</f>
        <v>3.7667523682483245E-2</v>
      </c>
      <c r="H42" s="251"/>
      <c r="I42" s="181" t="s">
        <v>52</v>
      </c>
      <c r="J42" s="181"/>
      <c r="K42" s="183">
        <f>L42*100</f>
        <v>9.5170806560965868</v>
      </c>
      <c r="L42" s="193">
        <f>'3'!R28</f>
        <v>9.5170806560965868E-2</v>
      </c>
      <c r="M42" s="188">
        <f>'3'!Q28</f>
        <v>0.58782617292326067</v>
      </c>
    </row>
    <row r="43" spans="2:15" ht="20.100000000000001" customHeight="1" x14ac:dyDescent="0.3">
      <c r="B43" s="253"/>
      <c r="C43" s="253"/>
      <c r="D43" s="253"/>
      <c r="E43" s="244"/>
      <c r="F43" s="244"/>
      <c r="G43" s="251"/>
      <c r="H43" s="251"/>
      <c r="I43" s="181" t="s">
        <v>53</v>
      </c>
      <c r="J43" s="181"/>
      <c r="K43" s="183">
        <f>L43*100</f>
        <v>-3.4622204957747753</v>
      </c>
      <c r="L43" s="193">
        <f>'3'!R42</f>
        <v>-3.4622204957747753E-2</v>
      </c>
      <c r="M43" s="188">
        <f>'3'!Q42</f>
        <v>0.41217382707673939</v>
      </c>
    </row>
    <row r="44" spans="2:15" ht="20.100000000000001" customHeight="1" x14ac:dyDescent="0.3">
      <c r="B44" s="253"/>
      <c r="C44" s="253"/>
      <c r="D44" s="253"/>
      <c r="E44" s="168"/>
      <c r="F44" s="171"/>
      <c r="G44" s="177"/>
      <c r="H44" s="178"/>
      <c r="I44" s="176"/>
      <c r="J44" s="176"/>
      <c r="K44" s="168"/>
      <c r="L44" s="195"/>
      <c r="M44" s="169"/>
      <c r="N44" s="168"/>
      <c r="O44" s="168"/>
    </row>
    <row r="45" spans="2:15" ht="20.100000000000001" customHeight="1" x14ac:dyDescent="0.3">
      <c r="B45" s="253"/>
      <c r="C45" s="253"/>
      <c r="D45" s="253"/>
      <c r="E45" s="252" t="s">
        <v>55</v>
      </c>
      <c r="F45" s="252"/>
      <c r="G45" s="251">
        <f>'3'!X45</f>
        <v>2.1877834372331949E-2</v>
      </c>
      <c r="H45" s="251"/>
      <c r="I45" s="181" t="s">
        <v>52</v>
      </c>
      <c r="J45" s="181"/>
      <c r="K45" s="183">
        <f>L45*100</f>
        <v>2.6618940588662587</v>
      </c>
      <c r="L45" s="193">
        <f>'3'!X28</f>
        <v>2.6618940588662588E-2</v>
      </c>
      <c r="M45" s="184"/>
      <c r="O45" s="168"/>
    </row>
    <row r="46" spans="2:15" ht="20.100000000000001" customHeight="1" x14ac:dyDescent="0.3">
      <c r="B46" s="253"/>
      <c r="C46" s="253"/>
      <c r="D46" s="253"/>
      <c r="E46" s="252"/>
      <c r="F46" s="252"/>
      <c r="G46" s="251"/>
      <c r="H46" s="251"/>
      <c r="I46" s="181" t="s">
        <v>53</v>
      </c>
      <c r="J46" s="181"/>
      <c r="K46" s="183">
        <f>L46*100</f>
        <v>-2.3309326750535573</v>
      </c>
      <c r="L46" s="193">
        <f>'3'!X42</f>
        <v>-2.3309326750535573E-2</v>
      </c>
      <c r="M46" s="184"/>
    </row>
    <row r="47" spans="2:15" ht="5.25" customHeight="1" x14ac:dyDescent="0.3">
      <c r="B47" s="253"/>
      <c r="C47" s="253"/>
      <c r="D47" s="253"/>
      <c r="E47" s="178"/>
      <c r="F47" s="178"/>
      <c r="G47" s="168"/>
      <c r="H47" s="168"/>
      <c r="I47" s="168"/>
      <c r="J47" s="168"/>
      <c r="K47" s="168"/>
      <c r="L47" s="168"/>
      <c r="M47" s="169"/>
    </row>
    <row r="48" spans="2:15" ht="8.25" customHeight="1" x14ac:dyDescent="0.3">
      <c r="B48" s="173"/>
      <c r="C48" s="173"/>
      <c r="D48" s="173"/>
      <c r="E48" s="180"/>
      <c r="F48" s="180"/>
      <c r="G48" s="173"/>
      <c r="H48" s="173"/>
      <c r="I48" s="173"/>
      <c r="J48" s="173"/>
      <c r="K48" s="173"/>
      <c r="L48" s="173"/>
      <c r="M48" s="174"/>
    </row>
    <row r="50" spans="2:2" x14ac:dyDescent="0.3">
      <c r="B50" s="239" t="s">
        <v>72</v>
      </c>
    </row>
  </sheetData>
  <sheetProtection algorithmName="SHA-512" hashValue="zIGVahTD2KPKqJrZNR6xlAseYpXhE1OnlnVCO7HQeY6AXO924FuLaYij0Jcqi5zT/IsFtzRnrsRKIklZbcl6/Q==" saltValue="uZKv+ntYUYfz4zRledAOnA==" spinCount="100000" sheet="1" objects="1" scenarios="1"/>
  <mergeCells count="27"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</mergeCells>
  <conditionalFormatting sqref="K9:K10">
    <cfRule type="iconSet" priority="82">
      <iconSet iconSet="3Arrows" showValue="0">
        <cfvo type="percent" val="0"/>
        <cfvo type="num" val="0"/>
        <cfvo type="num" val="0.1" gte="0"/>
      </iconSet>
    </cfRule>
  </conditionalFormatting>
  <conditionalFormatting sqref="L9">
    <cfRule type="cellIs" dxfId="29" priority="75" operator="lessThan">
      <formula>0</formula>
    </cfRule>
  </conditionalFormatting>
  <conditionalFormatting sqref="L10">
    <cfRule type="cellIs" dxfId="28" priority="74" operator="lessThan">
      <formula>0</formula>
    </cfRule>
  </conditionalFormatting>
  <conditionalFormatting sqref="L12">
    <cfRule type="cellIs" dxfId="27" priority="73" operator="lessThan">
      <formula>0</formula>
    </cfRule>
  </conditionalFormatting>
  <conditionalFormatting sqref="L13">
    <cfRule type="cellIs" dxfId="26" priority="72" operator="lessThan">
      <formula>0</formula>
    </cfRule>
  </conditionalFormatting>
  <conditionalFormatting sqref="L15">
    <cfRule type="cellIs" dxfId="25" priority="71" operator="lessThan">
      <formula>0</formula>
    </cfRule>
  </conditionalFormatting>
  <conditionalFormatting sqref="M9">
    <cfRule type="cellIs" dxfId="24" priority="64" operator="lessThan">
      <formula>0</formula>
    </cfRule>
  </conditionalFormatting>
  <conditionalFormatting sqref="M10">
    <cfRule type="cellIs" dxfId="23" priority="63" operator="lessThan">
      <formula>0</formula>
    </cfRule>
  </conditionalFormatting>
  <conditionalFormatting sqref="M12">
    <cfRule type="cellIs" dxfId="22" priority="62" operator="lessThan">
      <formula>0</formula>
    </cfRule>
  </conditionalFormatting>
  <conditionalFormatting sqref="M13">
    <cfRule type="cellIs" dxfId="21" priority="61" operator="lessThan">
      <formula>0</formula>
    </cfRule>
  </conditionalFormatting>
  <conditionalFormatting sqref="L24">
    <cfRule type="cellIs" dxfId="20" priority="60" operator="lessThan">
      <formula>0</formula>
    </cfRule>
  </conditionalFormatting>
  <conditionalFormatting sqref="L25">
    <cfRule type="cellIs" dxfId="19" priority="59" operator="lessThan">
      <formula>0</formula>
    </cfRule>
  </conditionalFormatting>
  <conditionalFormatting sqref="L27">
    <cfRule type="cellIs" dxfId="18" priority="58" operator="lessThan">
      <formula>0</formula>
    </cfRule>
  </conditionalFormatting>
  <conditionalFormatting sqref="L28">
    <cfRule type="cellIs" dxfId="17" priority="57" operator="lessThan">
      <formula>0</formula>
    </cfRule>
  </conditionalFormatting>
  <conditionalFormatting sqref="L30">
    <cfRule type="cellIs" dxfId="16" priority="56" operator="lessThan">
      <formula>0</formula>
    </cfRule>
  </conditionalFormatting>
  <conditionalFormatting sqref="L39">
    <cfRule type="cellIs" dxfId="15" priority="55" operator="lessThan">
      <formula>0</formula>
    </cfRule>
  </conditionalFormatting>
  <conditionalFormatting sqref="L40">
    <cfRule type="cellIs" dxfId="14" priority="54" operator="lessThan">
      <formula>0</formula>
    </cfRule>
  </conditionalFormatting>
  <conditionalFormatting sqref="L42">
    <cfRule type="cellIs" dxfId="13" priority="53" operator="lessThan">
      <formula>0</formula>
    </cfRule>
  </conditionalFormatting>
  <conditionalFormatting sqref="L43">
    <cfRule type="cellIs" dxfId="12" priority="52" operator="lessThan">
      <formula>0</formula>
    </cfRule>
  </conditionalFormatting>
  <conditionalFormatting sqref="M24">
    <cfRule type="cellIs" dxfId="11" priority="43" operator="lessThan">
      <formula>0</formula>
    </cfRule>
  </conditionalFormatting>
  <conditionalFormatting sqref="M25">
    <cfRule type="cellIs" dxfId="10" priority="42" operator="lessThan">
      <formula>0</formula>
    </cfRule>
  </conditionalFormatting>
  <conditionalFormatting sqref="M27">
    <cfRule type="cellIs" dxfId="9" priority="41" operator="lessThan">
      <formula>0</formula>
    </cfRule>
  </conditionalFormatting>
  <conditionalFormatting sqref="M28">
    <cfRule type="cellIs" dxfId="8" priority="40" operator="lessThan">
      <formula>0</formula>
    </cfRule>
  </conditionalFormatting>
  <conditionalFormatting sqref="M39">
    <cfRule type="cellIs" dxfId="7" priority="39" operator="lessThan">
      <formula>0</formula>
    </cfRule>
  </conditionalFormatting>
  <conditionalFormatting sqref="M40">
    <cfRule type="cellIs" dxfId="6" priority="38" operator="lessThan">
      <formula>0</formula>
    </cfRule>
  </conditionalFormatting>
  <conditionalFormatting sqref="M42">
    <cfRule type="cellIs" dxfId="5" priority="37" operator="lessThan">
      <formula>0</formula>
    </cfRule>
  </conditionalFormatting>
  <conditionalFormatting sqref="M43">
    <cfRule type="cellIs" dxfId="4" priority="36" operator="lessThan">
      <formula>0</formula>
    </cfRule>
  </conditionalFormatting>
  <conditionalFormatting sqref="K12:K13">
    <cfRule type="iconSet" priority="35">
      <iconSet iconSet="3Arrows" showValue="0">
        <cfvo type="percent" val="0"/>
        <cfvo type="num" val="0"/>
        <cfvo type="num" val="0.1" gte="0"/>
      </iconSet>
    </cfRule>
  </conditionalFormatting>
  <conditionalFormatting sqref="K15:K16">
    <cfRule type="iconSet" priority="34">
      <iconSet iconSet="3Arrows" showValue="0">
        <cfvo type="percent" val="0"/>
        <cfvo type="num" val="0"/>
        <cfvo type="num" val="0.1" gte="0"/>
      </iconSet>
    </cfRule>
  </conditionalFormatting>
  <conditionalFormatting sqref="K24:K25">
    <cfRule type="iconSet" priority="33">
      <iconSet iconSet="3Arrows" showValue="0">
        <cfvo type="percent" val="0"/>
        <cfvo type="num" val="0"/>
        <cfvo type="num" val="0.1" gte="0"/>
      </iconSet>
    </cfRule>
  </conditionalFormatting>
  <conditionalFormatting sqref="K27:K28">
    <cfRule type="iconSet" priority="32">
      <iconSet iconSet="3Arrows" showValue="0">
        <cfvo type="percent" val="0"/>
        <cfvo type="num" val="0"/>
        <cfvo type="num" val="0.1" gte="0"/>
      </iconSet>
    </cfRule>
  </conditionalFormatting>
  <conditionalFormatting sqref="K30:K31">
    <cfRule type="iconSet" priority="31">
      <iconSet iconSet="3Arrows" showValue="0">
        <cfvo type="percent" val="0"/>
        <cfvo type="num" val="0"/>
        <cfvo type="num" val="1" gte="0"/>
      </iconSet>
    </cfRule>
  </conditionalFormatting>
  <conditionalFormatting sqref="K39:K40">
    <cfRule type="iconSet" priority="30">
      <iconSet iconSet="3Arrows" showValue="0">
        <cfvo type="percent" val="0"/>
        <cfvo type="num" val="0"/>
        <cfvo type="num" val="1" gte="0"/>
      </iconSet>
    </cfRule>
  </conditionalFormatting>
  <conditionalFormatting sqref="K42:K43">
    <cfRule type="iconSet" priority="29">
      <iconSet iconSet="3Arrows" showValue="0">
        <cfvo type="percent" val="0"/>
        <cfvo type="num" val="0"/>
        <cfvo type="num" val="1" gte="0"/>
      </iconSet>
    </cfRule>
  </conditionalFormatting>
  <conditionalFormatting sqref="K45:K46">
    <cfRule type="iconSet" priority="28">
      <iconSet iconSet="3Arrows" showValue="0">
        <cfvo type="percent" val="0"/>
        <cfvo type="num" val="0"/>
        <cfvo type="num" val="1" gte="0"/>
      </iconSet>
    </cfRule>
  </conditionalFormatting>
  <conditionalFormatting sqref="L45">
    <cfRule type="cellIs" dxfId="3" priority="21" operator="lessThan">
      <formula>0</formula>
    </cfRule>
  </conditionalFormatting>
  <conditionalFormatting sqref="L31">
    <cfRule type="cellIs" dxfId="2" priority="20" operator="lessThan">
      <formula>0</formula>
    </cfRule>
  </conditionalFormatting>
  <conditionalFormatting sqref="L16">
    <cfRule type="cellIs" dxfId="1" priority="19" operator="lessThan">
      <formula>0</formula>
    </cfRule>
  </conditionalFormatting>
  <conditionalFormatting sqref="L46">
    <cfRule type="cellIs" dxfId="0" priority="18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10" id="{5EF3552D-C0CC-43E6-8C36-2EAFB4F7BC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8" id="{E4152B0F-4178-4CFF-BEAA-F9BD3274C8C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6" id="{27770D97-029F-4AEE-B0D8-58648861CF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5" id="{B45C6B7F-EE4E-417A-9499-7AAD7960F5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4" id="{9D9968F0-D147-4422-B739-F4028D5B9F3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3" id="{EEEE0EB1-7448-4565-A56B-D1A72CC673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" id="{BA526F0E-20AF-42A9-9B64-EC02841610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1" id="{5647C46D-B3D6-42D1-9CD6-F99FBF659F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3"/>
  <sheetViews>
    <sheetView showGridLines="0" showRowColHeaders="0" workbookViewId="0">
      <selection activeCell="M8" sqref="M8"/>
    </sheetView>
  </sheetViews>
  <sheetFormatPr defaultRowHeight="15" x14ac:dyDescent="0.25"/>
  <cols>
    <col min="1" max="1" width="25.140625" bestFit="1" customWidth="1"/>
    <col min="2" max="4" width="11.7109375" customWidth="1"/>
    <col min="5" max="7" width="10.7109375" customWidth="1"/>
    <col min="8" max="9" width="10.5703125" customWidth="1"/>
    <col min="10" max="10" width="2.140625" customWidth="1"/>
    <col min="11" max="13" width="11.7109375" customWidth="1"/>
    <col min="19" max="19" width="2.140625" customWidth="1"/>
    <col min="23" max="23" width="11.42578125" customWidth="1"/>
  </cols>
  <sheetData>
    <row r="1" spans="1:23" x14ac:dyDescent="0.25">
      <c r="A1" s="1" t="s">
        <v>66</v>
      </c>
    </row>
    <row r="2" spans="1:23" ht="15.75" thickBot="1" x14ac:dyDescent="0.3">
      <c r="G2" s="201"/>
    </row>
    <row r="3" spans="1:23" ht="20.25" customHeight="1" x14ac:dyDescent="0.25">
      <c r="A3" s="262" t="s">
        <v>60</v>
      </c>
      <c r="B3" s="264" t="s">
        <v>36</v>
      </c>
      <c r="C3" s="265"/>
      <c r="D3" s="266"/>
      <c r="E3" s="261" t="s">
        <v>38</v>
      </c>
      <c r="F3" s="255"/>
      <c r="G3" s="256"/>
      <c r="H3" s="259" t="s">
        <v>42</v>
      </c>
      <c r="I3" s="260"/>
      <c r="K3" s="267" t="s">
        <v>37</v>
      </c>
      <c r="L3" s="265"/>
      <c r="M3" s="266"/>
      <c r="N3" s="261" t="s">
        <v>39</v>
      </c>
      <c r="O3" s="255"/>
      <c r="P3" s="256"/>
      <c r="Q3" s="259" t="s">
        <v>42</v>
      </c>
      <c r="R3" s="260"/>
      <c r="T3" s="254" t="s">
        <v>44</v>
      </c>
      <c r="U3" s="255"/>
      <c r="V3" s="256"/>
      <c r="W3" s="257" t="s">
        <v>45</v>
      </c>
    </row>
    <row r="4" spans="1:23" ht="20.25" customHeight="1" thickBot="1" x14ac:dyDescent="0.3">
      <c r="A4" s="263"/>
      <c r="B4" s="211">
        <v>2016</v>
      </c>
      <c r="C4" s="212">
        <v>2017</v>
      </c>
      <c r="D4" s="213">
        <v>2018</v>
      </c>
      <c r="E4" s="214">
        <v>2016</v>
      </c>
      <c r="F4" s="215">
        <v>2017</v>
      </c>
      <c r="G4" s="218">
        <v>2018</v>
      </c>
      <c r="H4" s="206" t="s">
        <v>0</v>
      </c>
      <c r="I4" s="205" t="s">
        <v>61</v>
      </c>
      <c r="K4" s="227">
        <v>2016</v>
      </c>
      <c r="L4" s="212">
        <v>2017</v>
      </c>
      <c r="M4" s="213">
        <v>2018</v>
      </c>
      <c r="N4" s="214">
        <v>2016</v>
      </c>
      <c r="O4" s="215">
        <v>2017</v>
      </c>
      <c r="P4" s="218">
        <v>2018</v>
      </c>
      <c r="Q4" s="206" t="s">
        <v>1</v>
      </c>
      <c r="R4" s="205" t="s">
        <v>61</v>
      </c>
      <c r="T4" s="158">
        <v>2016</v>
      </c>
      <c r="U4" s="103">
        <v>2017</v>
      </c>
      <c r="V4" s="113">
        <v>2018</v>
      </c>
      <c r="W4" s="258"/>
    </row>
    <row r="5" spans="1:23" ht="21.95" customHeight="1" x14ac:dyDescent="0.25">
      <c r="A5" s="130" t="s">
        <v>57</v>
      </c>
      <c r="B5" s="207">
        <v>73640577</v>
      </c>
      <c r="C5" s="35">
        <v>80300339</v>
      </c>
      <c r="D5" s="208">
        <v>81541111</v>
      </c>
      <c r="E5" s="209">
        <f>B5/B7</f>
        <v>0.28659182815335182</v>
      </c>
      <c r="F5" s="216">
        <f t="shared" ref="F5:G5" si="0">C5/C7</f>
        <v>0.30020298234290899</v>
      </c>
      <c r="G5" s="210">
        <f t="shared" si="0"/>
        <v>0.30840958893544651</v>
      </c>
      <c r="H5" s="40">
        <f>(D5-C5)/C5</f>
        <v>1.5451640870407783E-2</v>
      </c>
      <c r="I5" s="219">
        <f>(G5-F5)*100</f>
        <v>0.82066065925375242</v>
      </c>
      <c r="K5" s="207">
        <v>461098708</v>
      </c>
      <c r="L5" s="35">
        <v>517889314</v>
      </c>
      <c r="M5" s="208">
        <v>537396922</v>
      </c>
      <c r="N5" s="209">
        <f>K5/K7</f>
        <v>0.54435137187832483</v>
      </c>
      <c r="O5" s="216">
        <f t="shared" ref="O5:P5" si="1">L5/L7</f>
        <v>0.55711891780854239</v>
      </c>
      <c r="P5" s="210">
        <f t="shared" si="1"/>
        <v>0.55078165706808313</v>
      </c>
      <c r="Q5" s="40">
        <f>(M5-L5)/L5</f>
        <v>3.7667523682483245E-2</v>
      </c>
      <c r="R5" s="219">
        <f>(P5-O5)*100</f>
        <v>-0.63372607404592607</v>
      </c>
      <c r="T5" s="230">
        <f>(K5/B5)</f>
        <v>6.2614760337904469</v>
      </c>
      <c r="U5" s="236">
        <f>(L5/C5)</f>
        <v>6.4494038312839503</v>
      </c>
      <c r="V5" s="232">
        <f>(M5/D5)</f>
        <v>6.5905028201050637</v>
      </c>
      <c r="W5" s="145">
        <f>(V5-U5)/U5</f>
        <v>2.1877834372331949E-2</v>
      </c>
    </row>
    <row r="6" spans="1:23" ht="21.95" customHeight="1" thickBot="1" x14ac:dyDescent="0.3">
      <c r="A6" s="130" t="s">
        <v>56</v>
      </c>
      <c r="B6" s="207">
        <v>183312238</v>
      </c>
      <c r="C6" s="133">
        <v>187186474</v>
      </c>
      <c r="D6" s="208">
        <v>182851158</v>
      </c>
      <c r="E6" s="209">
        <f>B6/B7</f>
        <v>0.71340817184664818</v>
      </c>
      <c r="F6" s="217">
        <f t="shared" ref="F6:G6" si="2">C6/C7</f>
        <v>0.69979701765709101</v>
      </c>
      <c r="G6" s="210">
        <f t="shared" si="2"/>
        <v>0.69159041106455343</v>
      </c>
      <c r="H6" s="41">
        <f t="shared" ref="H6:H7" si="3">(D6-C6)/C6</f>
        <v>-2.316041275503699E-2</v>
      </c>
      <c r="I6" s="220">
        <f t="shared" ref="I6:I7" si="4">(G6-F6)*100</f>
        <v>-0.82066065925375797</v>
      </c>
      <c r="J6" s="2"/>
      <c r="K6" s="207">
        <v>385962091</v>
      </c>
      <c r="L6" s="133">
        <v>411695551</v>
      </c>
      <c r="M6" s="208">
        <v>438301733</v>
      </c>
      <c r="N6" s="209">
        <f>K6/K7</f>
        <v>0.45564862812167511</v>
      </c>
      <c r="O6" s="217">
        <f t="shared" ref="O6:P6" si="5">L6/L7</f>
        <v>0.44288108219145761</v>
      </c>
      <c r="P6" s="210">
        <f t="shared" si="5"/>
        <v>0.44921834293191681</v>
      </c>
      <c r="Q6" s="41">
        <f t="shared" ref="Q6:Q7" si="6">(M6-L6)/L6</f>
        <v>6.4625867186016789E-2</v>
      </c>
      <c r="R6" s="220">
        <f t="shared" ref="R6:R7" si="7">(P6-O6)*100</f>
        <v>0.63372607404592052</v>
      </c>
      <c r="T6" s="230">
        <f t="shared" ref="T6:T7" si="8">(K6/B6)</f>
        <v>2.1054900382592021</v>
      </c>
      <c r="U6" s="237">
        <f t="shared" ref="U6:U7" si="9">(L6/C6)</f>
        <v>2.1993872858569898</v>
      </c>
      <c r="V6" s="233">
        <f t="shared" ref="V6:V7" si="10">(M6/D6)</f>
        <v>2.3970410567484621</v>
      </c>
      <c r="W6" s="131">
        <f t="shared" ref="W6:W7" si="11">(V6-U6)/U6</f>
        <v>8.9867651851254851E-2</v>
      </c>
    </row>
    <row r="7" spans="1:23" ht="21.95" customHeight="1" thickBot="1" x14ac:dyDescent="0.3">
      <c r="A7" s="203" t="s">
        <v>33</v>
      </c>
      <c r="B7" s="221">
        <v>256952815</v>
      </c>
      <c r="C7" s="222">
        <v>267486813</v>
      </c>
      <c r="D7" s="223">
        <v>264392269</v>
      </c>
      <c r="E7" s="204">
        <f>E5+E6</f>
        <v>1</v>
      </c>
      <c r="F7" s="224">
        <f t="shared" ref="F7:G7" si="12">F5+F6</f>
        <v>1</v>
      </c>
      <c r="G7" s="225">
        <f t="shared" si="12"/>
        <v>1</v>
      </c>
      <c r="H7" s="202">
        <f t="shared" si="3"/>
        <v>-1.1568959102294139E-2</v>
      </c>
      <c r="I7" s="226">
        <f t="shared" si="4"/>
        <v>0</v>
      </c>
      <c r="J7" s="2"/>
      <c r="K7" s="228">
        <v>847060799</v>
      </c>
      <c r="L7" s="222">
        <v>929584865</v>
      </c>
      <c r="M7" s="223">
        <v>975698655</v>
      </c>
      <c r="N7" s="204">
        <f>N5+N6</f>
        <v>1</v>
      </c>
      <c r="O7" s="224">
        <f t="shared" ref="O7:P7" si="13">O5+O6</f>
        <v>1</v>
      </c>
      <c r="P7" s="225">
        <f t="shared" si="13"/>
        <v>1</v>
      </c>
      <c r="Q7" s="202">
        <f t="shared" si="6"/>
        <v>4.9606864027417229E-2</v>
      </c>
      <c r="R7" s="226">
        <f t="shared" si="7"/>
        <v>0</v>
      </c>
      <c r="T7" s="231">
        <f t="shared" si="8"/>
        <v>3.2965616624982297</v>
      </c>
      <c r="U7" s="235">
        <f t="shared" si="9"/>
        <v>3.4752549278008709</v>
      </c>
      <c r="V7" s="234">
        <f t="shared" si="10"/>
        <v>3.690344875401784</v>
      </c>
      <c r="W7" s="229">
        <f t="shared" si="11"/>
        <v>6.1891847380825475E-2</v>
      </c>
    </row>
    <row r="9" spans="1:23" ht="15.75" thickBot="1" x14ac:dyDescent="0.3"/>
    <row r="10" spans="1:23" ht="20.25" customHeight="1" x14ac:dyDescent="0.25">
      <c r="A10" s="262" t="s">
        <v>62</v>
      </c>
      <c r="B10" s="264" t="s">
        <v>36</v>
      </c>
      <c r="C10" s="265"/>
      <c r="D10" s="266"/>
      <c r="E10" s="261" t="s">
        <v>38</v>
      </c>
      <c r="F10" s="255"/>
      <c r="G10" s="256"/>
      <c r="H10" s="259" t="s">
        <v>42</v>
      </c>
      <c r="I10" s="260"/>
      <c r="K10" s="267" t="s">
        <v>37</v>
      </c>
      <c r="L10" s="265"/>
      <c r="M10" s="266"/>
      <c r="N10" s="261" t="s">
        <v>39</v>
      </c>
      <c r="O10" s="255"/>
      <c r="P10" s="256"/>
      <c r="Q10" s="259" t="s">
        <v>42</v>
      </c>
      <c r="R10" s="260"/>
      <c r="T10" s="254" t="s">
        <v>44</v>
      </c>
      <c r="U10" s="255"/>
      <c r="V10" s="256"/>
      <c r="W10" s="257" t="s">
        <v>45</v>
      </c>
    </row>
    <row r="11" spans="1:23" ht="20.25" customHeight="1" thickBot="1" x14ac:dyDescent="0.3">
      <c r="A11" s="263"/>
      <c r="B11" s="211">
        <v>2016</v>
      </c>
      <c r="C11" s="212">
        <v>2017</v>
      </c>
      <c r="D11" s="213">
        <v>2018</v>
      </c>
      <c r="E11" s="214">
        <v>2016</v>
      </c>
      <c r="F11" s="215">
        <v>2017</v>
      </c>
      <c r="G11" s="218">
        <v>2018</v>
      </c>
      <c r="H11" s="206" t="s">
        <v>0</v>
      </c>
      <c r="I11" s="205" t="s">
        <v>61</v>
      </c>
      <c r="K11" s="227">
        <v>2016</v>
      </c>
      <c r="L11" s="212">
        <v>2017</v>
      </c>
      <c r="M11" s="213">
        <v>2018</v>
      </c>
      <c r="N11" s="214">
        <v>2016</v>
      </c>
      <c r="O11" s="215">
        <v>2017</v>
      </c>
      <c r="P11" s="218">
        <v>2018</v>
      </c>
      <c r="Q11" s="206" t="s">
        <v>1</v>
      </c>
      <c r="R11" s="205" t="s">
        <v>61</v>
      </c>
      <c r="T11" s="158">
        <v>2016</v>
      </c>
      <c r="U11" s="103">
        <v>2017</v>
      </c>
      <c r="V11" s="113">
        <v>2018</v>
      </c>
      <c r="W11" s="258"/>
    </row>
    <row r="12" spans="1:23" ht="21.95" customHeight="1" x14ac:dyDescent="0.25">
      <c r="A12" s="130" t="s">
        <v>57</v>
      </c>
      <c r="B12" s="207">
        <v>25537692</v>
      </c>
      <c r="C12" s="35">
        <v>27704898</v>
      </c>
      <c r="D12" s="208">
        <v>29554876</v>
      </c>
      <c r="E12" s="209">
        <f>B12/B14</f>
        <v>0.23272094702328705</v>
      </c>
      <c r="F12" s="216">
        <f t="shared" ref="F12" si="14">C12/C14</f>
        <v>0.24657052555305958</v>
      </c>
      <c r="G12" s="210">
        <f t="shared" ref="G12" si="15">D12/D14</f>
        <v>0.25563532733646349</v>
      </c>
      <c r="H12" s="40">
        <f>(D12-C12)/C12</f>
        <v>6.6774402129183077E-2</v>
      </c>
      <c r="I12" s="219">
        <f>(G12-F12)*100</f>
        <v>0.90648017834039085</v>
      </c>
      <c r="K12" s="207">
        <v>251533440</v>
      </c>
      <c r="L12" s="35">
        <v>288444482</v>
      </c>
      <c r="M12" s="208">
        <v>315895976</v>
      </c>
      <c r="N12" s="209">
        <f>K12/K14</f>
        <v>0.4818636829291823</v>
      </c>
      <c r="O12" s="216">
        <f t="shared" ref="O12" si="16">L12/L14</f>
        <v>0.49928814290787998</v>
      </c>
      <c r="P12" s="210">
        <f t="shared" ref="P12" si="17">M12/M14</f>
        <v>0.50593790884005463</v>
      </c>
      <c r="Q12" s="40">
        <f>(M12-L12)/L12</f>
        <v>9.5170806560965868E-2</v>
      </c>
      <c r="R12" s="219">
        <f>(P12-O12)*100</f>
        <v>0.6649765932174645</v>
      </c>
      <c r="T12" s="230">
        <f>(K12/B12)</f>
        <v>9.8494977541431705</v>
      </c>
      <c r="U12" s="236">
        <f>(L12/C12)</f>
        <v>10.411317233508674</v>
      </c>
      <c r="V12" s="232">
        <f>(M12/D12)</f>
        <v>10.68845546839716</v>
      </c>
      <c r="W12" s="145">
        <f>(V12-U12)/U12</f>
        <v>2.6618940588662588E-2</v>
      </c>
    </row>
    <row r="13" spans="1:23" ht="21.95" customHeight="1" thickBot="1" x14ac:dyDescent="0.3">
      <c r="A13" s="130" t="s">
        <v>56</v>
      </c>
      <c r="B13" s="207">
        <v>84197561</v>
      </c>
      <c r="C13" s="133">
        <v>84656050</v>
      </c>
      <c r="D13" s="208">
        <v>86058550</v>
      </c>
      <c r="E13" s="209">
        <f>B13/B14</f>
        <v>0.76727905297671295</v>
      </c>
      <c r="F13" s="217">
        <f t="shared" ref="F13" si="18">C13/C14</f>
        <v>0.75342947444694042</v>
      </c>
      <c r="G13" s="210">
        <f t="shared" ref="G13" si="19">D13/D14</f>
        <v>0.74436467266353645</v>
      </c>
      <c r="H13" s="41">
        <f t="shared" ref="H13:H14" si="20">(D13-C13)/C13</f>
        <v>1.6567038032131193E-2</v>
      </c>
      <c r="I13" s="220">
        <f t="shared" ref="I13:I14" si="21">(G13-F13)*100</f>
        <v>-0.9064801783403964</v>
      </c>
      <c r="J13" s="2"/>
      <c r="K13" s="207">
        <v>270467800</v>
      </c>
      <c r="L13" s="133">
        <v>289266978</v>
      </c>
      <c r="M13" s="208">
        <v>308480989</v>
      </c>
      <c r="N13" s="209">
        <f>K13/K14</f>
        <v>0.51813631707081764</v>
      </c>
      <c r="O13" s="217">
        <f t="shared" ref="O13" si="22">L13/L14</f>
        <v>0.50071185709211996</v>
      </c>
      <c r="P13" s="210">
        <f t="shared" ref="P13" si="23">M13/M14</f>
        <v>0.49406209115994532</v>
      </c>
      <c r="Q13" s="41">
        <f t="shared" ref="Q13:Q14" si="24">(M13-L13)/L13</f>
        <v>6.6423105509125904E-2</v>
      </c>
      <c r="R13" s="220">
        <f t="shared" ref="R13:R14" si="25">(P13-O13)*100</f>
        <v>-0.6649765932174645</v>
      </c>
      <c r="T13" s="230">
        <f t="shared" ref="T13:T14" si="26">(K13/B13)</f>
        <v>3.2122997007003562</v>
      </c>
      <c r="U13" s="237">
        <f t="shared" ref="U13:U14" si="27">(L13/C13)</f>
        <v>3.4169675764461016</v>
      </c>
      <c r="V13" s="233">
        <f t="shared" ref="V13:V14" si="28">(M13/D13)</f>
        <v>3.5845478340037102</v>
      </c>
      <c r="W13" s="131">
        <f t="shared" ref="W13:W14" si="29">(V13-U13)/U13</f>
        <v>4.9043560937708536E-2</v>
      </c>
    </row>
    <row r="14" spans="1:23" ht="21.95" customHeight="1" thickBot="1" x14ac:dyDescent="0.3">
      <c r="A14" s="203" t="s">
        <v>33</v>
      </c>
      <c r="B14" s="221">
        <v>109735253</v>
      </c>
      <c r="C14" s="222">
        <v>112360948</v>
      </c>
      <c r="D14" s="223">
        <v>115613426</v>
      </c>
      <c r="E14" s="204">
        <f>E12+E13</f>
        <v>1</v>
      </c>
      <c r="F14" s="224">
        <f t="shared" ref="F14" si="30">F12+F13</f>
        <v>1</v>
      </c>
      <c r="G14" s="225">
        <f t="shared" ref="G14" si="31">G12+G13</f>
        <v>1</v>
      </c>
      <c r="H14" s="202">
        <f t="shared" si="20"/>
        <v>2.8946694184175094E-2</v>
      </c>
      <c r="I14" s="226">
        <f t="shared" si="21"/>
        <v>0</v>
      </c>
      <c r="J14" s="2"/>
      <c r="K14" s="228">
        <v>522001240</v>
      </c>
      <c r="L14" s="222">
        <v>577711460</v>
      </c>
      <c r="M14" s="223">
        <v>624376965</v>
      </c>
      <c r="N14" s="204">
        <f>N12+N13</f>
        <v>1</v>
      </c>
      <c r="O14" s="224">
        <f t="shared" ref="O14" si="32">O12+O13</f>
        <v>1</v>
      </c>
      <c r="P14" s="225">
        <f t="shared" ref="P14" si="33">P12+P13</f>
        <v>1</v>
      </c>
      <c r="Q14" s="202">
        <f t="shared" si="24"/>
        <v>8.077649178016999E-2</v>
      </c>
      <c r="R14" s="226">
        <f t="shared" si="25"/>
        <v>0</v>
      </c>
      <c r="T14" s="231">
        <f t="shared" si="26"/>
        <v>4.7569147172786854</v>
      </c>
      <c r="U14" s="235">
        <f t="shared" si="27"/>
        <v>5.1415680472898826</v>
      </c>
      <c r="V14" s="234">
        <f t="shared" si="28"/>
        <v>5.4005575874898817</v>
      </c>
      <c r="W14" s="229">
        <f t="shared" si="29"/>
        <v>5.0371703304892039E-2</v>
      </c>
    </row>
    <row r="16" spans="1:23" ht="15.75" thickBot="1" x14ac:dyDescent="0.3"/>
    <row r="17" spans="1:23" ht="20.25" customHeight="1" x14ac:dyDescent="0.25">
      <c r="A17" s="262" t="s">
        <v>73</v>
      </c>
      <c r="B17" s="264" t="s">
        <v>36</v>
      </c>
      <c r="C17" s="265"/>
      <c r="D17" s="266"/>
      <c r="E17" s="261" t="s">
        <v>38</v>
      </c>
      <c r="F17" s="255"/>
      <c r="G17" s="256"/>
      <c r="H17" s="259" t="s">
        <v>42</v>
      </c>
      <c r="I17" s="260"/>
      <c r="K17" s="267" t="s">
        <v>37</v>
      </c>
      <c r="L17" s="265"/>
      <c r="M17" s="266"/>
      <c r="N17" s="261" t="s">
        <v>39</v>
      </c>
      <c r="O17" s="255"/>
      <c r="P17" s="256"/>
      <c r="Q17" s="259" t="s">
        <v>42</v>
      </c>
      <c r="R17" s="260"/>
      <c r="T17" s="254" t="s">
        <v>44</v>
      </c>
      <c r="U17" s="255"/>
      <c r="V17" s="256"/>
      <c r="W17" s="257" t="s">
        <v>45</v>
      </c>
    </row>
    <row r="18" spans="1:23" ht="20.25" customHeight="1" thickBot="1" x14ac:dyDescent="0.3">
      <c r="A18" s="263"/>
      <c r="B18" s="211">
        <v>2016</v>
      </c>
      <c r="C18" s="212">
        <v>2017</v>
      </c>
      <c r="D18" s="213">
        <v>2018</v>
      </c>
      <c r="E18" s="214">
        <v>2016</v>
      </c>
      <c r="F18" s="215">
        <v>2017</v>
      </c>
      <c r="G18" s="218">
        <v>2018</v>
      </c>
      <c r="H18" s="206" t="s">
        <v>0</v>
      </c>
      <c r="I18" s="205" t="s">
        <v>61</v>
      </c>
      <c r="K18" s="227">
        <v>2016</v>
      </c>
      <c r="L18" s="212">
        <v>2017</v>
      </c>
      <c r="M18" s="213">
        <v>2018</v>
      </c>
      <c r="N18" s="214">
        <v>2016</v>
      </c>
      <c r="O18" s="215">
        <v>2017</v>
      </c>
      <c r="P18" s="218">
        <v>2018</v>
      </c>
      <c r="Q18" s="206" t="s">
        <v>1</v>
      </c>
      <c r="R18" s="205" t="s">
        <v>61</v>
      </c>
      <c r="T18" s="158">
        <v>2016</v>
      </c>
      <c r="U18" s="103">
        <v>2017</v>
      </c>
      <c r="V18" s="113">
        <v>2018</v>
      </c>
      <c r="W18" s="258"/>
    </row>
    <row r="19" spans="1:23" ht="21.95" customHeight="1" x14ac:dyDescent="0.25">
      <c r="A19" s="130" t="s">
        <v>57</v>
      </c>
      <c r="B19" s="207">
        <v>48102885</v>
      </c>
      <c r="C19" s="35">
        <v>52595441</v>
      </c>
      <c r="D19" s="208">
        <v>51986235</v>
      </c>
      <c r="E19" s="209">
        <f>B19/B21</f>
        <v>0.3267469203164769</v>
      </c>
      <c r="F19" s="216">
        <f t="shared" ref="F19" si="34">C19/C21</f>
        <v>0.3390501061831307</v>
      </c>
      <c r="G19" s="210">
        <f t="shared" ref="G19" si="35">D19/D21</f>
        <v>0.34941954078779869</v>
      </c>
      <c r="H19" s="40">
        <f>(D19-C19)/C19</f>
        <v>-1.15828670397497E-2</v>
      </c>
      <c r="I19" s="219">
        <f>(G19-F19)*100</f>
        <v>1.0369434604667993</v>
      </c>
      <c r="K19" s="207">
        <v>209565268</v>
      </c>
      <c r="L19" s="35">
        <v>229444832</v>
      </c>
      <c r="M19" s="208">
        <v>221500946</v>
      </c>
      <c r="N19" s="209">
        <f>K19/K21</f>
        <v>0.64469806285561349</v>
      </c>
      <c r="O19" s="216">
        <f t="shared" ref="O19" si="36">L19/L21</f>
        <v>0.65206642144495119</v>
      </c>
      <c r="P19" s="210">
        <f t="shared" ref="P19" si="37">M19/M21</f>
        <v>0.63047899490634918</v>
      </c>
      <c r="Q19" s="40">
        <f>(M19-L19)/L19</f>
        <v>-3.4622204957747753E-2</v>
      </c>
      <c r="R19" s="219">
        <f>(P19-O19)*100</f>
        <v>-2.1587426538602017</v>
      </c>
      <c r="T19" s="230">
        <f>(K19/B19)</f>
        <v>4.356604972861815</v>
      </c>
      <c r="U19" s="236">
        <f>(L19/C19)</f>
        <v>4.3624471558285824</v>
      </c>
      <c r="V19" s="232">
        <f>(M19/D19)</f>
        <v>4.2607614496414294</v>
      </c>
      <c r="W19" s="145">
        <f>(V19-U19)/U19</f>
        <v>-2.3309326750535573E-2</v>
      </c>
    </row>
    <row r="20" spans="1:23" ht="21.95" customHeight="1" thickBot="1" x14ac:dyDescent="0.3">
      <c r="A20" s="130" t="s">
        <v>56</v>
      </c>
      <c r="B20" s="207">
        <v>99114677</v>
      </c>
      <c r="C20" s="133">
        <v>102530424</v>
      </c>
      <c r="D20" s="208">
        <v>96792608</v>
      </c>
      <c r="E20" s="209">
        <f>B20/B21</f>
        <v>0.6732530796835231</v>
      </c>
      <c r="F20" s="217">
        <f t="shared" ref="F20" si="38">C20/C21</f>
        <v>0.6609498938168693</v>
      </c>
      <c r="G20" s="210">
        <f t="shared" ref="G20" si="39">D20/D21</f>
        <v>0.65058045921220131</v>
      </c>
      <c r="H20" s="41">
        <f t="shared" ref="H20:H21" si="40">(D20-C20)/C20</f>
        <v>-5.59620820450328E-2</v>
      </c>
      <c r="I20" s="220">
        <f t="shared" ref="I20:I21" si="41">(G20-F20)*100</f>
        <v>-1.0369434604667993</v>
      </c>
      <c r="J20" s="2"/>
      <c r="K20" s="207">
        <v>115494291</v>
      </c>
      <c r="L20" s="133">
        <v>122428573</v>
      </c>
      <c r="M20" s="208">
        <v>129820744</v>
      </c>
      <c r="N20" s="209">
        <f>K20/K21</f>
        <v>0.35530193714438651</v>
      </c>
      <c r="O20" s="217">
        <f t="shared" ref="O20" si="42">L20/L21</f>
        <v>0.34793357855504881</v>
      </c>
      <c r="P20" s="210">
        <f t="shared" ref="P20" si="43">M20/M21</f>
        <v>0.36952100509365077</v>
      </c>
      <c r="Q20" s="41">
        <f t="shared" ref="Q20:Q21" si="44">(M20-L20)/L20</f>
        <v>6.0379458968291659E-2</v>
      </c>
      <c r="R20" s="220">
        <f t="shared" ref="R20:R21" si="45">(P20-O20)*100</f>
        <v>2.1587426538601964</v>
      </c>
      <c r="T20" s="230">
        <f t="shared" ref="T20:T21" si="46">(K20/B20)</f>
        <v>1.1652592178653824</v>
      </c>
      <c r="U20" s="237">
        <f t="shared" ref="U20:U21" si="47">(L20/C20)</f>
        <v>1.1940706789625681</v>
      </c>
      <c r="V20" s="233">
        <f t="shared" ref="V20:V21" si="48">(M20/D20)</f>
        <v>1.3412258093097358</v>
      </c>
      <c r="W20" s="131">
        <f t="shared" ref="W20:W21" si="49">(V20-U20)/U20</f>
        <v>0.123238207703935</v>
      </c>
    </row>
    <row r="21" spans="1:23" ht="21.95" customHeight="1" thickBot="1" x14ac:dyDescent="0.3">
      <c r="A21" s="203" t="s">
        <v>33</v>
      </c>
      <c r="B21" s="221">
        <v>147217562</v>
      </c>
      <c r="C21" s="222">
        <v>155125865</v>
      </c>
      <c r="D21" s="223">
        <v>148778843</v>
      </c>
      <c r="E21" s="204">
        <f>E19+E20</f>
        <v>1</v>
      </c>
      <c r="F21" s="224">
        <f t="shared" ref="F21" si="50">F19+F20</f>
        <v>1</v>
      </c>
      <c r="G21" s="225">
        <f t="shared" ref="G21" si="51">G19+G20</f>
        <v>1</v>
      </c>
      <c r="H21" s="202">
        <f t="shared" si="40"/>
        <v>-4.0915304485167579E-2</v>
      </c>
      <c r="I21" s="226">
        <f t="shared" si="41"/>
        <v>0</v>
      </c>
      <c r="J21" s="2"/>
      <c r="K21" s="228">
        <v>325059559</v>
      </c>
      <c r="L21" s="222">
        <v>351873405</v>
      </c>
      <c r="M21" s="223">
        <v>351321690</v>
      </c>
      <c r="N21" s="204">
        <f>N19+N20</f>
        <v>1</v>
      </c>
      <c r="O21" s="224">
        <f t="shared" ref="O21" si="52">O19+O20</f>
        <v>1</v>
      </c>
      <c r="P21" s="225">
        <f t="shared" ref="P21" si="53">P19+P20</f>
        <v>1</v>
      </c>
      <c r="Q21" s="202">
        <f t="shared" si="44"/>
        <v>-1.5679360592767732E-3</v>
      </c>
      <c r="R21" s="226">
        <f t="shared" si="45"/>
        <v>0</v>
      </c>
      <c r="T21" s="231">
        <f t="shared" si="46"/>
        <v>2.2080216149755287</v>
      </c>
      <c r="U21" s="235">
        <f t="shared" si="47"/>
        <v>2.2683090598721241</v>
      </c>
      <c r="V21" s="234">
        <f t="shared" si="48"/>
        <v>2.3613686120680479</v>
      </c>
      <c r="W21" s="229">
        <f t="shared" si="49"/>
        <v>4.1025957988798101E-2</v>
      </c>
    </row>
    <row r="23" spans="1:23" ht="15.75" x14ac:dyDescent="0.25">
      <c r="A23" s="239" t="s">
        <v>72</v>
      </c>
    </row>
  </sheetData>
  <sheetProtection algorithmName="SHA-512" hashValue="3k83ZdzKhJf3RC3JLPZ6yyRR7aGJmG/uWQiUwlOpgcRwSRZ/OeeHW04CsaKxoaGJEp01hfOi5vs2p7Zjaumm0g==" saltValue="YNYOACzS2/gWjT6LIe+GPA==" spinCount="100000" sheet="1" objects="1" scenarios="1"/>
  <mergeCells count="27">
    <mergeCell ref="A3:A4"/>
    <mergeCell ref="B3:D3"/>
    <mergeCell ref="W3:W4"/>
    <mergeCell ref="H3:I3"/>
    <mergeCell ref="E3:G3"/>
    <mergeCell ref="K3:M3"/>
    <mergeCell ref="N3:P3"/>
    <mergeCell ref="Q3:R3"/>
    <mergeCell ref="T3:V3"/>
    <mergeCell ref="N17:P17"/>
    <mergeCell ref="Q17:R17"/>
    <mergeCell ref="A10:A11"/>
    <mergeCell ref="B10:D10"/>
    <mergeCell ref="E10:G10"/>
    <mergeCell ref="H10:I10"/>
    <mergeCell ref="K10:M10"/>
    <mergeCell ref="N10:P10"/>
    <mergeCell ref="A17:A18"/>
    <mergeCell ref="B17:D17"/>
    <mergeCell ref="E17:G17"/>
    <mergeCell ref="H17:I17"/>
    <mergeCell ref="K17:M17"/>
    <mergeCell ref="T17:V17"/>
    <mergeCell ref="W17:W18"/>
    <mergeCell ref="Q10:R10"/>
    <mergeCell ref="T10:V10"/>
    <mergeCell ref="W10:W11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06804FCA-9399-4CF5-BCED-434CC6070C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H5:H7</xm:sqref>
        </x14:conditionalFormatting>
        <x14:conditionalFormatting xmlns:xm="http://schemas.microsoft.com/office/excel/2006/main">
          <x14:cfRule type="iconSet" priority="16" id="{4AA7EAA1-98BE-4561-9F0A-ECC34DE2309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I5:I7</xm:sqref>
        </x14:conditionalFormatting>
        <x14:conditionalFormatting xmlns:xm="http://schemas.microsoft.com/office/excel/2006/main">
          <x14:cfRule type="iconSet" priority="13" id="{DAB54D2A-6590-4A03-ADDD-88EBD9F72D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W5:W7</xm:sqref>
        </x14:conditionalFormatting>
        <x14:conditionalFormatting xmlns:xm="http://schemas.microsoft.com/office/excel/2006/main">
          <x14:cfRule type="iconSet" priority="12" id="{7C01CAB1-817A-477D-9621-B37CE68CF2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Q5:Q7</xm:sqref>
        </x14:conditionalFormatting>
        <x14:conditionalFormatting xmlns:xm="http://schemas.microsoft.com/office/excel/2006/main">
          <x14:cfRule type="iconSet" priority="11" id="{2090186C-F833-4738-9047-3EB0B7F84B57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R5:R7</xm:sqref>
        </x14:conditionalFormatting>
        <x14:conditionalFormatting xmlns:xm="http://schemas.microsoft.com/office/excel/2006/main">
          <x14:cfRule type="iconSet" priority="10" id="{CCFD3D7C-E159-4D63-9D7C-894747E5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H12:H14</xm:sqref>
        </x14:conditionalFormatting>
        <x14:conditionalFormatting xmlns:xm="http://schemas.microsoft.com/office/excel/2006/main">
          <x14:cfRule type="iconSet" priority="9" id="{151DC970-F0FE-4369-AE98-F256578FC01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I12:I14</xm:sqref>
        </x14:conditionalFormatting>
        <x14:conditionalFormatting xmlns:xm="http://schemas.microsoft.com/office/excel/2006/main">
          <x14:cfRule type="iconSet" priority="8" id="{549D9E73-5F8E-4E24-AC3A-BAAA4C2878C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W12:W14</xm:sqref>
        </x14:conditionalFormatting>
        <x14:conditionalFormatting xmlns:xm="http://schemas.microsoft.com/office/excel/2006/main">
          <x14:cfRule type="iconSet" priority="7" id="{9F79B94D-01F0-4174-8265-558520DAD2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Q12:Q14</xm:sqref>
        </x14:conditionalFormatting>
        <x14:conditionalFormatting xmlns:xm="http://schemas.microsoft.com/office/excel/2006/main">
          <x14:cfRule type="iconSet" priority="6" id="{304F89D6-0393-454F-9FA1-A5DCF8DAA27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R12:R14</xm:sqref>
        </x14:conditionalFormatting>
        <x14:conditionalFormatting xmlns:xm="http://schemas.microsoft.com/office/excel/2006/main">
          <x14:cfRule type="iconSet" priority="5" id="{A6DBA48A-861D-4206-B6BE-D552C198E8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H19:H21</xm:sqref>
        </x14:conditionalFormatting>
        <x14:conditionalFormatting xmlns:xm="http://schemas.microsoft.com/office/excel/2006/main">
          <x14:cfRule type="iconSet" priority="4" id="{B9B1ED2C-74C1-4515-953E-586E4AA67CFB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I19:I21</xm:sqref>
        </x14:conditionalFormatting>
        <x14:conditionalFormatting xmlns:xm="http://schemas.microsoft.com/office/excel/2006/main">
          <x14:cfRule type="iconSet" priority="3" id="{640BAD99-8A1F-415B-8E3F-F30086FF6D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W19:W21</xm:sqref>
        </x14:conditionalFormatting>
        <x14:conditionalFormatting xmlns:xm="http://schemas.microsoft.com/office/excel/2006/main">
          <x14:cfRule type="iconSet" priority="2" id="{83F71250-7CC0-4F1E-A67A-29C0CEC846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Q19:Q21</xm:sqref>
        </x14:conditionalFormatting>
        <x14:conditionalFormatting xmlns:xm="http://schemas.microsoft.com/office/excel/2006/main">
          <x14:cfRule type="iconSet" priority="1" id="{DCE8E6FE-C985-47DD-A945-70FD22F60E9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R19:R21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69"/>
  <sheetViews>
    <sheetView showGridLines="0" showRowColHeaders="0" topLeftCell="A16" workbookViewId="0">
      <selection activeCell="E20" sqref="E20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9" max="9" width="9.28515625" bestFit="1" customWidth="1"/>
    <col min="10" max="10" width="10.140625" bestFit="1" customWidth="1"/>
    <col min="11" max="11" width="1.85546875" customWidth="1"/>
    <col min="12" max="14" width="11.140625" customWidth="1"/>
    <col min="18" max="19" width="9.28515625" customWidth="1"/>
    <col min="20" max="20" width="1.85546875" customWidth="1"/>
    <col min="24" max="24" width="11.5703125" customWidth="1"/>
  </cols>
  <sheetData>
    <row r="1" spans="1:24" x14ac:dyDescent="0.25">
      <c r="A1" s="1" t="s">
        <v>64</v>
      </c>
    </row>
    <row r="2" spans="1:24" ht="15.75" thickBot="1" x14ac:dyDescent="0.3"/>
    <row r="3" spans="1:24" ht="15" customHeight="1" x14ac:dyDescent="0.25">
      <c r="A3" s="262" t="s">
        <v>49</v>
      </c>
      <c r="B3" s="291"/>
      <c r="C3" s="274" t="s">
        <v>36</v>
      </c>
      <c r="D3" s="275"/>
      <c r="E3" s="276"/>
      <c r="F3" s="274" t="s">
        <v>38</v>
      </c>
      <c r="G3" s="274"/>
      <c r="H3" s="276"/>
      <c r="I3" s="280" t="s">
        <v>42</v>
      </c>
      <c r="J3" s="281"/>
      <c r="K3" s="2"/>
      <c r="L3" s="268" t="s">
        <v>37</v>
      </c>
      <c r="M3" s="269"/>
      <c r="N3" s="270"/>
      <c r="O3" s="274" t="s">
        <v>39</v>
      </c>
      <c r="P3" s="274"/>
      <c r="Q3" s="276"/>
      <c r="R3" s="280" t="s">
        <v>43</v>
      </c>
      <c r="S3" s="281"/>
      <c r="U3" s="268" t="s">
        <v>44</v>
      </c>
      <c r="V3" s="269"/>
      <c r="W3" s="270"/>
      <c r="X3" s="284" t="s">
        <v>45</v>
      </c>
    </row>
    <row r="4" spans="1:24" x14ac:dyDescent="0.25">
      <c r="A4" s="263"/>
      <c r="B4" s="292"/>
      <c r="C4" s="277"/>
      <c r="D4" s="278"/>
      <c r="E4" s="279"/>
      <c r="F4" s="277"/>
      <c r="G4" s="277"/>
      <c r="H4" s="279"/>
      <c r="I4" s="282"/>
      <c r="J4" s="283"/>
      <c r="K4" s="2"/>
      <c r="L4" s="271"/>
      <c r="M4" s="272"/>
      <c r="N4" s="273"/>
      <c r="O4" s="277"/>
      <c r="P4" s="277"/>
      <c r="Q4" s="279"/>
      <c r="R4" s="282" t="s">
        <v>28</v>
      </c>
      <c r="S4" s="283"/>
      <c r="U4" s="271"/>
      <c r="V4" s="272"/>
      <c r="W4" s="273"/>
      <c r="X4" s="285"/>
    </row>
    <row r="5" spans="1:24" ht="20.25" customHeight="1" thickBot="1" x14ac:dyDescent="0.3">
      <c r="A5" s="293"/>
      <c r="B5" s="294"/>
      <c r="C5" s="127">
        <v>2016</v>
      </c>
      <c r="D5" s="154">
        <v>2017</v>
      </c>
      <c r="E5" s="128">
        <v>2018</v>
      </c>
      <c r="F5" s="127">
        <v>2016</v>
      </c>
      <c r="G5" s="127">
        <v>2017</v>
      </c>
      <c r="H5" s="128">
        <v>2018</v>
      </c>
      <c r="I5" s="25" t="s">
        <v>0</v>
      </c>
      <c r="J5" s="104" t="s">
        <v>40</v>
      </c>
      <c r="K5" s="2"/>
      <c r="L5" s="156">
        <v>2016</v>
      </c>
      <c r="M5" s="127">
        <v>2017</v>
      </c>
      <c r="N5" s="128">
        <v>2018</v>
      </c>
      <c r="O5" s="127">
        <v>2016</v>
      </c>
      <c r="P5" s="127">
        <v>2017</v>
      </c>
      <c r="Q5" s="128">
        <v>2018</v>
      </c>
      <c r="R5" s="25" t="s">
        <v>1</v>
      </c>
      <c r="S5" s="104" t="s">
        <v>40</v>
      </c>
      <c r="U5" s="158">
        <v>2016</v>
      </c>
      <c r="V5" s="103">
        <v>2017</v>
      </c>
      <c r="W5" s="113">
        <v>2018</v>
      </c>
      <c r="X5" s="286"/>
    </row>
    <row r="6" spans="1:24" ht="20.100000000000001" customHeight="1" thickBot="1" x14ac:dyDescent="0.3">
      <c r="A6" s="26" t="s">
        <v>2</v>
      </c>
      <c r="B6" s="27"/>
      <c r="C6" s="32">
        <f t="shared" ref="C6:E6" si="0">SUM(C7:C19)</f>
        <v>109735215</v>
      </c>
      <c r="D6" s="32">
        <f t="shared" si="0"/>
        <v>112360970</v>
      </c>
      <c r="E6" s="33">
        <f t="shared" si="0"/>
        <v>115613429</v>
      </c>
      <c r="F6" s="43">
        <f>C6/C23</f>
        <v>0.4270637307939667</v>
      </c>
      <c r="G6" s="43">
        <f>D6/D23</f>
        <v>0.42006168109147624</v>
      </c>
      <c r="H6" s="44">
        <f>E6/E23</f>
        <v>0.43727990209033224</v>
      </c>
      <c r="I6" s="30">
        <f>(E6-D6)/D6</f>
        <v>2.8946519418620184E-2</v>
      </c>
      <c r="J6" s="44">
        <f>(H6-G6)/G6</f>
        <v>4.0989744539698725E-2</v>
      </c>
      <c r="K6" s="3"/>
      <c r="L6" s="31">
        <f t="shared" ref="L6:N6" si="1">SUM(L7:L19)</f>
        <v>522001220</v>
      </c>
      <c r="M6" s="32">
        <f t="shared" si="1"/>
        <v>577711447</v>
      </c>
      <c r="N6" s="33">
        <f t="shared" si="1"/>
        <v>624376967</v>
      </c>
      <c r="O6" s="43">
        <f t="shared" ref="O6:O22" si="2">L6/$L$23</f>
        <v>0.61625001327384077</v>
      </c>
      <c r="P6" s="99">
        <f t="shared" ref="P6:P22" si="3">M6/$M$23</f>
        <v>0.62147252763266037</v>
      </c>
      <c r="Q6" s="44">
        <f t="shared" ref="Q6:Q22" si="4">N6/$N$23</f>
        <v>0.63992807348977976</v>
      </c>
      <c r="R6" s="30">
        <f t="shared" ref="R6:R23" si="5">(N6-M6)/M6</f>
        <v>8.0776519562369004E-2</v>
      </c>
      <c r="S6" s="44">
        <f>(Q6-P6)/P6</f>
        <v>2.9696478985838753E-2</v>
      </c>
      <c r="T6" s="4"/>
      <c r="U6" s="57">
        <f>L6/C6</f>
        <v>4.7569161822847841</v>
      </c>
      <c r="V6" s="59">
        <f>M6/D6</f>
        <v>5.141566924885038</v>
      </c>
      <c r="W6" s="164">
        <f>N6/E6</f>
        <v>5.4005574646523113</v>
      </c>
      <c r="X6" s="144">
        <f>(W6-V6)/V6</f>
        <v>5.0371908710118408E-2</v>
      </c>
    </row>
    <row r="7" spans="1:24" ht="20.100000000000001" customHeight="1" x14ac:dyDescent="0.25">
      <c r="A7" s="129"/>
      <c r="B7" s="6" t="s">
        <v>12</v>
      </c>
      <c r="C7" s="35">
        <v>18625533</v>
      </c>
      <c r="D7" s="97">
        <v>19983675</v>
      </c>
      <c r="E7" s="36">
        <v>20010537</v>
      </c>
      <c r="F7" s="45">
        <f>C7/$C$23</f>
        <v>7.2486207923373944E-2</v>
      </c>
      <c r="G7" s="45">
        <f>D7/$D$23</f>
        <v>7.4709003623640011E-2</v>
      </c>
      <c r="H7" s="46">
        <f t="shared" ref="H7:H19" si="6">E7/$E$23</f>
        <v>7.5685028424638895E-2</v>
      </c>
      <c r="I7" s="40">
        <f t="shared" ref="I7:I23" si="7">(E7-D7)/D7</f>
        <v>1.3441972009652879E-3</v>
      </c>
      <c r="J7" s="55">
        <f t="shared" ref="J7:J23" si="8">(H7-G7)/G7</f>
        <v>1.3064353072031104E-2</v>
      </c>
      <c r="K7" s="3"/>
      <c r="L7" s="157">
        <v>82481762</v>
      </c>
      <c r="M7" s="135">
        <v>93437670</v>
      </c>
      <c r="N7" s="136">
        <v>96382270</v>
      </c>
      <c r="O7" s="137">
        <f t="shared" si="2"/>
        <v>9.7374076879264332E-2</v>
      </c>
      <c r="P7" s="137">
        <f t="shared" si="3"/>
        <v>0.10051548269045534</v>
      </c>
      <c r="Q7" s="125">
        <f t="shared" si="4"/>
        <v>9.8782824510680253E-2</v>
      </c>
      <c r="R7" s="40">
        <f t="shared" si="5"/>
        <v>3.1514056375763648E-2</v>
      </c>
      <c r="S7" s="55">
        <f t="shared" ref="S7:S23" si="9">(Q7-P7)/P7</f>
        <v>-1.7237724312690487E-2</v>
      </c>
      <c r="T7" s="3"/>
      <c r="U7" s="54">
        <f t="shared" ref="U7:U23" si="10">L7/C7</f>
        <v>4.4284242496577146</v>
      </c>
      <c r="V7" s="149">
        <f t="shared" ref="V7:V23" si="11">M7/D7</f>
        <v>4.6757000401577784</v>
      </c>
      <c r="W7" s="147">
        <f t="shared" ref="W7:W23" si="12">N7/E7</f>
        <v>4.8165758869939372</v>
      </c>
      <c r="X7" s="145">
        <f t="shared" ref="X7:X23" si="13">(W7-V7)/V7</f>
        <v>3.0129359374260686E-2</v>
      </c>
    </row>
    <row r="8" spans="1:24" s="2" customFormat="1" ht="20.100000000000001" customHeight="1" x14ac:dyDescent="0.25">
      <c r="A8" s="130"/>
      <c r="B8" s="2" t="s">
        <v>24</v>
      </c>
      <c r="C8" s="35">
        <v>539209</v>
      </c>
      <c r="D8" s="97">
        <v>687662</v>
      </c>
      <c r="E8" s="36">
        <v>444566</v>
      </c>
      <c r="F8" s="45">
        <f t="shared" ref="F8:F19" si="14">C8/$C$23</f>
        <v>2.0984750175017564E-3</v>
      </c>
      <c r="G8" s="45">
        <f t="shared" ref="G8:G19" si="15">D8/$D$23</f>
        <v>2.5708255788707301E-3</v>
      </c>
      <c r="H8" s="46">
        <f t="shared" si="6"/>
        <v>1.6814636382136078E-3</v>
      </c>
      <c r="I8" s="41">
        <f t="shared" si="7"/>
        <v>-0.3535108817994887</v>
      </c>
      <c r="J8" s="58">
        <f t="shared" si="8"/>
        <v>-0.34594409981239821</v>
      </c>
      <c r="L8" s="34">
        <v>2459085</v>
      </c>
      <c r="M8" s="35">
        <v>3643219</v>
      </c>
      <c r="N8" s="36">
        <v>2380570</v>
      </c>
      <c r="O8" s="138">
        <f t="shared" si="2"/>
        <v>2.9030797358893198E-3</v>
      </c>
      <c r="P8" s="138">
        <f t="shared" si="3"/>
        <v>3.9191892984064992E-3</v>
      </c>
      <c r="Q8" s="82">
        <f t="shared" si="4"/>
        <v>2.4398619014201479E-3</v>
      </c>
      <c r="R8" s="41">
        <f t="shared" si="5"/>
        <v>-0.34657510295153821</v>
      </c>
      <c r="S8" s="58">
        <f t="shared" si="9"/>
        <v>-0.37745750060805433</v>
      </c>
      <c r="U8" s="54">
        <f t="shared" si="10"/>
        <v>4.5605414598050107</v>
      </c>
      <c r="V8" s="60">
        <f t="shared" si="11"/>
        <v>5.2979792398009486</v>
      </c>
      <c r="W8" s="147">
        <f t="shared" si="12"/>
        <v>5.3548179572886818</v>
      </c>
      <c r="X8" s="131">
        <f t="shared" si="13"/>
        <v>1.0728376785762692E-2</v>
      </c>
    </row>
    <row r="9" spans="1:24" s="2" customFormat="1" ht="20.100000000000001" customHeight="1" x14ac:dyDescent="0.25">
      <c r="A9" s="130"/>
      <c r="B9" s="2" t="s">
        <v>18</v>
      </c>
      <c r="C9" s="35">
        <v>11753645</v>
      </c>
      <c r="D9" s="97">
        <v>13623947</v>
      </c>
      <c r="E9" s="36">
        <v>14324348</v>
      </c>
      <c r="F9" s="45">
        <f t="shared" si="14"/>
        <v>4.5742430851644596E-2</v>
      </c>
      <c r="G9" s="45">
        <f t="shared" si="15"/>
        <v>5.0933149472821161E-2</v>
      </c>
      <c r="H9" s="46">
        <f t="shared" si="6"/>
        <v>5.4178390392242814E-2</v>
      </c>
      <c r="I9" s="41">
        <f t="shared" si="7"/>
        <v>5.1409551138154014E-2</v>
      </c>
      <c r="J9" s="58">
        <f t="shared" si="8"/>
        <v>6.3715693080267338E-2</v>
      </c>
      <c r="L9" s="34">
        <v>83753672</v>
      </c>
      <c r="M9" s="35">
        <v>105319161</v>
      </c>
      <c r="N9" s="36">
        <v>114139113</v>
      </c>
      <c r="O9" s="138">
        <f t="shared" si="2"/>
        <v>9.8875633818888212E-2</v>
      </c>
      <c r="P9" s="138">
        <f t="shared" si="3"/>
        <v>0.11329698508608764</v>
      </c>
      <c r="Q9" s="82">
        <f t="shared" si="4"/>
        <v>0.11698193007161693</v>
      </c>
      <c r="R9" s="41">
        <f t="shared" si="5"/>
        <v>8.374498919527093E-2</v>
      </c>
      <c r="S9" s="58">
        <f t="shared" si="9"/>
        <v>3.2524651761291989E-2</v>
      </c>
      <c r="U9" s="54">
        <f t="shared" si="10"/>
        <v>7.1257615828961995</v>
      </c>
      <c r="V9" s="60">
        <f t="shared" si="11"/>
        <v>7.730444121663127</v>
      </c>
      <c r="W9" s="147">
        <f t="shared" si="12"/>
        <v>7.9681890582384618</v>
      </c>
      <c r="X9" s="131">
        <f t="shared" si="13"/>
        <v>3.0754369714554818E-2</v>
      </c>
    </row>
    <row r="10" spans="1:24" s="2" customFormat="1" ht="20.100000000000001" customHeight="1" x14ac:dyDescent="0.25">
      <c r="A10" s="130"/>
      <c r="B10" s="2" t="s">
        <v>10</v>
      </c>
      <c r="C10" s="35">
        <v>108515</v>
      </c>
      <c r="D10" s="97">
        <v>88963</v>
      </c>
      <c r="E10" s="36">
        <v>166592</v>
      </c>
      <c r="F10" s="45">
        <f t="shared" si="14"/>
        <v>4.223149400774154E-4</v>
      </c>
      <c r="G10" s="45">
        <f t="shared" si="15"/>
        <v>3.3258832969260588E-4</v>
      </c>
      <c r="H10" s="46">
        <f t="shared" si="6"/>
        <v>6.3009404771683254E-4</v>
      </c>
      <c r="I10" s="41">
        <f t="shared" si="7"/>
        <v>0.87259872081651924</v>
      </c>
      <c r="J10" s="58">
        <f t="shared" si="8"/>
        <v>0.89451640801466403</v>
      </c>
      <c r="L10" s="34">
        <v>379929</v>
      </c>
      <c r="M10" s="35">
        <v>237174</v>
      </c>
      <c r="N10" s="36">
        <v>530030</v>
      </c>
      <c r="O10" s="138">
        <f t="shared" si="2"/>
        <v>4.4852625304806198E-4</v>
      </c>
      <c r="P10" s="138">
        <f t="shared" si="3"/>
        <v>2.5513969999065744E-4</v>
      </c>
      <c r="Q10" s="82">
        <f t="shared" si="4"/>
        <v>5.4323124445394215E-4</v>
      </c>
      <c r="R10" s="41">
        <f t="shared" si="5"/>
        <v>1.2347727828514086</v>
      </c>
      <c r="S10" s="58">
        <f t="shared" si="9"/>
        <v>1.1291521643783147</v>
      </c>
      <c r="U10" s="54">
        <f t="shared" si="10"/>
        <v>3.5011657374556511</v>
      </c>
      <c r="V10" s="60">
        <f t="shared" si="11"/>
        <v>2.6659847352270045</v>
      </c>
      <c r="W10" s="147">
        <f t="shared" si="12"/>
        <v>3.1816053592009221</v>
      </c>
      <c r="X10" s="131">
        <f t="shared" si="13"/>
        <v>0.1934071929072817</v>
      </c>
    </row>
    <row r="11" spans="1:24" s="2" customFormat="1" ht="20.100000000000001" customHeight="1" x14ac:dyDescent="0.25">
      <c r="A11" s="130"/>
      <c r="B11" s="2" t="s">
        <v>22</v>
      </c>
      <c r="C11" s="35">
        <v>33867</v>
      </c>
      <c r="D11" s="97">
        <v>27242</v>
      </c>
      <c r="E11" s="36">
        <v>22357</v>
      </c>
      <c r="F11" s="45">
        <f t="shared" si="14"/>
        <v>1.3180242432476457E-4</v>
      </c>
      <c r="G11" s="45">
        <f t="shared" si="15"/>
        <v>1.0184426421642671E-4</v>
      </c>
      <c r="H11" s="46">
        <f t="shared" si="6"/>
        <v>8.4559958610288752E-5</v>
      </c>
      <c r="I11" s="41">
        <f t="shared" si="7"/>
        <v>-0.17931869906761619</v>
      </c>
      <c r="J11" s="58">
        <f t="shared" si="8"/>
        <v>-0.16971309812212412</v>
      </c>
      <c r="L11" s="34">
        <v>339652</v>
      </c>
      <c r="M11" s="35">
        <v>184064</v>
      </c>
      <c r="N11" s="36">
        <v>171488</v>
      </c>
      <c r="O11" s="138">
        <f t="shared" si="2"/>
        <v>4.0097712704289574E-4</v>
      </c>
      <c r="P11" s="138">
        <f t="shared" si="3"/>
        <v>1.980066691082512E-4</v>
      </c>
      <c r="Q11" s="82">
        <f t="shared" si="4"/>
        <v>1.7575918278006457E-4</v>
      </c>
      <c r="R11" s="41">
        <f t="shared" si="5"/>
        <v>-6.8324061196105706E-2</v>
      </c>
      <c r="S11" s="58">
        <f t="shared" si="9"/>
        <v>-0.11235725760339831</v>
      </c>
      <c r="U11" s="54">
        <f t="shared" si="10"/>
        <v>10.028995777600613</v>
      </c>
      <c r="V11" s="60">
        <f t="shared" si="11"/>
        <v>6.7566257983995301</v>
      </c>
      <c r="W11" s="147">
        <f t="shared" si="12"/>
        <v>7.670438788746254</v>
      </c>
      <c r="X11" s="131">
        <f t="shared" si="13"/>
        <v>0.135246943905519</v>
      </c>
    </row>
    <row r="12" spans="1:24" s="2" customFormat="1" ht="20.100000000000001" customHeight="1" x14ac:dyDescent="0.25">
      <c r="A12" s="130"/>
      <c r="B12" s="2" t="s">
        <v>16</v>
      </c>
      <c r="C12" s="35">
        <v>1062653</v>
      </c>
      <c r="D12" s="97">
        <v>762667</v>
      </c>
      <c r="E12" s="36">
        <v>917489</v>
      </c>
      <c r="F12" s="45">
        <f t="shared" si="14"/>
        <v>4.1355963509015865E-3</v>
      </c>
      <c r="G12" s="45">
        <f t="shared" si="15"/>
        <v>2.8512319013710265E-3</v>
      </c>
      <c r="H12" s="46">
        <f t="shared" si="6"/>
        <v>3.470180787466799E-3</v>
      </c>
      <c r="I12" s="41">
        <f t="shared" si="7"/>
        <v>0.20300078540175462</v>
      </c>
      <c r="J12" s="58">
        <f t="shared" si="8"/>
        <v>0.21708121524529395</v>
      </c>
      <c r="L12" s="34">
        <v>2716695</v>
      </c>
      <c r="M12" s="35">
        <v>2538725</v>
      </c>
      <c r="N12" s="36">
        <v>3192117</v>
      </c>
      <c r="O12" s="138">
        <f t="shared" si="2"/>
        <v>3.2072019483229885E-3</v>
      </c>
      <c r="P12" s="138">
        <f t="shared" si="3"/>
        <v>2.731030951363901E-3</v>
      </c>
      <c r="Q12" s="82">
        <f t="shared" si="4"/>
        <v>3.2716217767910956E-3</v>
      </c>
      <c r="R12" s="41">
        <f t="shared" si="5"/>
        <v>0.25737013658430907</v>
      </c>
      <c r="S12" s="58">
        <f t="shared" si="9"/>
        <v>0.19794386627409649</v>
      </c>
      <c r="U12" s="54">
        <f t="shared" si="10"/>
        <v>2.556521272701437</v>
      </c>
      <c r="V12" s="60">
        <f t="shared" si="11"/>
        <v>3.3287463598136537</v>
      </c>
      <c r="W12" s="147">
        <f t="shared" si="12"/>
        <v>3.4791883063448172</v>
      </c>
      <c r="X12" s="131">
        <f t="shared" si="13"/>
        <v>4.5194776131752309E-2</v>
      </c>
    </row>
    <row r="13" spans="1:24" s="2" customFormat="1" ht="20.100000000000001" customHeight="1" x14ac:dyDescent="0.25">
      <c r="A13" s="130"/>
      <c r="B13" s="2" t="s">
        <v>23</v>
      </c>
      <c r="C13" s="35">
        <v>6243656</v>
      </c>
      <c r="D13" s="97">
        <v>5984246</v>
      </c>
      <c r="E13" s="36">
        <v>6724942</v>
      </c>
      <c r="F13" s="45">
        <f t="shared" si="14"/>
        <v>2.4298845408505691E-2</v>
      </c>
      <c r="G13" s="45">
        <f t="shared" si="15"/>
        <v>2.237211404302528E-2</v>
      </c>
      <c r="H13" s="46">
        <f t="shared" si="6"/>
        <v>2.5435470643493871E-2</v>
      </c>
      <c r="I13" s="41">
        <f t="shared" si="7"/>
        <v>0.12377432344860155</v>
      </c>
      <c r="J13" s="58">
        <f t="shared" si="8"/>
        <v>0.13692745328301337</v>
      </c>
      <c r="L13" s="34">
        <v>33688129</v>
      </c>
      <c r="M13" s="35">
        <v>30997961</v>
      </c>
      <c r="N13" s="36">
        <v>31196237</v>
      </c>
      <c r="O13" s="138">
        <f t="shared" si="2"/>
        <v>3.9770615753390116E-2</v>
      </c>
      <c r="P13" s="138">
        <f t="shared" si="3"/>
        <v>3.3346026418840595E-2</v>
      </c>
      <c r="Q13" s="82">
        <f t="shared" si="4"/>
        <v>3.1973229152670819E-2</v>
      </c>
      <c r="R13" s="41">
        <f t="shared" si="5"/>
        <v>6.3964207194144159E-3</v>
      </c>
      <c r="S13" s="58">
        <f t="shared" si="9"/>
        <v>-4.1168241424835599E-2</v>
      </c>
      <c r="U13" s="54">
        <f t="shared" si="10"/>
        <v>5.3955773668504481</v>
      </c>
      <c r="V13" s="60">
        <f t="shared" si="11"/>
        <v>5.1799275965593656</v>
      </c>
      <c r="W13" s="147">
        <f t="shared" si="12"/>
        <v>4.6388856587908123</v>
      </c>
      <c r="X13" s="131">
        <f t="shared" si="13"/>
        <v>-0.10444971048010915</v>
      </c>
    </row>
    <row r="14" spans="1:24" s="2" customFormat="1" ht="20.100000000000001" customHeight="1" x14ac:dyDescent="0.25">
      <c r="A14" s="130"/>
      <c r="B14" s="2" t="s">
        <v>17</v>
      </c>
      <c r="C14" s="35">
        <v>372557</v>
      </c>
      <c r="D14" s="97">
        <v>415356</v>
      </c>
      <c r="E14" s="36">
        <v>795093</v>
      </c>
      <c r="F14" s="45">
        <f t="shared" si="14"/>
        <v>1.4499045028836719E-3</v>
      </c>
      <c r="G14" s="45">
        <f t="shared" si="15"/>
        <v>1.55280912590405E-3</v>
      </c>
      <c r="H14" s="46">
        <f t="shared" si="6"/>
        <v>3.0072474469441481E-3</v>
      </c>
      <c r="I14" s="41">
        <f t="shared" si="7"/>
        <v>0.91424464796463756</v>
      </c>
      <c r="J14" s="58">
        <f t="shared" si="8"/>
        <v>0.9366497767027997</v>
      </c>
      <c r="L14" s="34">
        <v>1956140</v>
      </c>
      <c r="M14" s="35">
        <v>2271033</v>
      </c>
      <c r="N14" s="36">
        <v>3821987</v>
      </c>
      <c r="O14" s="138">
        <f t="shared" si="2"/>
        <v>2.3093265969100435E-3</v>
      </c>
      <c r="P14" s="138">
        <f t="shared" si="3"/>
        <v>2.4430615425336789E-3</v>
      </c>
      <c r="Q14" s="82">
        <f t="shared" si="4"/>
        <v>3.9171796960488824E-3</v>
      </c>
      <c r="R14" s="41">
        <f t="shared" si="5"/>
        <v>0.6829288698138688</v>
      </c>
      <c r="S14" s="58">
        <f t="shared" si="9"/>
        <v>0.60338969274855347</v>
      </c>
      <c r="U14" s="54">
        <f t="shared" si="10"/>
        <v>5.2505791060159925</v>
      </c>
      <c r="V14" s="60">
        <f t="shared" si="11"/>
        <v>5.4676783289515498</v>
      </c>
      <c r="W14" s="147">
        <f t="shared" si="12"/>
        <v>4.8069684929939012</v>
      </c>
      <c r="X14" s="131">
        <f t="shared" si="13"/>
        <v>-0.12083919283604647</v>
      </c>
    </row>
    <row r="15" spans="1:24" s="2" customFormat="1" ht="20.100000000000001" customHeight="1" x14ac:dyDescent="0.25">
      <c r="A15" s="130"/>
      <c r="B15" s="2" t="s">
        <v>11</v>
      </c>
      <c r="C15" s="35">
        <v>3895615</v>
      </c>
      <c r="D15" s="97">
        <v>4806974</v>
      </c>
      <c r="E15" s="36">
        <v>5420768</v>
      </c>
      <c r="F15" s="45">
        <f t="shared" si="14"/>
        <v>1.5160820304010326E-2</v>
      </c>
      <c r="G15" s="45">
        <f t="shared" si="15"/>
        <v>1.7970880630551852E-2</v>
      </c>
      <c r="H15" s="46">
        <f t="shared" si="6"/>
        <v>2.0502747135840129E-2</v>
      </c>
      <c r="I15" s="41">
        <f t="shared" si="7"/>
        <v>0.12768822964301452</v>
      </c>
      <c r="J15" s="58">
        <f t="shared" si="8"/>
        <v>0.14088716949039845</v>
      </c>
      <c r="L15" s="34">
        <v>16722688</v>
      </c>
      <c r="M15" s="35">
        <v>20816008</v>
      </c>
      <c r="N15" s="36">
        <v>24960616</v>
      </c>
      <c r="O15" s="138">
        <f t="shared" si="2"/>
        <v>1.9742016507115247E-2</v>
      </c>
      <c r="P15" s="138">
        <f t="shared" si="3"/>
        <v>2.2392800374927798E-2</v>
      </c>
      <c r="Q15" s="82">
        <f t="shared" si="4"/>
        <v>2.5582300043425803E-2</v>
      </c>
      <c r="R15" s="41">
        <f t="shared" si="5"/>
        <v>0.19910676437095912</v>
      </c>
      <c r="S15" s="58">
        <f t="shared" si="9"/>
        <v>0.14243415808186025</v>
      </c>
      <c r="U15" s="54">
        <f t="shared" si="10"/>
        <v>4.2926952483754173</v>
      </c>
      <c r="V15" s="60">
        <f t="shared" si="11"/>
        <v>4.3303766569155568</v>
      </c>
      <c r="W15" s="147">
        <f t="shared" si="12"/>
        <v>4.604627241010868</v>
      </c>
      <c r="X15" s="131">
        <f t="shared" si="13"/>
        <v>6.3331808252138161E-2</v>
      </c>
    </row>
    <row r="16" spans="1:24" s="2" customFormat="1" ht="20.25" customHeight="1" x14ac:dyDescent="0.25">
      <c r="A16" s="130"/>
      <c r="B16" s="2" t="s">
        <v>14</v>
      </c>
      <c r="C16" s="35">
        <v>4843477</v>
      </c>
      <c r="D16" s="97">
        <v>5198754</v>
      </c>
      <c r="E16" s="36">
        <v>5753824</v>
      </c>
      <c r="F16" s="45">
        <f t="shared" si="14"/>
        <v>1.8849676994160621E-2</v>
      </c>
      <c r="G16" s="45">
        <f t="shared" si="15"/>
        <v>1.9435550839593467E-2</v>
      </c>
      <c r="H16" s="46">
        <f t="shared" si="6"/>
        <v>2.1762451102155304E-2</v>
      </c>
      <c r="I16" s="41">
        <f t="shared" si="7"/>
        <v>0.10676981445938777</v>
      </c>
      <c r="J16" s="58">
        <f t="shared" si="8"/>
        <v>0.11972391633076597</v>
      </c>
      <c r="L16" s="34">
        <v>18197565</v>
      </c>
      <c r="M16" s="35">
        <v>19595251</v>
      </c>
      <c r="N16" s="36">
        <v>21029169</v>
      </c>
      <c r="O16" s="138">
        <f t="shared" si="2"/>
        <v>2.1483186711329105E-2</v>
      </c>
      <c r="P16" s="138">
        <f t="shared" si="3"/>
        <v>2.1079572218631173E-2</v>
      </c>
      <c r="Q16" s="82">
        <f t="shared" si="4"/>
        <v>2.1552934071094584E-2</v>
      </c>
      <c r="R16" s="41">
        <f t="shared" si="5"/>
        <v>7.3176812075538097E-2</v>
      </c>
      <c r="S16" s="58">
        <f t="shared" si="9"/>
        <v>2.2455951551285758E-2</v>
      </c>
      <c r="U16" s="54">
        <f t="shared" si="10"/>
        <v>3.7571284017659217</v>
      </c>
      <c r="V16" s="60">
        <f t="shared" si="11"/>
        <v>3.7692206632589271</v>
      </c>
      <c r="W16" s="147">
        <f t="shared" si="12"/>
        <v>3.6548161709499629</v>
      </c>
      <c r="X16" s="131">
        <f t="shared" si="13"/>
        <v>-3.0352293625082776E-2</v>
      </c>
    </row>
    <row r="17" spans="1:24" s="2" customFormat="1" ht="20.100000000000001" customHeight="1" x14ac:dyDescent="0.25">
      <c r="A17" s="130"/>
      <c r="B17" s="2" t="s">
        <v>13</v>
      </c>
      <c r="C17" s="35">
        <v>14042259</v>
      </c>
      <c r="D17" s="97">
        <v>14810306</v>
      </c>
      <c r="E17" s="36">
        <v>17298007</v>
      </c>
      <c r="F17" s="45">
        <f t="shared" si="14"/>
        <v>5.4649180004022919E-2</v>
      </c>
      <c r="G17" s="45">
        <f t="shared" si="15"/>
        <v>5.536835465054437E-2</v>
      </c>
      <c r="H17" s="46">
        <f t="shared" si="6"/>
        <v>6.5425538129466623E-2</v>
      </c>
      <c r="I17" s="41">
        <f t="shared" si="7"/>
        <v>0.16797093861531287</v>
      </c>
      <c r="J17" s="58">
        <f t="shared" si="8"/>
        <v>0.18164136432079028</v>
      </c>
      <c r="L17" s="34">
        <v>49142165</v>
      </c>
      <c r="M17" s="35">
        <v>53572258</v>
      </c>
      <c r="N17" s="36">
        <v>63654877</v>
      </c>
      <c r="O17" s="138">
        <f t="shared" si="2"/>
        <v>5.8014921561975033E-2</v>
      </c>
      <c r="P17" s="138">
        <f t="shared" si="3"/>
        <v>5.763030447663782E-2</v>
      </c>
      <c r="Q17" s="82">
        <f t="shared" si="4"/>
        <v>6.5240303470129268E-2</v>
      </c>
      <c r="R17" s="41">
        <f t="shared" si="5"/>
        <v>0.18820597406963879</v>
      </c>
      <c r="S17" s="58">
        <f t="shared" si="9"/>
        <v>0.13204856477161925</v>
      </c>
      <c r="U17" s="54">
        <f t="shared" si="10"/>
        <v>3.4995911270401723</v>
      </c>
      <c r="V17" s="60">
        <f t="shared" si="11"/>
        <v>3.6172283003470693</v>
      </c>
      <c r="W17" s="147">
        <f t="shared" si="12"/>
        <v>3.6798965915553161</v>
      </c>
      <c r="X17" s="131">
        <f t="shared" si="13"/>
        <v>1.7324947723712611E-2</v>
      </c>
    </row>
    <row r="18" spans="1:24" s="2" customFormat="1" ht="20.100000000000001" customHeight="1" x14ac:dyDescent="0.25">
      <c r="A18" s="130"/>
      <c r="B18" s="2" t="s">
        <v>8</v>
      </c>
      <c r="C18" s="35">
        <v>47928057</v>
      </c>
      <c r="D18" s="97">
        <v>45576694</v>
      </c>
      <c r="E18" s="36">
        <v>43261136</v>
      </c>
      <c r="F18" s="45">
        <f t="shared" si="14"/>
        <v>0.18652476173784222</v>
      </c>
      <c r="G18" s="45">
        <f t="shared" si="15"/>
        <v>0.17038854951351701</v>
      </c>
      <c r="H18" s="46">
        <f t="shared" si="6"/>
        <v>0.16362480966113849</v>
      </c>
      <c r="I18" s="41">
        <f t="shared" si="7"/>
        <v>-5.0805747340954568E-2</v>
      </c>
      <c r="J18" s="58">
        <f t="shared" si="8"/>
        <v>-3.9695976470777744E-2</v>
      </c>
      <c r="L18" s="34">
        <v>226269986</v>
      </c>
      <c r="M18" s="35">
        <v>240023991</v>
      </c>
      <c r="N18" s="36">
        <v>255463935</v>
      </c>
      <c r="O18" s="138">
        <f t="shared" si="2"/>
        <v>0.26712367046952834</v>
      </c>
      <c r="P18" s="138">
        <f t="shared" si="3"/>
        <v>0.25820557503900199</v>
      </c>
      <c r="Q18" s="82">
        <f t="shared" si="4"/>
        <v>0.26182667268484988</v>
      </c>
      <c r="R18" s="41">
        <f t="shared" si="5"/>
        <v>6.4326669745275594E-2</v>
      </c>
      <c r="S18" s="58">
        <f t="shared" si="9"/>
        <v>1.4024087765343276E-2</v>
      </c>
      <c r="U18" s="54">
        <f t="shared" si="10"/>
        <v>4.7210339864184352</v>
      </c>
      <c r="V18" s="60">
        <f t="shared" si="11"/>
        <v>5.2663756392686141</v>
      </c>
      <c r="W18" s="147">
        <f t="shared" si="12"/>
        <v>5.9051601187726552</v>
      </c>
      <c r="X18" s="131">
        <f t="shared" si="13"/>
        <v>0.12129489486867567</v>
      </c>
    </row>
    <row r="19" spans="1:24" ht="20.100000000000001" customHeight="1" thickBot="1" x14ac:dyDescent="0.3">
      <c r="A19" s="130"/>
      <c r="B19" s="2" t="s">
        <v>9</v>
      </c>
      <c r="C19" s="133">
        <v>286172</v>
      </c>
      <c r="D19" s="155">
        <v>394484</v>
      </c>
      <c r="E19" s="134">
        <v>473770</v>
      </c>
      <c r="F19" s="45">
        <f t="shared" si="14"/>
        <v>1.1137143347171739E-3</v>
      </c>
      <c r="G19" s="45">
        <f t="shared" si="15"/>
        <v>1.4747791177282458E-3</v>
      </c>
      <c r="H19" s="46">
        <f t="shared" si="6"/>
        <v>1.7919207224044596E-3</v>
      </c>
      <c r="I19" s="42">
        <f t="shared" si="7"/>
        <v>0.20098660528690643</v>
      </c>
      <c r="J19" s="56">
        <f t="shared" si="8"/>
        <v>0.21504346031474847</v>
      </c>
      <c r="K19" s="2"/>
      <c r="L19" s="132">
        <v>3893752</v>
      </c>
      <c r="M19" s="133">
        <v>5074932</v>
      </c>
      <c r="N19" s="134">
        <v>7454558</v>
      </c>
      <c r="O19" s="139">
        <f t="shared" si="2"/>
        <v>4.5967799111370734E-3</v>
      </c>
      <c r="P19" s="139">
        <f t="shared" si="3"/>
        <v>5.4593531666750454E-3</v>
      </c>
      <c r="Q19" s="90">
        <f t="shared" si="4"/>
        <v>7.6402256838180669E-3</v>
      </c>
      <c r="R19" s="42">
        <f t="shared" si="5"/>
        <v>0.46889810543274274</v>
      </c>
      <c r="S19" s="56">
        <f t="shared" si="9"/>
        <v>0.39947452574702291</v>
      </c>
      <c r="T19" s="2"/>
      <c r="U19" s="142">
        <f t="shared" si="10"/>
        <v>13.606334651887677</v>
      </c>
      <c r="V19" s="143">
        <f t="shared" si="11"/>
        <v>12.864734691394327</v>
      </c>
      <c r="W19" s="148">
        <f t="shared" si="12"/>
        <v>15.734550520294658</v>
      </c>
      <c r="X19" s="62">
        <f t="shared" si="13"/>
        <v>0.2230761766754546</v>
      </c>
    </row>
    <row r="20" spans="1:24" ht="20.100000000000001" customHeight="1" thickBot="1" x14ac:dyDescent="0.3">
      <c r="A20" s="28" t="s">
        <v>3</v>
      </c>
      <c r="B20" s="29"/>
      <c r="C20" s="38">
        <f>C21+C22</f>
        <v>147217570</v>
      </c>
      <c r="D20" s="98">
        <f>D21+D22</f>
        <v>155125866</v>
      </c>
      <c r="E20" s="39">
        <f>E21+E22</f>
        <v>148778848</v>
      </c>
      <c r="F20" s="159">
        <f>C20/C23</f>
        <v>0.57293626920603336</v>
      </c>
      <c r="G20" s="48">
        <f>D20/D23</f>
        <v>0.57993831890852376</v>
      </c>
      <c r="H20" s="49">
        <f>E20/E23</f>
        <v>0.56272009790966782</v>
      </c>
      <c r="I20" s="30">
        <f t="shared" si="7"/>
        <v>-4.0915278435899274E-2</v>
      </c>
      <c r="J20" s="44">
        <f t="shared" si="8"/>
        <v>-2.9689745335782607E-2</v>
      </c>
      <c r="L20" s="37">
        <f t="shared" ref="L20:N20" si="16">SUM(L21:L22)</f>
        <v>325059565</v>
      </c>
      <c r="M20" s="38">
        <f t="shared" si="16"/>
        <v>351873404</v>
      </c>
      <c r="N20" s="39">
        <f t="shared" si="16"/>
        <v>351321698</v>
      </c>
      <c r="O20" s="43">
        <f t="shared" si="2"/>
        <v>0.38374998672615923</v>
      </c>
      <c r="P20" s="99">
        <f t="shared" si="3"/>
        <v>0.37852747236733958</v>
      </c>
      <c r="Q20" s="44">
        <f t="shared" si="4"/>
        <v>0.36007192651022024</v>
      </c>
      <c r="R20" s="30">
        <f t="shared" si="5"/>
        <v>-1.5679104863520745E-3</v>
      </c>
      <c r="S20" s="44">
        <f t="shared" si="9"/>
        <v>-4.8756159603679364E-2</v>
      </c>
      <c r="U20" s="160">
        <f t="shared" si="10"/>
        <v>2.2080215357446806</v>
      </c>
      <c r="V20" s="59">
        <f t="shared" si="11"/>
        <v>2.2683090388033675</v>
      </c>
      <c r="W20" s="59">
        <f t="shared" si="12"/>
        <v>2.3613685864807881</v>
      </c>
      <c r="X20" s="61">
        <f t="shared" si="13"/>
        <v>4.1025956377845903E-2</v>
      </c>
    </row>
    <row r="21" spans="1:24" s="2" customFormat="1" ht="20.100000000000001" customHeight="1" x14ac:dyDescent="0.25">
      <c r="A21" s="130"/>
      <c r="B21" s="2" t="s">
        <v>5</v>
      </c>
      <c r="C21" s="97">
        <v>3046164</v>
      </c>
      <c r="D21" s="97">
        <v>3186090</v>
      </c>
      <c r="E21" s="36">
        <v>3626870</v>
      </c>
      <c r="F21" s="50">
        <f>C21/C23</f>
        <v>1.1854956154688108E-2</v>
      </c>
      <c r="G21" s="100">
        <f>D21/D23</f>
        <v>1.1911202987200461E-2</v>
      </c>
      <c r="H21" s="51">
        <f>E21/E23</f>
        <v>1.3717760749872432E-2</v>
      </c>
      <c r="I21" s="40">
        <f t="shared" si="7"/>
        <v>0.13834511893888748</v>
      </c>
      <c r="J21" s="55">
        <f t="shared" si="8"/>
        <v>0.15166879152452206</v>
      </c>
      <c r="L21" s="34">
        <v>4542066</v>
      </c>
      <c r="M21" s="97">
        <v>4503833</v>
      </c>
      <c r="N21" s="36">
        <v>4697021</v>
      </c>
      <c r="O21" s="137">
        <f t="shared" si="2"/>
        <v>5.3621488332741083E-3</v>
      </c>
      <c r="P21" s="140">
        <f t="shared" si="3"/>
        <v>4.8449939724759996E-3</v>
      </c>
      <c r="Q21" s="125">
        <f t="shared" si="4"/>
        <v>4.8140078166449066E-3</v>
      </c>
      <c r="R21" s="40">
        <f t="shared" si="5"/>
        <v>4.2894130399595186E-2</v>
      </c>
      <c r="S21" s="55">
        <f t="shared" si="9"/>
        <v>-6.3954993560616912E-3</v>
      </c>
      <c r="U21" s="162">
        <f t="shared" si="10"/>
        <v>1.4910773024695978</v>
      </c>
      <c r="V21" s="60">
        <f t="shared" si="11"/>
        <v>1.4135925224962258</v>
      </c>
      <c r="W21" s="60">
        <f t="shared" si="12"/>
        <v>1.2950618577451081</v>
      </c>
      <c r="X21" s="114">
        <f t="shared" si="13"/>
        <v>-8.3850659128988286E-2</v>
      </c>
    </row>
    <row r="22" spans="1:24" ht="20.100000000000001" customHeight="1" thickBot="1" x14ac:dyDescent="0.3">
      <c r="A22" s="130"/>
      <c r="B22" s="2" t="s">
        <v>4</v>
      </c>
      <c r="C22" s="97">
        <v>144171406</v>
      </c>
      <c r="D22" s="97">
        <v>151939776</v>
      </c>
      <c r="E22" s="36">
        <v>145151978</v>
      </c>
      <c r="F22" s="50">
        <f>C22/C23</f>
        <v>0.56108131305134523</v>
      </c>
      <c r="G22" s="100">
        <f>D22/D23</f>
        <v>0.56802711592132327</v>
      </c>
      <c r="H22" s="51">
        <f>E22/E23</f>
        <v>0.5490023371597953</v>
      </c>
      <c r="I22" s="42">
        <f t="shared" si="7"/>
        <v>-4.4674266203999141E-2</v>
      </c>
      <c r="J22" s="56">
        <f t="shared" si="8"/>
        <v>-3.349272988609063E-2</v>
      </c>
      <c r="L22" s="34">
        <v>320517499</v>
      </c>
      <c r="M22" s="97">
        <v>347369571</v>
      </c>
      <c r="N22" s="36">
        <v>346624677</v>
      </c>
      <c r="O22" s="139">
        <f t="shared" si="2"/>
        <v>0.3783878378928851</v>
      </c>
      <c r="P22" s="141">
        <f t="shared" si="3"/>
        <v>0.37368247839486363</v>
      </c>
      <c r="Q22" s="90">
        <f t="shared" si="4"/>
        <v>0.35525791869357531</v>
      </c>
      <c r="R22" s="42">
        <f t="shared" si="5"/>
        <v>-2.1443847192936772E-3</v>
      </c>
      <c r="S22" s="56">
        <f t="shared" si="9"/>
        <v>-4.93053883083579E-2</v>
      </c>
      <c r="U22" s="162">
        <f t="shared" si="10"/>
        <v>2.2231696831755943</v>
      </c>
      <c r="V22" s="60">
        <f t="shared" si="11"/>
        <v>2.28623195416584</v>
      </c>
      <c r="W22" s="60">
        <f t="shared" si="12"/>
        <v>2.3880120806896619</v>
      </c>
      <c r="X22" s="62">
        <f t="shared" si="13"/>
        <v>4.451872275617702E-2</v>
      </c>
    </row>
    <row r="23" spans="1:24" ht="20.100000000000001" customHeight="1" thickBot="1" x14ac:dyDescent="0.3">
      <c r="A23" s="28" t="s">
        <v>6</v>
      </c>
      <c r="B23" s="29"/>
      <c r="C23" s="38">
        <f t="shared" ref="C23:E23" si="17">C6+C20</f>
        <v>256952785</v>
      </c>
      <c r="D23" s="38">
        <f t="shared" si="17"/>
        <v>267486836</v>
      </c>
      <c r="E23" s="38">
        <f t="shared" si="17"/>
        <v>264392277</v>
      </c>
      <c r="F23" s="52">
        <f>F6+F20</f>
        <v>1</v>
      </c>
      <c r="G23" s="52">
        <f>G6+G20</f>
        <v>1</v>
      </c>
      <c r="H23" s="53">
        <f>H6+H20</f>
        <v>1</v>
      </c>
      <c r="I23" s="30">
        <f t="shared" si="7"/>
        <v>-1.1569014185056943E-2</v>
      </c>
      <c r="J23" s="44">
        <f t="shared" si="8"/>
        <v>0</v>
      </c>
      <c r="L23" s="37">
        <f t="shared" ref="L23:N23" si="18">L6+L20</f>
        <v>847060785</v>
      </c>
      <c r="M23" s="38">
        <f t="shared" si="18"/>
        <v>929584851</v>
      </c>
      <c r="N23" s="38">
        <f t="shared" si="18"/>
        <v>975698665</v>
      </c>
      <c r="O23" s="52">
        <f>O6+O20</f>
        <v>1</v>
      </c>
      <c r="P23" s="52">
        <f>P6+P20</f>
        <v>1</v>
      </c>
      <c r="Q23" s="53">
        <f t="shared" ref="Q23" si="19">Q6+Q20</f>
        <v>1</v>
      </c>
      <c r="R23" s="30">
        <f t="shared" si="5"/>
        <v>4.9606890592497406E-2</v>
      </c>
      <c r="S23" s="44">
        <f t="shared" si="9"/>
        <v>0</v>
      </c>
      <c r="U23" s="160">
        <f t="shared" si="10"/>
        <v>3.2965619928968661</v>
      </c>
      <c r="V23" s="59">
        <f t="shared" si="11"/>
        <v>3.4752545766401752</v>
      </c>
      <c r="W23" s="59">
        <f t="shared" si="12"/>
        <v>3.6903448015616584</v>
      </c>
      <c r="X23" s="61">
        <f t="shared" si="13"/>
        <v>6.1891933433385844E-2</v>
      </c>
    </row>
    <row r="24" spans="1:24" ht="15.75" thickBot="1" x14ac:dyDescent="0.3"/>
    <row r="25" spans="1:24" ht="15" customHeight="1" x14ac:dyDescent="0.25">
      <c r="A25" s="268" t="s">
        <v>57</v>
      </c>
      <c r="B25" s="269"/>
      <c r="C25" s="274" t="s">
        <v>36</v>
      </c>
      <c r="D25" s="275"/>
      <c r="E25" s="276"/>
      <c r="F25" s="274" t="s">
        <v>38</v>
      </c>
      <c r="G25" s="274"/>
      <c r="H25" s="276"/>
      <c r="I25" s="280" t="s">
        <v>42</v>
      </c>
      <c r="J25" s="281"/>
      <c r="K25" s="2"/>
      <c r="L25" s="268" t="s">
        <v>37</v>
      </c>
      <c r="M25" s="269"/>
      <c r="N25" s="270"/>
      <c r="O25" s="274" t="s">
        <v>39</v>
      </c>
      <c r="P25" s="274"/>
      <c r="Q25" s="276"/>
      <c r="R25" s="280" t="s">
        <v>43</v>
      </c>
      <c r="S25" s="281"/>
      <c r="U25" s="268" t="s">
        <v>44</v>
      </c>
      <c r="V25" s="269"/>
      <c r="W25" s="270"/>
      <c r="X25" s="284" t="s">
        <v>45</v>
      </c>
    </row>
    <row r="26" spans="1:24" ht="15" customHeight="1" x14ac:dyDescent="0.25">
      <c r="A26" s="287"/>
      <c r="B26" s="288"/>
      <c r="C26" s="277"/>
      <c r="D26" s="278"/>
      <c r="E26" s="279"/>
      <c r="F26" s="277"/>
      <c r="G26" s="277"/>
      <c r="H26" s="279"/>
      <c r="I26" s="282"/>
      <c r="J26" s="283"/>
      <c r="K26" s="2"/>
      <c r="L26" s="271"/>
      <c r="M26" s="272"/>
      <c r="N26" s="273"/>
      <c r="O26" s="277"/>
      <c r="P26" s="277"/>
      <c r="Q26" s="279"/>
      <c r="R26" s="282" t="s">
        <v>28</v>
      </c>
      <c r="S26" s="283"/>
      <c r="U26" s="271"/>
      <c r="V26" s="272"/>
      <c r="W26" s="273"/>
      <c r="X26" s="285"/>
    </row>
    <row r="27" spans="1:24" ht="20.25" customHeight="1" thickBot="1" x14ac:dyDescent="0.3">
      <c r="A27" s="289"/>
      <c r="B27" s="290"/>
      <c r="C27" s="127">
        <v>2016</v>
      </c>
      <c r="D27" s="154">
        <v>2017</v>
      </c>
      <c r="E27" s="128">
        <v>2018</v>
      </c>
      <c r="F27" s="127">
        <v>2016</v>
      </c>
      <c r="G27" s="127">
        <v>2017</v>
      </c>
      <c r="H27" s="128">
        <v>2018</v>
      </c>
      <c r="I27" s="25" t="s">
        <v>0</v>
      </c>
      <c r="J27" s="104" t="s">
        <v>40</v>
      </c>
      <c r="K27" s="2"/>
      <c r="L27" s="156">
        <v>2016</v>
      </c>
      <c r="M27" s="127">
        <v>2017</v>
      </c>
      <c r="N27" s="128">
        <v>2018</v>
      </c>
      <c r="O27" s="127">
        <v>2016</v>
      </c>
      <c r="P27" s="127">
        <v>2017</v>
      </c>
      <c r="Q27" s="128">
        <v>2018</v>
      </c>
      <c r="R27" s="25" t="s">
        <v>1</v>
      </c>
      <c r="S27" s="104" t="s">
        <v>40</v>
      </c>
      <c r="U27" s="158">
        <v>2016</v>
      </c>
      <c r="V27" s="103">
        <v>2017</v>
      </c>
      <c r="W27" s="113">
        <v>2018</v>
      </c>
      <c r="X27" s="286"/>
    </row>
    <row r="28" spans="1:24" ht="20.100000000000001" customHeight="1" thickBot="1" x14ac:dyDescent="0.3">
      <c r="A28" s="26" t="s">
        <v>2</v>
      </c>
      <c r="B28" s="27"/>
      <c r="C28" s="32">
        <f t="shared" ref="C28:E28" si="20">SUM(C29:C41)</f>
        <v>25537692</v>
      </c>
      <c r="D28" s="32">
        <f t="shared" si="20"/>
        <v>27704898</v>
      </c>
      <c r="E28" s="33">
        <f t="shared" si="20"/>
        <v>29554876</v>
      </c>
      <c r="F28" s="43">
        <f>C28/$C$45</f>
        <v>0.34678832024903877</v>
      </c>
      <c r="G28" s="43">
        <f>D28/$D$45</f>
        <v>0.34501595317050904</v>
      </c>
      <c r="H28" s="44">
        <f t="shared" ref="H28:H44" si="21">E28/$E$45</f>
        <v>0.36245368302622222</v>
      </c>
      <c r="I28" s="30">
        <f>(E28-D28)/D28</f>
        <v>6.6774402129183077E-2</v>
      </c>
      <c r="J28" s="44">
        <f>(H28-G28)/G28</f>
        <v>5.054180740186047E-2</v>
      </c>
      <c r="K28" s="3"/>
      <c r="L28" s="31">
        <f t="shared" ref="L28:N28" si="22">SUM(L29:L41)</f>
        <v>251533440</v>
      </c>
      <c r="M28" s="32">
        <f t="shared" si="22"/>
        <v>288444482</v>
      </c>
      <c r="N28" s="33">
        <f t="shared" si="22"/>
        <v>315895976</v>
      </c>
      <c r="O28" s="43">
        <f t="shared" ref="O28:O44" si="23">L28/$L$45</f>
        <v>0.54550888049766555</v>
      </c>
      <c r="P28" s="99">
        <f t="shared" ref="P28:P44" si="24">M28/$M$45</f>
        <v>0.55696164064895148</v>
      </c>
      <c r="Q28" s="44">
        <f>N28/N45</f>
        <v>0.58782617292326067</v>
      </c>
      <c r="R28" s="30">
        <f>(N28-M28)/M28</f>
        <v>9.5170806560965868E-2</v>
      </c>
      <c r="S28" s="44">
        <f>(Q28-P28)/P28</f>
        <v>5.5415903038397676E-2</v>
      </c>
      <c r="T28" s="4"/>
      <c r="U28" s="57">
        <f>L28/C28</f>
        <v>9.8494977541431705</v>
      </c>
      <c r="V28" s="59">
        <f>M28/D28</f>
        <v>10.411317233508674</v>
      </c>
      <c r="W28" s="164">
        <f>N28/E28</f>
        <v>10.68845546839716</v>
      </c>
      <c r="X28" s="144">
        <f>(W28-V28)/V28</f>
        <v>2.6618940588662588E-2</v>
      </c>
    </row>
    <row r="29" spans="1:24" ht="20.100000000000001" customHeight="1" x14ac:dyDescent="0.25">
      <c r="A29" s="5"/>
      <c r="B29" s="6" t="s">
        <v>12</v>
      </c>
      <c r="C29" s="35">
        <v>4702002</v>
      </c>
      <c r="D29" s="97">
        <v>5732995</v>
      </c>
      <c r="E29" s="36">
        <v>5617111</v>
      </c>
      <c r="F29" s="45">
        <f t="shared" ref="F29:F45" si="25">C29/$C$45</f>
        <v>6.3850694705990696E-2</v>
      </c>
      <c r="G29" s="45">
        <f t="shared" ref="G29:G45" si="26">D29/$D$45</f>
        <v>7.1394405943915135E-2</v>
      </c>
      <c r="H29" s="46">
        <f t="shared" si="21"/>
        <v>6.8886858801813486E-2</v>
      </c>
      <c r="I29" s="40">
        <f t="shared" ref="I29:I45" si="27">(E29-D29)/D29</f>
        <v>-2.0213518414022687E-2</v>
      </c>
      <c r="J29" s="55">
        <f t="shared" ref="J29:J45" si="28">(H29-G29)/G29</f>
        <v>-3.5122459651411447E-2</v>
      </c>
      <c r="K29" s="3"/>
      <c r="L29" s="157">
        <v>39218341</v>
      </c>
      <c r="M29" s="135">
        <v>48114799</v>
      </c>
      <c r="N29" s="136">
        <v>49305274</v>
      </c>
      <c r="O29" s="137">
        <f t="shared" si="23"/>
        <v>8.5054111667560772E-2</v>
      </c>
      <c r="P29" s="137">
        <f t="shared" si="24"/>
        <v>9.2905564373162566E-2</v>
      </c>
      <c r="Q29" s="125">
        <f t="shared" ref="Q29:Q41" si="29">N29/$N$45</f>
        <v>9.1748337181581402E-2</v>
      </c>
      <c r="R29" s="40">
        <f>(N29-M29)/M29</f>
        <v>2.4742387472095645E-2</v>
      </c>
      <c r="S29" s="55">
        <f t="shared" ref="S29:S45" si="30">(Q29-P29)/P29</f>
        <v>-1.2455951367273004E-2</v>
      </c>
      <c r="T29" s="3"/>
      <c r="U29" s="54">
        <f t="shared" ref="U29:U45" si="31">L29/C29</f>
        <v>8.3407750570927028</v>
      </c>
      <c r="V29" s="149">
        <f t="shared" ref="V29:V45" si="32">M29/D29</f>
        <v>8.3926113663102786</v>
      </c>
      <c r="W29" s="147">
        <f t="shared" ref="W29:W45" si="33">N29/E29</f>
        <v>8.7776926608713985</v>
      </c>
      <c r="X29" s="145">
        <f t="shared" ref="X29:X45" si="34">(W29-V29)/V29</f>
        <v>4.5883370235266452E-2</v>
      </c>
    </row>
    <row r="30" spans="1:24" ht="20.100000000000001" customHeight="1" x14ac:dyDescent="0.25">
      <c r="A30" s="7"/>
      <c r="B30" s="2" t="s">
        <v>24</v>
      </c>
      <c r="C30" s="35">
        <v>364939</v>
      </c>
      <c r="D30" s="97">
        <v>476985</v>
      </c>
      <c r="E30" s="36">
        <v>302334</v>
      </c>
      <c r="F30" s="45">
        <f t="shared" si="25"/>
        <v>4.9556781718318151E-3</v>
      </c>
      <c r="G30" s="45">
        <f t="shared" si="26"/>
        <v>5.9400122831361896E-3</v>
      </c>
      <c r="H30" s="46">
        <f t="shared" si="21"/>
        <v>3.7077493339525386E-3</v>
      </c>
      <c r="I30" s="41">
        <f t="shared" si="27"/>
        <v>-0.36615616843296961</v>
      </c>
      <c r="J30" s="58">
        <f t="shared" si="28"/>
        <v>-0.37580106618989473</v>
      </c>
      <c r="K30" s="2"/>
      <c r="L30" s="34">
        <v>1924359</v>
      </c>
      <c r="M30" s="35">
        <v>2915898</v>
      </c>
      <c r="N30" s="36">
        <v>1715135</v>
      </c>
      <c r="O30" s="138">
        <f t="shared" si="23"/>
        <v>4.173420932682379E-3</v>
      </c>
      <c r="P30" s="138">
        <f t="shared" si="24"/>
        <v>5.630349808685182E-3</v>
      </c>
      <c r="Q30" s="82">
        <f t="shared" si="29"/>
        <v>3.1915608924905602E-3</v>
      </c>
      <c r="R30" s="41">
        <f>(N30-M30)/M30</f>
        <v>-0.41179869803401903</v>
      </c>
      <c r="S30" s="58">
        <f t="shared" si="30"/>
        <v>-0.43315051445518193</v>
      </c>
      <c r="T30" s="2"/>
      <c r="U30" s="54">
        <f t="shared" si="31"/>
        <v>5.2730976957792945</v>
      </c>
      <c r="V30" s="60">
        <f t="shared" si="32"/>
        <v>6.1131859492436869</v>
      </c>
      <c r="W30" s="147">
        <f t="shared" si="33"/>
        <v>5.6729808754556217</v>
      </c>
      <c r="X30" s="131">
        <f t="shared" si="34"/>
        <v>-7.2009109070619165E-2</v>
      </c>
    </row>
    <row r="31" spans="1:24" ht="20.100000000000001" customHeight="1" x14ac:dyDescent="0.25">
      <c r="A31" s="7"/>
      <c r="B31" s="2" t="s">
        <v>18</v>
      </c>
      <c r="C31" s="35">
        <v>3467330</v>
      </c>
      <c r="D31" s="97">
        <v>4379113</v>
      </c>
      <c r="E31" s="36">
        <v>4491890</v>
      </c>
      <c r="F31" s="45">
        <f t="shared" si="25"/>
        <v>4.7084503425333019E-2</v>
      </c>
      <c r="G31" s="45">
        <f t="shared" si="26"/>
        <v>5.4534178243008415E-2</v>
      </c>
      <c r="H31" s="46">
        <f t="shared" si="21"/>
        <v>5.5087427003539358E-2</v>
      </c>
      <c r="I31" s="41">
        <f t="shared" si="27"/>
        <v>2.5753388871216615E-2</v>
      </c>
      <c r="J31" s="58">
        <f t="shared" si="28"/>
        <v>1.0144991239542014E-2</v>
      </c>
      <c r="K31" s="2"/>
      <c r="L31" s="34">
        <v>45568147</v>
      </c>
      <c r="M31" s="35">
        <v>61332119</v>
      </c>
      <c r="N31" s="36">
        <v>65528358</v>
      </c>
      <c r="O31" s="138">
        <f t="shared" si="23"/>
        <v>9.8825145699605821E-2</v>
      </c>
      <c r="P31" s="138">
        <f t="shared" si="24"/>
        <v>0.11842707957476797</v>
      </c>
      <c r="Q31" s="82">
        <f t="shared" si="29"/>
        <v>0.12193660833807306</v>
      </c>
      <c r="R31" s="41">
        <f>(N31-M31)/M31</f>
        <v>6.8418294825261128E-2</v>
      </c>
      <c r="S31" s="58">
        <f t="shared" si="30"/>
        <v>2.963451244349373E-2</v>
      </c>
      <c r="T31" s="2"/>
      <c r="U31" s="54">
        <f t="shared" si="31"/>
        <v>13.142143089927984</v>
      </c>
      <c r="V31" s="60">
        <f t="shared" si="32"/>
        <v>14.005603189504358</v>
      </c>
      <c r="W31" s="147">
        <f t="shared" si="33"/>
        <v>14.5881484185944</v>
      </c>
      <c r="X31" s="131">
        <f t="shared" si="34"/>
        <v>4.1593726539860522E-2</v>
      </c>
    </row>
    <row r="32" spans="1:24" ht="20.100000000000001" customHeight="1" x14ac:dyDescent="0.25">
      <c r="A32" s="7"/>
      <c r="B32" s="2" t="s">
        <v>10</v>
      </c>
      <c r="C32" s="35">
        <v>39672</v>
      </c>
      <c r="D32" s="97">
        <v>46278</v>
      </c>
      <c r="E32" s="36">
        <v>124163</v>
      </c>
      <c r="F32" s="45">
        <f t="shared" si="25"/>
        <v>5.3872473052458568E-4</v>
      </c>
      <c r="G32" s="45">
        <f t="shared" si="26"/>
        <v>5.7631139016735657E-4</v>
      </c>
      <c r="H32" s="46">
        <f t="shared" si="21"/>
        <v>1.5227042957508881E-3</v>
      </c>
      <c r="I32" s="41">
        <f t="shared" ref="I32" si="35">(E32-D32)/D32</f>
        <v>1.6829811141363067</v>
      </c>
      <c r="J32" s="58">
        <f t="shared" ref="J32" si="36">(H32-G32)/G32</f>
        <v>1.6421554765882833</v>
      </c>
      <c r="K32" s="2"/>
      <c r="L32" s="34">
        <v>253854</v>
      </c>
      <c r="M32" s="35">
        <v>145443</v>
      </c>
      <c r="N32" s="36">
        <v>431050</v>
      </c>
      <c r="O32" s="138">
        <f t="shared" si="23"/>
        <v>5.5054155562717381E-4</v>
      </c>
      <c r="P32" s="138">
        <f t="shared" si="24"/>
        <v>2.8083800161205874E-4</v>
      </c>
      <c r="Q32" s="82">
        <f t="shared" si="29"/>
        <v>8.0210731091608296E-4</v>
      </c>
      <c r="R32" s="41">
        <f>(N32-M32)/M32</f>
        <v>1.963703994004524</v>
      </c>
      <c r="S32" s="58">
        <f t="shared" ref="S32" si="37">(Q32-P32)/P32</f>
        <v>1.8561209890109178</v>
      </c>
      <c r="T32" s="2"/>
      <c r="U32" s="54">
        <f t="shared" si="31"/>
        <v>6.3988203266787655</v>
      </c>
      <c r="V32" s="60">
        <f t="shared" si="32"/>
        <v>3.142810838843511</v>
      </c>
      <c r="W32" s="147">
        <f t="shared" si="33"/>
        <v>3.4716461425706533</v>
      </c>
      <c r="X32" s="131">
        <f t="shared" si="34"/>
        <v>0.10463095636011834</v>
      </c>
    </row>
    <row r="33" spans="1:24" ht="20.100000000000001" customHeight="1" x14ac:dyDescent="0.25">
      <c r="A33" s="7"/>
      <c r="B33" s="2" t="s">
        <v>22</v>
      </c>
      <c r="C33" s="35">
        <v>21660</v>
      </c>
      <c r="D33" s="97">
        <v>12633</v>
      </c>
      <c r="E33" s="36">
        <v>10045</v>
      </c>
      <c r="F33" s="45">
        <f t="shared" si="25"/>
        <v>2.9413131838985999E-4</v>
      </c>
      <c r="G33" s="45">
        <f t="shared" si="26"/>
        <v>1.573218763123777E-4</v>
      </c>
      <c r="H33" s="46">
        <f t="shared" si="21"/>
        <v>1.2318939338464496E-4</v>
      </c>
      <c r="I33" s="41">
        <f t="shared" si="27"/>
        <v>-0.20486028655109634</v>
      </c>
      <c r="J33" s="58">
        <f t="shared" si="28"/>
        <v>-0.21695954642671197</v>
      </c>
      <c r="K33" s="2"/>
      <c r="L33" s="34">
        <v>297926</v>
      </c>
      <c r="M33" s="35">
        <v>132592</v>
      </c>
      <c r="N33" s="36">
        <v>130092</v>
      </c>
      <c r="O33" s="138">
        <f t="shared" si="23"/>
        <v>6.4612195790407642E-4</v>
      </c>
      <c r="P33" s="138">
        <f t="shared" si="24"/>
        <v>2.5602381902013911E-4</v>
      </c>
      <c r="Q33" s="82">
        <f t="shared" si="29"/>
        <v>2.4207805194686248E-4</v>
      </c>
      <c r="R33" s="41">
        <f t="shared" ref="R33:R45" si="38">(N33-M33)/M33</f>
        <v>-1.8854832870761434E-2</v>
      </c>
      <c r="S33" s="58">
        <f t="shared" si="30"/>
        <v>-5.4470584520808364E-2</v>
      </c>
      <c r="T33" s="2"/>
      <c r="U33" s="54">
        <f t="shared" si="31"/>
        <v>13.75466297322253</v>
      </c>
      <c r="V33" s="60">
        <f t="shared" si="32"/>
        <v>10.495685902002691</v>
      </c>
      <c r="W33" s="147">
        <f t="shared" si="33"/>
        <v>12.950920856147336</v>
      </c>
      <c r="X33" s="131">
        <f t="shared" si="34"/>
        <v>0.23392801357328724</v>
      </c>
    </row>
    <row r="34" spans="1:24" ht="20.100000000000001" customHeight="1" x14ac:dyDescent="0.25">
      <c r="A34" s="7"/>
      <c r="B34" s="2" t="s">
        <v>16</v>
      </c>
      <c r="C34" s="35">
        <v>20984</v>
      </c>
      <c r="D34" s="97">
        <v>45120</v>
      </c>
      <c r="E34" s="36">
        <v>97157</v>
      </c>
      <c r="F34" s="45">
        <f t="shared" si="25"/>
        <v>2.8495159672635374E-4</v>
      </c>
      <c r="G34" s="45">
        <f t="shared" si="26"/>
        <v>5.618905295032441E-4</v>
      </c>
      <c r="H34" s="46">
        <f t="shared" si="21"/>
        <v>1.1915093970206023E-3</v>
      </c>
      <c r="I34" s="41">
        <f t="shared" si="27"/>
        <v>1.153302304964539</v>
      </c>
      <c r="J34" s="58">
        <f t="shared" si="28"/>
        <v>1.1205365359583321</v>
      </c>
      <c r="K34" s="2"/>
      <c r="L34" s="34">
        <v>450437</v>
      </c>
      <c r="M34" s="35">
        <v>664202</v>
      </c>
      <c r="N34" s="36">
        <v>1174845</v>
      </c>
      <c r="O34" s="138">
        <f t="shared" si="23"/>
        <v>9.7687760166094407E-4</v>
      </c>
      <c r="P34" s="138">
        <f t="shared" si="24"/>
        <v>1.2825172909437556E-3</v>
      </c>
      <c r="Q34" s="82">
        <f t="shared" si="29"/>
        <v>2.1861773893822193E-3</v>
      </c>
      <c r="R34" s="41">
        <f t="shared" si="38"/>
        <v>0.76880677866070868</v>
      </c>
      <c r="S34" s="58">
        <f t="shared" si="30"/>
        <v>0.7045987643359527</v>
      </c>
      <c r="T34" s="2"/>
      <c r="U34" s="54">
        <f t="shared" si="31"/>
        <v>21.465735798703776</v>
      </c>
      <c r="V34" s="60">
        <f t="shared" si="32"/>
        <v>14.720789007092199</v>
      </c>
      <c r="W34" s="147">
        <f t="shared" si="33"/>
        <v>12.092232160317836</v>
      </c>
      <c r="X34" s="131">
        <f t="shared" si="34"/>
        <v>-0.17856086691467238</v>
      </c>
    </row>
    <row r="35" spans="1:24" ht="20.100000000000001" customHeight="1" x14ac:dyDescent="0.25">
      <c r="A35" s="7"/>
      <c r="B35" s="2" t="s">
        <v>23</v>
      </c>
      <c r="C35" s="35">
        <v>2635220</v>
      </c>
      <c r="D35" s="97">
        <v>1598559</v>
      </c>
      <c r="E35" s="36">
        <v>1978945</v>
      </c>
      <c r="F35" s="45">
        <f t="shared" si="25"/>
        <v>3.5784890713172986E-2</v>
      </c>
      <c r="G35" s="45">
        <f t="shared" si="26"/>
        <v>1.9907250951954263E-2</v>
      </c>
      <c r="H35" s="46">
        <f t="shared" si="21"/>
        <v>2.4269291596971252E-2</v>
      </c>
      <c r="I35" s="41">
        <f t="shared" si="27"/>
        <v>0.23795555872507676</v>
      </c>
      <c r="J35" s="58">
        <f t="shared" si="28"/>
        <v>0.21911818239216874</v>
      </c>
      <c r="K35" s="2"/>
      <c r="L35" s="34">
        <v>22521987</v>
      </c>
      <c r="M35" s="35">
        <v>17563156</v>
      </c>
      <c r="N35" s="36">
        <v>16636857</v>
      </c>
      <c r="O35" s="138">
        <f t="shared" si="23"/>
        <v>4.8844177199472871E-2</v>
      </c>
      <c r="P35" s="138">
        <f t="shared" si="24"/>
        <v>3.3912953067805528E-2</v>
      </c>
      <c r="Q35" s="82">
        <f t="shared" si="29"/>
        <v>3.0958229046202091E-2</v>
      </c>
      <c r="R35" s="41">
        <f t="shared" si="38"/>
        <v>-5.2741033559116593E-2</v>
      </c>
      <c r="S35" s="58">
        <f t="shared" si="30"/>
        <v>-8.7126709835494545E-2</v>
      </c>
      <c r="T35" s="2"/>
      <c r="U35" s="54">
        <f t="shared" si="31"/>
        <v>8.5465300809799558</v>
      </c>
      <c r="V35" s="60">
        <f t="shared" si="32"/>
        <v>10.986867547585044</v>
      </c>
      <c r="W35" s="147">
        <f t="shared" si="33"/>
        <v>8.4069324817011086</v>
      </c>
      <c r="X35" s="131">
        <f t="shared" si="34"/>
        <v>-0.23481989335996092</v>
      </c>
    </row>
    <row r="36" spans="1:24" ht="20.100000000000001" customHeight="1" x14ac:dyDescent="0.25">
      <c r="A36" s="7"/>
      <c r="B36" s="2" t="s">
        <v>17</v>
      </c>
      <c r="C36" s="35">
        <v>116567</v>
      </c>
      <c r="D36" s="97">
        <v>165876</v>
      </c>
      <c r="E36" s="36">
        <v>523089</v>
      </c>
      <c r="F36" s="45">
        <f t="shared" si="25"/>
        <v>1.5829180697484214E-3</v>
      </c>
      <c r="G36" s="45">
        <f t="shared" si="26"/>
        <v>2.0656948907774846E-3</v>
      </c>
      <c r="H36" s="46">
        <f t="shared" si="21"/>
        <v>6.4150340065884069E-3</v>
      </c>
      <c r="I36" s="41">
        <f t="shared" si="27"/>
        <v>2.1534941763727122</v>
      </c>
      <c r="J36" s="58">
        <f t="shared" si="28"/>
        <v>2.1055089670933551</v>
      </c>
      <c r="K36" s="2"/>
      <c r="L36" s="34">
        <v>1028353</v>
      </c>
      <c r="M36" s="35">
        <v>1315033</v>
      </c>
      <c r="N36" s="36">
        <v>2775793</v>
      </c>
      <c r="O36" s="138">
        <f t="shared" si="23"/>
        <v>2.2302231217702739E-3</v>
      </c>
      <c r="P36" s="138">
        <f t="shared" si="24"/>
        <v>2.5392163237413314E-3</v>
      </c>
      <c r="Q36" s="82">
        <f t="shared" si="29"/>
        <v>5.1652566033863513E-3</v>
      </c>
      <c r="R36" s="41">
        <f t="shared" si="38"/>
        <v>1.1108162304672202</v>
      </c>
      <c r="S36" s="58">
        <f t="shared" si="30"/>
        <v>1.0341932095709594</v>
      </c>
      <c r="T36" s="2"/>
      <c r="U36" s="54">
        <f t="shared" si="31"/>
        <v>8.8219907864146805</v>
      </c>
      <c r="V36" s="60">
        <f t="shared" si="32"/>
        <v>7.9278075188695167</v>
      </c>
      <c r="W36" s="147">
        <f t="shared" si="33"/>
        <v>5.3065405695780257</v>
      </c>
      <c r="X36" s="131">
        <f t="shared" si="34"/>
        <v>-0.33064210288310286</v>
      </c>
    </row>
    <row r="37" spans="1:24" ht="20.100000000000001" customHeight="1" x14ac:dyDescent="0.25">
      <c r="A37" s="7"/>
      <c r="B37" s="2" t="s">
        <v>11</v>
      </c>
      <c r="C37" s="35">
        <v>911333</v>
      </c>
      <c r="D37" s="97">
        <v>970213</v>
      </c>
      <c r="E37" s="36">
        <v>1020274</v>
      </c>
      <c r="F37" s="45">
        <f t="shared" si="25"/>
        <v>1.237541905734932E-2</v>
      </c>
      <c r="G37" s="45">
        <f t="shared" si="26"/>
        <v>1.2082302666244037E-2</v>
      </c>
      <c r="H37" s="46">
        <f t="shared" si="21"/>
        <v>1.2512387769649103E-2</v>
      </c>
      <c r="I37" s="41">
        <f t="shared" si="27"/>
        <v>5.1597948079442346E-2</v>
      </c>
      <c r="J37" s="58">
        <f t="shared" si="28"/>
        <v>3.5596286178681227E-2</v>
      </c>
      <c r="K37" s="2"/>
      <c r="L37" s="34">
        <v>7851825</v>
      </c>
      <c r="M37" s="35">
        <v>8951873</v>
      </c>
      <c r="N37" s="36">
        <v>10247540</v>
      </c>
      <c r="O37" s="138">
        <f t="shared" si="23"/>
        <v>1.7028512255124341E-2</v>
      </c>
      <c r="P37" s="138">
        <f t="shared" si="24"/>
        <v>1.728530162335035E-2</v>
      </c>
      <c r="Q37" s="82">
        <f t="shared" si="29"/>
        <v>1.9068847588226419E-2</v>
      </c>
      <c r="R37" s="41">
        <f t="shared" si="38"/>
        <v>0.14473697292175616</v>
      </c>
      <c r="S37" s="58">
        <f t="shared" si="30"/>
        <v>0.10318280836168425</v>
      </c>
      <c r="T37" s="2"/>
      <c r="U37" s="54">
        <f t="shared" si="31"/>
        <v>8.6157584549226236</v>
      </c>
      <c r="V37" s="60">
        <f t="shared" si="32"/>
        <v>9.2267089803991489</v>
      </c>
      <c r="W37" s="147">
        <f t="shared" si="33"/>
        <v>10.043909773256988</v>
      </c>
      <c r="X37" s="131">
        <f t="shared" si="34"/>
        <v>8.8569043913042905E-2</v>
      </c>
    </row>
    <row r="38" spans="1:24" ht="20.100000000000001" customHeight="1" x14ac:dyDescent="0.25">
      <c r="A38" s="7"/>
      <c r="B38" s="2" t="s">
        <v>14</v>
      </c>
      <c r="C38" s="35">
        <v>1445066</v>
      </c>
      <c r="D38" s="97">
        <v>1634040</v>
      </c>
      <c r="E38" s="36">
        <v>1668412</v>
      </c>
      <c r="F38" s="45">
        <f t="shared" si="25"/>
        <v>1.9623230274254912E-2</v>
      </c>
      <c r="G38" s="45">
        <f t="shared" si="26"/>
        <v>2.0349104628312964E-2</v>
      </c>
      <c r="H38" s="46">
        <f t="shared" si="21"/>
        <v>2.0460991756661249E-2</v>
      </c>
      <c r="I38" s="41">
        <f t="shared" si="27"/>
        <v>2.1034980783824143E-2</v>
      </c>
      <c r="J38" s="58">
        <f t="shared" si="28"/>
        <v>5.4983809062836807E-3</v>
      </c>
      <c r="K38" s="2"/>
      <c r="L38" s="34">
        <v>9409422</v>
      </c>
      <c r="M38" s="35">
        <v>10117892</v>
      </c>
      <c r="N38" s="36">
        <v>9756673</v>
      </c>
      <c r="O38" s="138">
        <f t="shared" si="23"/>
        <v>2.0406524322770386E-2</v>
      </c>
      <c r="P38" s="138">
        <f t="shared" si="24"/>
        <v>1.9536784649702196E-2</v>
      </c>
      <c r="Q38" s="82">
        <f t="shared" si="29"/>
        <v>1.8155431489427103E-2</v>
      </c>
      <c r="R38" s="41">
        <f t="shared" si="38"/>
        <v>-3.5701013610344924E-2</v>
      </c>
      <c r="S38" s="58">
        <f t="shared" si="30"/>
        <v>-7.070524577319072E-2</v>
      </c>
      <c r="T38" s="2"/>
      <c r="U38" s="54">
        <f t="shared" si="31"/>
        <v>6.5114133195300425</v>
      </c>
      <c r="V38" s="60">
        <f t="shared" si="32"/>
        <v>6.191948789503317</v>
      </c>
      <c r="W38" s="147">
        <f t="shared" si="33"/>
        <v>5.8478799001685431</v>
      </c>
      <c r="X38" s="131">
        <f t="shared" si="34"/>
        <v>-5.5567140658211597E-2</v>
      </c>
    </row>
    <row r="39" spans="1:24" ht="20.100000000000001" customHeight="1" x14ac:dyDescent="0.25">
      <c r="A39" s="7"/>
      <c r="B39" s="2" t="s">
        <v>13</v>
      </c>
      <c r="C39" s="35">
        <v>1651293</v>
      </c>
      <c r="D39" s="97">
        <v>1613259</v>
      </c>
      <c r="E39" s="36">
        <v>1719223</v>
      </c>
      <c r="F39" s="45">
        <f t="shared" si="25"/>
        <v>2.2423683616710391E-2</v>
      </c>
      <c r="G39" s="45">
        <f t="shared" si="26"/>
        <v>2.0090313690954653E-2</v>
      </c>
      <c r="H39" s="46">
        <f t="shared" si="21"/>
        <v>2.1084125282521599E-2</v>
      </c>
      <c r="I39" s="41">
        <f t="shared" si="27"/>
        <v>6.5683191601596524E-2</v>
      </c>
      <c r="J39" s="58">
        <f t="shared" si="28"/>
        <v>4.9467201301809115E-2</v>
      </c>
      <c r="K39" s="2"/>
      <c r="L39" s="34">
        <v>15620227</v>
      </c>
      <c r="M39" s="35">
        <v>15852269</v>
      </c>
      <c r="N39" s="36">
        <v>16954741</v>
      </c>
      <c r="O39" s="138">
        <f t="shared" si="23"/>
        <v>3.3876102294348655E-2</v>
      </c>
      <c r="P39" s="138">
        <f t="shared" si="24"/>
        <v>3.0609376504725488E-2</v>
      </c>
      <c r="Q39" s="82">
        <f t="shared" si="29"/>
        <v>3.1549754577864887E-2</v>
      </c>
      <c r="R39" s="41">
        <f t="shared" si="38"/>
        <v>6.9546637140714684E-2</v>
      </c>
      <c r="S39" s="58">
        <f t="shared" si="30"/>
        <v>3.0721895723495821E-2</v>
      </c>
      <c r="T39" s="2"/>
      <c r="U39" s="54">
        <f t="shared" si="31"/>
        <v>9.4593915192518825</v>
      </c>
      <c r="V39" s="60">
        <f t="shared" si="32"/>
        <v>9.8262393081334114</v>
      </c>
      <c r="W39" s="147">
        <f t="shared" si="33"/>
        <v>9.8618625972314238</v>
      </c>
      <c r="X39" s="131">
        <f t="shared" si="34"/>
        <v>3.6253227690604011E-3</v>
      </c>
    </row>
    <row r="40" spans="1:24" ht="20.100000000000001" customHeight="1" x14ac:dyDescent="0.25">
      <c r="A40" s="7"/>
      <c r="B40" s="2" t="s">
        <v>8</v>
      </c>
      <c r="C40" s="35">
        <v>9967668</v>
      </c>
      <c r="D40" s="97">
        <v>10737420</v>
      </c>
      <c r="E40" s="36">
        <v>11616910</v>
      </c>
      <c r="F40" s="45">
        <f t="shared" si="25"/>
        <v>0.13535564774295564</v>
      </c>
      <c r="G40" s="45">
        <f t="shared" si="26"/>
        <v>0.1337157493195639</v>
      </c>
      <c r="H40" s="46">
        <f t="shared" si="21"/>
        <v>0.14246690850214194</v>
      </c>
      <c r="I40" s="41">
        <f t="shared" si="27"/>
        <v>8.1908875688945768E-2</v>
      </c>
      <c r="J40" s="58">
        <f t="shared" si="28"/>
        <v>6.5445986932054431E-2</v>
      </c>
      <c r="K40" s="2"/>
      <c r="L40" s="34">
        <v>104024644</v>
      </c>
      <c r="M40" s="35">
        <v>116913447</v>
      </c>
      <c r="N40" s="36">
        <v>134343366</v>
      </c>
      <c r="O40" s="138">
        <f t="shared" si="23"/>
        <v>0.22560168179868334</v>
      </c>
      <c r="P40" s="138">
        <f t="shared" si="24"/>
        <v>0.22574987326345952</v>
      </c>
      <c r="Q40" s="82">
        <f t="shared" si="29"/>
        <v>0.24998908720954677</v>
      </c>
      <c r="R40" s="41">
        <f t="shared" si="38"/>
        <v>0.14908395438892499</v>
      </c>
      <c r="S40" s="58">
        <f t="shared" si="30"/>
        <v>0.10737199359487158</v>
      </c>
      <c r="T40" s="2"/>
      <c r="U40" s="54">
        <f t="shared" si="31"/>
        <v>10.436206743643549</v>
      </c>
      <c r="V40" s="60">
        <f t="shared" si="32"/>
        <v>10.888411461971312</v>
      </c>
      <c r="W40" s="147">
        <f t="shared" si="33"/>
        <v>11.564466454504684</v>
      </c>
      <c r="X40" s="131">
        <f t="shared" si="34"/>
        <v>6.2089405318172468E-2</v>
      </c>
    </row>
    <row r="41" spans="1:24" ht="20.100000000000001" customHeight="1" thickBot="1" x14ac:dyDescent="0.3">
      <c r="A41" s="7"/>
      <c r="B41" s="2" t="s">
        <v>9</v>
      </c>
      <c r="C41" s="133">
        <v>193958</v>
      </c>
      <c r="D41" s="155">
        <v>292407</v>
      </c>
      <c r="E41" s="134">
        <v>385323</v>
      </c>
      <c r="F41" s="45">
        <f t="shared" si="25"/>
        <v>2.6338468260508063E-3</v>
      </c>
      <c r="G41" s="45">
        <f t="shared" si="26"/>
        <v>3.6414167566590225E-3</v>
      </c>
      <c r="H41" s="46">
        <f t="shared" si="21"/>
        <v>4.725505886227133E-3</v>
      </c>
      <c r="I41" s="42">
        <f t="shared" si="27"/>
        <v>0.317762570663493</v>
      </c>
      <c r="J41" s="56">
        <f t="shared" si="28"/>
        <v>0.29771080928477839</v>
      </c>
      <c r="K41" s="2"/>
      <c r="L41" s="132">
        <v>3363918</v>
      </c>
      <c r="M41" s="133">
        <v>4425759</v>
      </c>
      <c r="N41" s="134">
        <v>6896252</v>
      </c>
      <c r="O41" s="139">
        <f t="shared" si="23"/>
        <v>7.2954400904545582E-3</v>
      </c>
      <c r="P41" s="139">
        <f t="shared" si="24"/>
        <v>8.545762347975383E-3</v>
      </c>
      <c r="Q41" s="90">
        <f t="shared" si="29"/>
        <v>1.2832697244216817E-2</v>
      </c>
      <c r="R41" s="42">
        <f t="shared" si="38"/>
        <v>0.55820775600298167</v>
      </c>
      <c r="S41" s="56">
        <f t="shared" si="30"/>
        <v>0.50164452528416881</v>
      </c>
      <c r="T41" s="2"/>
      <c r="U41" s="142">
        <f t="shared" si="31"/>
        <v>17.343538291795131</v>
      </c>
      <c r="V41" s="143">
        <f t="shared" si="32"/>
        <v>15.135612348541587</v>
      </c>
      <c r="W41" s="148">
        <f t="shared" si="33"/>
        <v>17.897327696503972</v>
      </c>
      <c r="X41" s="62">
        <f t="shared" si="34"/>
        <v>0.18246472520343676</v>
      </c>
    </row>
    <row r="42" spans="1:24" ht="20.100000000000001" customHeight="1" thickBot="1" x14ac:dyDescent="0.3">
      <c r="A42" s="28" t="s">
        <v>3</v>
      </c>
      <c r="B42" s="29"/>
      <c r="C42" s="38">
        <f t="shared" ref="C42:E42" si="39">SUM(C43:C44)</f>
        <v>48102885</v>
      </c>
      <c r="D42" s="38">
        <f t="shared" si="39"/>
        <v>52595441</v>
      </c>
      <c r="E42" s="98">
        <f t="shared" si="39"/>
        <v>51986235</v>
      </c>
      <c r="F42" s="47">
        <f t="shared" si="25"/>
        <v>0.65321167975096117</v>
      </c>
      <c r="G42" s="48">
        <f t="shared" si="26"/>
        <v>0.65498404682949096</v>
      </c>
      <c r="H42" s="49">
        <f t="shared" si="21"/>
        <v>0.63754631697377784</v>
      </c>
      <c r="I42" s="30">
        <f t="shared" si="27"/>
        <v>-1.15828670397497E-2</v>
      </c>
      <c r="J42" s="44">
        <f t="shared" si="28"/>
        <v>-2.6623136762066221E-2</v>
      </c>
      <c r="L42" s="37">
        <f>SUM(L43:L44)</f>
        <v>209565268</v>
      </c>
      <c r="M42" s="38">
        <f>SUM(M43:M44)</f>
        <v>229444832</v>
      </c>
      <c r="N42" s="39">
        <f t="shared" ref="N42" si="40">SUM(N43:N44)</f>
        <v>221500946</v>
      </c>
      <c r="O42" s="43">
        <f t="shared" si="23"/>
        <v>0.4544911195023344</v>
      </c>
      <c r="P42" s="99">
        <f t="shared" si="24"/>
        <v>0.44303835935104852</v>
      </c>
      <c r="Q42" s="44">
        <f>N42/N45</f>
        <v>0.41217382707673939</v>
      </c>
      <c r="R42" s="30">
        <f t="shared" si="38"/>
        <v>-3.4622204957747753E-2</v>
      </c>
      <c r="S42" s="44">
        <f t="shared" si="30"/>
        <v>-6.9665598074890686E-2</v>
      </c>
      <c r="U42" s="160">
        <f t="shared" si="31"/>
        <v>4.356604972861815</v>
      </c>
      <c r="V42" s="59">
        <f t="shared" si="32"/>
        <v>4.3624471558285824</v>
      </c>
      <c r="W42" s="59">
        <f t="shared" si="33"/>
        <v>4.2607614496414294</v>
      </c>
      <c r="X42" s="61">
        <f t="shared" si="34"/>
        <v>-2.3309326750535573E-2</v>
      </c>
    </row>
    <row r="43" spans="1:24" ht="20.100000000000001" customHeight="1" x14ac:dyDescent="0.25">
      <c r="A43" s="7"/>
      <c r="B43" s="2" t="s">
        <v>5</v>
      </c>
      <c r="C43" s="97">
        <v>360548</v>
      </c>
      <c r="D43" s="97">
        <v>232948</v>
      </c>
      <c r="E43" s="36">
        <v>124838</v>
      </c>
      <c r="F43" s="50">
        <f t="shared" si="25"/>
        <v>4.8960507194287734E-3</v>
      </c>
      <c r="G43" s="100">
        <f t="shared" si="26"/>
        <v>2.9009591105213142E-3</v>
      </c>
      <c r="H43" s="51">
        <f t="shared" si="21"/>
        <v>1.5309823286562775E-3</v>
      </c>
      <c r="I43" s="40">
        <f t="shared" si="27"/>
        <v>-0.46409499115682468</v>
      </c>
      <c r="J43" s="55">
        <f t="shared" si="28"/>
        <v>-0.47224960079456146</v>
      </c>
      <c r="K43" s="2"/>
      <c r="L43" s="34">
        <v>1132602</v>
      </c>
      <c r="M43" s="97">
        <v>1008306</v>
      </c>
      <c r="N43" s="36">
        <v>391823</v>
      </c>
      <c r="O43" s="137">
        <f t="shared" si="23"/>
        <v>2.4563113718375461E-3</v>
      </c>
      <c r="P43" s="140">
        <f t="shared" si="24"/>
        <v>1.9469527034882978E-3</v>
      </c>
      <c r="Q43" s="125">
        <f>N43/N45</f>
        <v>7.2911284743086048E-4</v>
      </c>
      <c r="R43" s="40">
        <f t="shared" si="38"/>
        <v>-0.61140467278782429</v>
      </c>
      <c r="S43" s="55">
        <f t="shared" si="30"/>
        <v>-0.62551075528207201</v>
      </c>
      <c r="T43" s="2"/>
      <c r="U43" s="162">
        <f t="shared" si="31"/>
        <v>3.1413348569399915</v>
      </c>
      <c r="V43" s="60">
        <f t="shared" si="32"/>
        <v>4.3284595703762214</v>
      </c>
      <c r="W43" s="60">
        <f t="shared" si="33"/>
        <v>3.1386516925936014</v>
      </c>
      <c r="X43" s="114">
        <f t="shared" si="34"/>
        <v>-0.27488021048541389</v>
      </c>
    </row>
    <row r="44" spans="1:24" ht="20.100000000000001" customHeight="1" thickBot="1" x14ac:dyDescent="0.3">
      <c r="A44" s="7"/>
      <c r="B44" s="2" t="s">
        <v>4</v>
      </c>
      <c r="C44" s="97">
        <v>47742337</v>
      </c>
      <c r="D44" s="97">
        <v>52362493</v>
      </c>
      <c r="E44" s="36">
        <v>51861397</v>
      </c>
      <c r="F44" s="50">
        <f t="shared" si="25"/>
        <v>0.64831562903153239</v>
      </c>
      <c r="G44" s="100">
        <f t="shared" si="26"/>
        <v>0.65208308771896961</v>
      </c>
      <c r="H44" s="51">
        <f t="shared" si="21"/>
        <v>0.6360153346451215</v>
      </c>
      <c r="I44" s="42">
        <f t="shared" si="27"/>
        <v>-9.5697506228360815E-3</v>
      </c>
      <c r="J44" s="56">
        <f t="shared" si="28"/>
        <v>-2.4640652972697377E-2</v>
      </c>
      <c r="L44" s="34">
        <v>208432666</v>
      </c>
      <c r="M44" s="97">
        <v>228436526</v>
      </c>
      <c r="N44" s="36">
        <v>221109123</v>
      </c>
      <c r="O44" s="139">
        <f t="shared" si="23"/>
        <v>0.45203480813049685</v>
      </c>
      <c r="P44" s="141">
        <f t="shared" si="24"/>
        <v>0.44109140664756019</v>
      </c>
      <c r="Q44" s="90">
        <f>N44/N45</f>
        <v>0.41144471422930851</v>
      </c>
      <c r="R44" s="42">
        <f t="shared" si="38"/>
        <v>-3.2076319528690431E-2</v>
      </c>
      <c r="S44" s="56">
        <f t="shared" si="30"/>
        <v>-6.7212128759379611E-2</v>
      </c>
      <c r="U44" s="162">
        <f t="shared" si="31"/>
        <v>4.3657826385834442</v>
      </c>
      <c r="V44" s="60">
        <f t="shared" si="32"/>
        <v>4.3625983583325567</v>
      </c>
      <c r="W44" s="60">
        <f t="shared" si="33"/>
        <v>4.2634625326425359</v>
      </c>
      <c r="X44" s="62">
        <f t="shared" si="34"/>
        <v>-2.2724032227415914E-2</v>
      </c>
    </row>
    <row r="45" spans="1:24" ht="20.100000000000001" customHeight="1" thickBot="1" x14ac:dyDescent="0.3">
      <c r="A45" s="28" t="s">
        <v>6</v>
      </c>
      <c r="B45" s="29"/>
      <c r="C45" s="38">
        <f t="shared" ref="C45:H45" si="41">C28+C42</f>
        <v>73640577</v>
      </c>
      <c r="D45" s="38">
        <f t="shared" si="41"/>
        <v>80300339</v>
      </c>
      <c r="E45" s="38">
        <f t="shared" si="41"/>
        <v>81541111</v>
      </c>
      <c r="F45" s="52">
        <f t="shared" si="25"/>
        <v>1</v>
      </c>
      <c r="G45" s="52">
        <f t="shared" si="26"/>
        <v>1</v>
      </c>
      <c r="H45" s="53">
        <f t="shared" si="41"/>
        <v>1</v>
      </c>
      <c r="I45" s="30">
        <f t="shared" si="27"/>
        <v>1.5451640870407783E-2</v>
      </c>
      <c r="J45" s="44">
        <f t="shared" si="28"/>
        <v>0</v>
      </c>
      <c r="L45" s="37">
        <f>L28+L42</f>
        <v>461098708</v>
      </c>
      <c r="M45" s="38">
        <f>M28+M42</f>
        <v>517889314</v>
      </c>
      <c r="N45" s="38">
        <f t="shared" ref="N45:Q45" si="42">N28+N42</f>
        <v>537396922</v>
      </c>
      <c r="O45" s="52">
        <f>O28+O42</f>
        <v>1</v>
      </c>
      <c r="P45" s="52">
        <f>P28+P42</f>
        <v>1</v>
      </c>
      <c r="Q45" s="53">
        <f t="shared" si="42"/>
        <v>1</v>
      </c>
      <c r="R45" s="30">
        <f t="shared" si="38"/>
        <v>3.7667523682483245E-2</v>
      </c>
      <c r="S45" s="44">
        <f t="shared" si="30"/>
        <v>0</v>
      </c>
      <c r="U45" s="160">
        <f t="shared" si="31"/>
        <v>6.2614760337904469</v>
      </c>
      <c r="V45" s="59">
        <f t="shared" si="32"/>
        <v>6.4494038312839503</v>
      </c>
      <c r="W45" s="59">
        <f t="shared" si="33"/>
        <v>6.5905028201050637</v>
      </c>
      <c r="X45" s="61">
        <f t="shared" si="34"/>
        <v>2.1877834372331949E-2</v>
      </c>
    </row>
    <row r="46" spans="1:24" ht="15" customHeight="1" thickBot="1" x14ac:dyDescent="0.3"/>
    <row r="47" spans="1:24" ht="15" customHeight="1" x14ac:dyDescent="0.25">
      <c r="A47" s="268" t="s">
        <v>56</v>
      </c>
      <c r="B47" s="269"/>
      <c r="C47" s="274" t="s">
        <v>36</v>
      </c>
      <c r="D47" s="275"/>
      <c r="E47" s="276"/>
      <c r="F47" s="274" t="s">
        <v>38</v>
      </c>
      <c r="G47" s="274"/>
      <c r="H47" s="276"/>
      <c r="I47" s="280" t="s">
        <v>42</v>
      </c>
      <c r="J47" s="281"/>
      <c r="K47" s="2"/>
      <c r="L47" s="268" t="s">
        <v>37</v>
      </c>
      <c r="M47" s="269"/>
      <c r="N47" s="270"/>
      <c r="O47" s="274" t="s">
        <v>39</v>
      </c>
      <c r="P47" s="274"/>
      <c r="Q47" s="276"/>
      <c r="R47" s="280" t="s">
        <v>43</v>
      </c>
      <c r="S47" s="281"/>
      <c r="U47" s="268" t="s">
        <v>44</v>
      </c>
      <c r="V47" s="269"/>
      <c r="W47" s="270"/>
      <c r="X47" s="284" t="s">
        <v>45</v>
      </c>
    </row>
    <row r="48" spans="1:24" ht="15" customHeight="1" x14ac:dyDescent="0.25">
      <c r="A48" s="287"/>
      <c r="B48" s="288"/>
      <c r="C48" s="277"/>
      <c r="D48" s="278"/>
      <c r="E48" s="279"/>
      <c r="F48" s="277"/>
      <c r="G48" s="277"/>
      <c r="H48" s="279"/>
      <c r="I48" s="282"/>
      <c r="J48" s="283"/>
      <c r="K48" s="2"/>
      <c r="L48" s="271"/>
      <c r="M48" s="272"/>
      <c r="N48" s="273"/>
      <c r="O48" s="277"/>
      <c r="P48" s="277"/>
      <c r="Q48" s="279"/>
      <c r="R48" s="282" t="s">
        <v>28</v>
      </c>
      <c r="S48" s="283"/>
      <c r="U48" s="271"/>
      <c r="V48" s="272"/>
      <c r="W48" s="273"/>
      <c r="X48" s="285"/>
    </row>
    <row r="49" spans="1:31" ht="20.25" customHeight="1" thickBot="1" x14ac:dyDescent="0.3">
      <c r="A49" s="289"/>
      <c r="B49" s="290"/>
      <c r="C49" s="127">
        <v>2016</v>
      </c>
      <c r="D49" s="154">
        <v>2017</v>
      </c>
      <c r="E49" s="128">
        <v>2018</v>
      </c>
      <c r="F49" s="127">
        <v>2016</v>
      </c>
      <c r="G49" s="127">
        <v>2017</v>
      </c>
      <c r="H49" s="128">
        <v>2018</v>
      </c>
      <c r="I49" s="25" t="s">
        <v>0</v>
      </c>
      <c r="J49" s="104" t="s">
        <v>40</v>
      </c>
      <c r="K49" s="2"/>
      <c r="L49" s="156">
        <v>2016</v>
      </c>
      <c r="M49" s="127">
        <v>2017</v>
      </c>
      <c r="N49" s="128">
        <v>2018</v>
      </c>
      <c r="O49" s="127">
        <v>2016</v>
      </c>
      <c r="P49" s="127">
        <v>2017</v>
      </c>
      <c r="Q49" s="128">
        <v>2018</v>
      </c>
      <c r="R49" s="25" t="s">
        <v>1</v>
      </c>
      <c r="S49" s="104" t="s">
        <v>40</v>
      </c>
      <c r="U49" s="158">
        <v>2016</v>
      </c>
      <c r="V49" s="103">
        <v>2017</v>
      </c>
      <c r="W49" s="113">
        <v>2018</v>
      </c>
      <c r="X49" s="286"/>
    </row>
    <row r="50" spans="1:31" ht="20.100000000000001" customHeight="1" thickBot="1" x14ac:dyDescent="0.3">
      <c r="A50" s="26" t="s">
        <v>2</v>
      </c>
      <c r="B50" s="27"/>
      <c r="C50" s="32">
        <f t="shared" ref="C50:E50" si="43">SUM(C51:C63)</f>
        <v>84197561</v>
      </c>
      <c r="D50" s="32">
        <f t="shared" si="43"/>
        <v>84656050</v>
      </c>
      <c r="E50" s="33">
        <f t="shared" si="43"/>
        <v>86058550</v>
      </c>
      <c r="F50" s="43">
        <f>C50/$C$67</f>
        <v>0.45931227461202018</v>
      </c>
      <c r="G50" s="43">
        <f>D50/$D$67</f>
        <v>0.45225516668474669</v>
      </c>
      <c r="H50" s="44">
        <f>E50/E67</f>
        <v>0.47064809947771835</v>
      </c>
      <c r="I50" s="30">
        <f>(E50-D50)/D50</f>
        <v>1.6567038032131193E-2</v>
      </c>
      <c r="J50" s="44">
        <f>(H50-G50)/G50</f>
        <v>4.0669370187190843E-2</v>
      </c>
      <c r="K50" s="3"/>
      <c r="L50" s="31">
        <f t="shared" ref="L50:N50" si="44">SUM(L51:L63)</f>
        <v>270467800</v>
      </c>
      <c r="M50" s="32">
        <f t="shared" si="44"/>
        <v>289266978</v>
      </c>
      <c r="N50" s="33">
        <f t="shared" si="44"/>
        <v>308480989</v>
      </c>
      <c r="O50" s="43">
        <f t="shared" ref="O50:O66" si="45">L50/$L$67</f>
        <v>0.70076260416984837</v>
      </c>
      <c r="P50" s="99">
        <f t="shared" ref="P50:P66" si="46">M50/$M$67</f>
        <v>0.70262352191413402</v>
      </c>
      <c r="Q50" s="44">
        <f>N50/N67</f>
        <v>0.70380964932210299</v>
      </c>
      <c r="R50" s="30">
        <f t="shared" ref="R50:R67" si="47">(N50-M50)/M50</f>
        <v>6.6423105509125904E-2</v>
      </c>
      <c r="S50" s="44">
        <f>(Q50-P50)/P50</f>
        <v>1.688140762406652E-3</v>
      </c>
      <c r="T50" s="4"/>
      <c r="U50" s="160">
        <f>L50/C50</f>
        <v>3.2122997007003562</v>
      </c>
      <c r="V50" s="59">
        <f>M50/D50</f>
        <v>3.4169675764461016</v>
      </c>
      <c r="W50" s="146">
        <f>N50/E50</f>
        <v>3.5845478340037102</v>
      </c>
      <c r="X50" s="144">
        <f>(W50-V50)/V50</f>
        <v>4.9043560937708536E-2</v>
      </c>
    </row>
    <row r="51" spans="1:31" ht="20.100000000000001" customHeight="1" x14ac:dyDescent="0.25">
      <c r="A51" s="5"/>
      <c r="B51" s="6" t="s">
        <v>12</v>
      </c>
      <c r="C51" s="35">
        <v>13923525</v>
      </c>
      <c r="D51" s="97">
        <v>14250671</v>
      </c>
      <c r="E51" s="36">
        <v>14393429</v>
      </c>
      <c r="F51" s="45">
        <f t="shared" ref="F51:F67" si="48">C51/$C$67</f>
        <v>7.5955239824195483E-2</v>
      </c>
      <c r="G51" s="45">
        <f t="shared" ref="G51:G67" si="49">D51/$D$67</f>
        <v>7.6130880054933889E-2</v>
      </c>
      <c r="H51" s="46">
        <f t="shared" ref="H51:H63" si="50">E51/$E$67</f>
        <v>7.8716641214818014E-2</v>
      </c>
      <c r="I51" s="40">
        <f t="shared" ref="I51:I67" si="51">(E51-D51)/D51</f>
        <v>1.0017633555640995E-2</v>
      </c>
      <c r="J51" s="55">
        <f t="shared" ref="J51:J67" si="52">(H51-G51)/G51</f>
        <v>3.396468237354295E-2</v>
      </c>
      <c r="K51" s="3"/>
      <c r="L51" s="157">
        <v>43263429</v>
      </c>
      <c r="M51" s="135">
        <v>45322865</v>
      </c>
      <c r="N51" s="136">
        <v>47077001</v>
      </c>
      <c r="O51" s="137">
        <f t="shared" si="45"/>
        <v>0.11209243086000381</v>
      </c>
      <c r="P51" s="137">
        <f t="shared" si="46"/>
        <v>0.11008830406331012</v>
      </c>
      <c r="Q51" s="125">
        <f t="shared" ref="Q51:Q63" si="53">N51/$N$67</f>
        <v>0.10740774552219258</v>
      </c>
      <c r="R51" s="40">
        <f t="shared" si="47"/>
        <v>3.8703113759467764E-2</v>
      </c>
      <c r="S51" s="55">
        <f t="shared" ref="S51:S67" si="54">(Q51-P51)/P51</f>
        <v>-2.4349167370004997E-2</v>
      </c>
      <c r="T51" s="3"/>
      <c r="U51" s="161">
        <f t="shared" ref="U51:U67" si="55">L51/C51</f>
        <v>3.1072181074835576</v>
      </c>
      <c r="V51" s="149">
        <f t="shared" ref="V51:V67" si="56">M51/D51</f>
        <v>3.1804021719398334</v>
      </c>
      <c r="W51" s="147">
        <f t="shared" ref="W51:W67" si="57">N51/E51</f>
        <v>3.2707286776486688</v>
      </c>
      <c r="X51" s="145">
        <f t="shared" ref="X51:X67" si="58">(W51-V51)/V51</f>
        <v>2.8400969696779646E-2</v>
      </c>
    </row>
    <row r="52" spans="1:31" ht="20.100000000000001" customHeight="1" x14ac:dyDescent="0.25">
      <c r="A52" s="7"/>
      <c r="B52" s="2" t="s">
        <v>24</v>
      </c>
      <c r="C52" s="35">
        <v>174272</v>
      </c>
      <c r="D52" s="97">
        <v>210679</v>
      </c>
      <c r="E52" s="36">
        <v>142226</v>
      </c>
      <c r="F52" s="45">
        <f t="shared" si="48"/>
        <v>9.5068393633380879E-4</v>
      </c>
      <c r="G52" s="45">
        <f t="shared" si="49"/>
        <v>1.1255033309725145E-3</v>
      </c>
      <c r="H52" s="46">
        <f t="shared" si="50"/>
        <v>7.7782389543302761E-4</v>
      </c>
      <c r="I52" s="189">
        <f t="shared" si="51"/>
        <v>-0.32491610459514236</v>
      </c>
      <c r="J52" s="58">
        <f t="shared" si="52"/>
        <v>-0.30891017909211099</v>
      </c>
      <c r="K52" s="2"/>
      <c r="L52" s="34">
        <v>534724</v>
      </c>
      <c r="M52" s="35">
        <v>727328</v>
      </c>
      <c r="N52" s="36">
        <v>665431</v>
      </c>
      <c r="O52" s="138">
        <f t="shared" si="45"/>
        <v>1.3854313997899862E-3</v>
      </c>
      <c r="P52" s="138">
        <f t="shared" si="46"/>
        <v>1.7666647070470772E-3</v>
      </c>
      <c r="Q52" s="82">
        <f t="shared" si="53"/>
        <v>1.5182029864344616E-3</v>
      </c>
      <c r="R52" s="41">
        <f t="shared" si="47"/>
        <v>-8.5101907255048612E-2</v>
      </c>
      <c r="S52" s="58">
        <f t="shared" si="54"/>
        <v>-0.14063886577997659</v>
      </c>
      <c r="T52" s="2"/>
      <c r="U52" s="162">
        <f t="shared" si="55"/>
        <v>3.0683299669482187</v>
      </c>
      <c r="V52" s="60">
        <f t="shared" si="56"/>
        <v>3.4523042163670796</v>
      </c>
      <c r="W52" s="147">
        <f t="shared" si="57"/>
        <v>4.6786874411148451</v>
      </c>
      <c r="X52" s="131">
        <f t="shared" si="58"/>
        <v>0.35523614023746442</v>
      </c>
    </row>
    <row r="53" spans="1:31" ht="20.100000000000001" customHeight="1" x14ac:dyDescent="0.25">
      <c r="A53" s="7"/>
      <c r="B53" s="2" t="s">
        <v>18</v>
      </c>
      <c r="C53" s="35">
        <v>8286318</v>
      </c>
      <c r="D53" s="97">
        <v>9244832</v>
      </c>
      <c r="E53" s="36">
        <v>9832449</v>
      </c>
      <c r="F53" s="45">
        <f t="shared" si="48"/>
        <v>4.5203299520024408E-2</v>
      </c>
      <c r="G53" s="45">
        <f t="shared" si="49"/>
        <v>4.9388354844485186E-2</v>
      </c>
      <c r="H53" s="46">
        <f t="shared" si="50"/>
        <v>5.3772965441104839E-2</v>
      </c>
      <c r="I53" s="189">
        <f t="shared" si="51"/>
        <v>6.3561674241349106E-2</v>
      </c>
      <c r="J53" s="58">
        <f t="shared" si="52"/>
        <v>8.8778227386313704E-2</v>
      </c>
      <c r="K53" s="2"/>
      <c r="L53" s="34">
        <v>38185532</v>
      </c>
      <c r="M53" s="35">
        <v>43987043</v>
      </c>
      <c r="N53" s="36">
        <v>48610757</v>
      </c>
      <c r="O53" s="138">
        <f t="shared" si="45"/>
        <v>9.8935965190425912E-2</v>
      </c>
      <c r="P53" s="138">
        <f t="shared" si="46"/>
        <v>0.10684361998364175</v>
      </c>
      <c r="Q53" s="82">
        <f t="shared" si="53"/>
        <v>0.11090706091276166</v>
      </c>
      <c r="R53" s="41">
        <f t="shared" si="47"/>
        <v>0.10511536317637901</v>
      </c>
      <c r="S53" s="58">
        <f t="shared" si="54"/>
        <v>3.8031666558490239E-2</v>
      </c>
      <c r="T53" s="2"/>
      <c r="U53" s="162">
        <f t="shared" si="55"/>
        <v>4.6082629220843323</v>
      </c>
      <c r="V53" s="60">
        <f t="shared" si="56"/>
        <v>4.7580143154575447</v>
      </c>
      <c r="W53" s="147">
        <f t="shared" si="57"/>
        <v>4.9439114304076224</v>
      </c>
      <c r="X53" s="131">
        <f t="shared" si="58"/>
        <v>3.9070314342297484E-2</v>
      </c>
    </row>
    <row r="54" spans="1:31" ht="20.100000000000001" customHeight="1" x14ac:dyDescent="0.25">
      <c r="A54" s="7"/>
      <c r="B54" s="2" t="s">
        <v>10</v>
      </c>
      <c r="C54" s="35">
        <v>68843</v>
      </c>
      <c r="D54" s="97">
        <v>42685</v>
      </c>
      <c r="E54" s="36">
        <v>42431</v>
      </c>
      <c r="F54" s="45">
        <f t="shared" si="48"/>
        <v>3.7555048561460473E-4</v>
      </c>
      <c r="G54" s="45">
        <f t="shared" si="49"/>
        <v>2.2803463887032777E-4</v>
      </c>
      <c r="H54" s="46">
        <f t="shared" si="50"/>
        <v>2.3205212624357566E-4</v>
      </c>
      <c r="I54" s="189">
        <f t="shared" si="51"/>
        <v>-5.9505681152629726E-3</v>
      </c>
      <c r="J54" s="58">
        <f t="shared" si="52"/>
        <v>1.7617882060156843E-2</v>
      </c>
      <c r="K54" s="2"/>
      <c r="L54" s="34">
        <v>126076</v>
      </c>
      <c r="M54" s="35">
        <v>91732</v>
      </c>
      <c r="N54" s="36">
        <v>98979</v>
      </c>
      <c r="O54" s="138">
        <f t="shared" si="45"/>
        <v>3.2665384228110629E-4</v>
      </c>
      <c r="P54" s="138">
        <f t="shared" si="46"/>
        <v>2.2281513554660686E-4</v>
      </c>
      <c r="Q54" s="82">
        <f t="shared" si="53"/>
        <v>2.2582388466166526E-4</v>
      </c>
      <c r="R54" s="41">
        <f t="shared" si="47"/>
        <v>7.900187502725331E-2</v>
      </c>
      <c r="S54" s="58">
        <f t="shared" si="54"/>
        <v>1.3503342614842505E-2</v>
      </c>
      <c r="T54" s="2"/>
      <c r="U54" s="162">
        <f t="shared" si="55"/>
        <v>1.8313554028732042</v>
      </c>
      <c r="V54" s="60">
        <f t="shared" si="56"/>
        <v>2.1490453320838703</v>
      </c>
      <c r="W54" s="147">
        <f t="shared" si="57"/>
        <v>2.3327048620112651</v>
      </c>
      <c r="X54" s="131">
        <f t="shared" si="58"/>
        <v>8.5460984552292008E-2</v>
      </c>
    </row>
    <row r="55" spans="1:31" ht="20.100000000000001" customHeight="1" x14ac:dyDescent="0.25">
      <c r="A55" s="7"/>
      <c r="B55" s="2" t="s">
        <v>22</v>
      </c>
      <c r="C55" s="35">
        <v>12210</v>
      </c>
      <c r="D55" s="97">
        <v>14609</v>
      </c>
      <c r="E55" s="36">
        <v>12312</v>
      </c>
      <c r="F55" s="45">
        <f t="shared" si="48"/>
        <v>6.6607664241162122E-5</v>
      </c>
      <c r="G55" s="45">
        <f t="shared" si="49"/>
        <v>7.8045169011517362E-5</v>
      </c>
      <c r="H55" s="46">
        <f t="shared" si="50"/>
        <v>6.7333453802901263E-5</v>
      </c>
      <c r="I55" s="189">
        <f t="shared" si="51"/>
        <v>-0.1572318433842152</v>
      </c>
      <c r="J55" s="58">
        <f t="shared" si="52"/>
        <v>-0.13725020195721965</v>
      </c>
      <c r="K55" s="2"/>
      <c r="L55" s="34">
        <v>41727</v>
      </c>
      <c r="M55" s="35">
        <v>51471</v>
      </c>
      <c r="N55" s="36">
        <v>41400</v>
      </c>
      <c r="O55" s="138">
        <f t="shared" si="45"/>
        <v>1.0811165389815446E-4</v>
      </c>
      <c r="P55" s="138">
        <f t="shared" si="46"/>
        <v>1.2502199714079494E-4</v>
      </c>
      <c r="Q55" s="82">
        <f t="shared" si="53"/>
        <v>9.445547868732703E-5</v>
      </c>
      <c r="R55" s="41">
        <f t="shared" si="47"/>
        <v>-0.19566357754852248</v>
      </c>
      <c r="S55" s="58">
        <f t="shared" si="54"/>
        <v>-0.24448912313442792</v>
      </c>
      <c r="T55" s="2"/>
      <c r="U55" s="162">
        <f t="shared" si="55"/>
        <v>3.4174447174447176</v>
      </c>
      <c r="V55" s="60">
        <f t="shared" si="56"/>
        <v>3.5232390991854334</v>
      </c>
      <c r="W55" s="147">
        <f t="shared" si="57"/>
        <v>3.3625730994152048</v>
      </c>
      <c r="X55" s="131">
        <f t="shared" si="58"/>
        <v>-4.5601787232485681E-2</v>
      </c>
    </row>
    <row r="56" spans="1:31" ht="20.100000000000001" customHeight="1" x14ac:dyDescent="0.25">
      <c r="A56" s="7"/>
      <c r="B56" s="2" t="s">
        <v>16</v>
      </c>
      <c r="C56" s="35">
        <v>1041669</v>
      </c>
      <c r="D56" s="97">
        <v>717548</v>
      </c>
      <c r="E56" s="36">
        <v>820332</v>
      </c>
      <c r="F56" s="45">
        <f t="shared" si="48"/>
        <v>5.682484766783547E-3</v>
      </c>
      <c r="G56" s="45">
        <f t="shared" si="49"/>
        <v>3.8333325302126265E-3</v>
      </c>
      <c r="H56" s="46">
        <f t="shared" si="50"/>
        <v>4.4863374614231323E-3</v>
      </c>
      <c r="I56" s="189">
        <f t="shared" si="51"/>
        <v>0.14324337884016122</v>
      </c>
      <c r="J56" s="58">
        <f t="shared" si="52"/>
        <v>0.17034914817950456</v>
      </c>
      <c r="K56" s="2"/>
      <c r="L56" s="34">
        <v>2266260</v>
      </c>
      <c r="M56" s="35">
        <v>1874529</v>
      </c>
      <c r="N56" s="36">
        <v>2017275</v>
      </c>
      <c r="O56" s="138">
        <f t="shared" si="45"/>
        <v>5.8717165567433926E-3</v>
      </c>
      <c r="P56" s="138">
        <f t="shared" si="46"/>
        <v>4.5531922690123993E-3</v>
      </c>
      <c r="Q56" s="82">
        <f t="shared" si="53"/>
        <v>4.6024800910381067E-3</v>
      </c>
      <c r="R56" s="41">
        <f t="shared" si="47"/>
        <v>7.6150328962635419E-2</v>
      </c>
      <c r="S56" s="58">
        <f t="shared" si="54"/>
        <v>1.0824893638062426E-2</v>
      </c>
      <c r="T56" s="2"/>
      <c r="U56" s="162">
        <f t="shared" si="55"/>
        <v>2.1756047266454122</v>
      </c>
      <c r="V56" s="60">
        <f t="shared" si="56"/>
        <v>2.6124092046803837</v>
      </c>
      <c r="W56" s="147">
        <f t="shared" si="57"/>
        <v>2.4590958294934246</v>
      </c>
      <c r="X56" s="131">
        <f t="shared" si="58"/>
        <v>-5.8686585130799322E-2</v>
      </c>
    </row>
    <row r="57" spans="1:31" ht="20.100000000000001" customHeight="1" x14ac:dyDescent="0.25">
      <c r="A57" s="7"/>
      <c r="B57" s="2" t="s">
        <v>23</v>
      </c>
      <c r="C57" s="35">
        <v>3608437</v>
      </c>
      <c r="D57" s="97">
        <v>4385682</v>
      </c>
      <c r="E57" s="36">
        <v>4746002</v>
      </c>
      <c r="F57" s="45">
        <f t="shared" si="48"/>
        <v>1.96846486594092E-2</v>
      </c>
      <c r="G57" s="45">
        <f t="shared" si="49"/>
        <v>2.3429481341691389E-2</v>
      </c>
      <c r="H57" s="46">
        <f t="shared" si="50"/>
        <v>2.595554795447344E-2</v>
      </c>
      <c r="I57" s="189">
        <f t="shared" si="51"/>
        <v>8.2158259536373138E-2</v>
      </c>
      <c r="J57" s="58">
        <f t="shared" si="52"/>
        <v>0.10781572907834984</v>
      </c>
      <c r="K57" s="2"/>
      <c r="L57" s="34">
        <v>11166139</v>
      </c>
      <c r="M57" s="35">
        <v>13434809</v>
      </c>
      <c r="N57" s="36">
        <v>14559367</v>
      </c>
      <c r="O57" s="138">
        <f t="shared" si="45"/>
        <v>2.8930662519392351E-2</v>
      </c>
      <c r="P57" s="138">
        <f t="shared" si="46"/>
        <v>3.2632873897634126E-2</v>
      </c>
      <c r="Q57" s="82">
        <f t="shared" si="53"/>
        <v>3.321768066109837E-2</v>
      </c>
      <c r="R57" s="41">
        <f t="shared" si="47"/>
        <v>8.3704799971477076E-2</v>
      </c>
      <c r="S57" s="58">
        <f t="shared" si="54"/>
        <v>1.7920786422266098E-2</v>
      </c>
      <c r="T57" s="2"/>
      <c r="U57" s="162">
        <f t="shared" si="55"/>
        <v>3.0944530831492969</v>
      </c>
      <c r="V57" s="60">
        <f t="shared" si="56"/>
        <v>3.0633340492995158</v>
      </c>
      <c r="W57" s="147">
        <f t="shared" si="57"/>
        <v>3.0677119394387109</v>
      </c>
      <c r="X57" s="131">
        <f t="shared" si="58"/>
        <v>1.4291259355786469E-3</v>
      </c>
    </row>
    <row r="58" spans="1:31" ht="20.100000000000001" customHeight="1" x14ac:dyDescent="0.25">
      <c r="A58" s="7"/>
      <c r="B58" s="2" t="s">
        <v>17</v>
      </c>
      <c r="C58" s="35">
        <v>255998</v>
      </c>
      <c r="D58" s="97">
        <v>249482</v>
      </c>
      <c r="E58" s="36">
        <v>272002</v>
      </c>
      <c r="F58" s="45">
        <f t="shared" si="48"/>
        <v>1.3965134177239165E-3</v>
      </c>
      <c r="G58" s="45">
        <f t="shared" si="49"/>
        <v>1.3327992918975545E-3</v>
      </c>
      <c r="H58" s="46">
        <f t="shared" si="50"/>
        <v>1.4875596248616594E-3</v>
      </c>
      <c r="I58" s="189">
        <f t="shared" si="51"/>
        <v>9.0267033292983065E-2</v>
      </c>
      <c r="J58" s="58">
        <f t="shared" si="52"/>
        <v>0.11611675809323629</v>
      </c>
      <c r="K58" s="2"/>
      <c r="L58" s="34">
        <v>927790</v>
      </c>
      <c r="M58" s="35">
        <v>956013</v>
      </c>
      <c r="N58" s="36">
        <v>1046184</v>
      </c>
      <c r="O58" s="138">
        <f t="shared" si="45"/>
        <v>2.4038371167390115E-3</v>
      </c>
      <c r="P58" s="138">
        <f t="shared" si="46"/>
        <v>2.3221358542201008E-3</v>
      </c>
      <c r="Q58" s="82">
        <f t="shared" si="53"/>
        <v>2.3869036356285638E-3</v>
      </c>
      <c r="R58" s="41">
        <f t="shared" si="47"/>
        <v>9.431984711504969E-2</v>
      </c>
      <c r="S58" s="58">
        <f t="shared" si="54"/>
        <v>2.7891469523954923E-2</v>
      </c>
      <c r="T58" s="2"/>
      <c r="U58" s="162">
        <f t="shared" si="55"/>
        <v>3.6242080016250129</v>
      </c>
      <c r="V58" s="60">
        <f t="shared" si="56"/>
        <v>3.8319918871902581</v>
      </c>
      <c r="W58" s="147">
        <f t="shared" si="57"/>
        <v>3.846236424732171</v>
      </c>
      <c r="X58" s="131">
        <f t="shared" si="58"/>
        <v>3.7172671449358066E-3</v>
      </c>
    </row>
    <row r="59" spans="1:31" ht="20.100000000000001" customHeight="1" x14ac:dyDescent="0.25">
      <c r="A59" s="7"/>
      <c r="B59" s="2" t="s">
        <v>11</v>
      </c>
      <c r="C59" s="35">
        <v>2984289</v>
      </c>
      <c r="D59" s="97">
        <v>3836770</v>
      </c>
      <c r="E59" s="36">
        <v>4400503</v>
      </c>
      <c r="F59" s="45">
        <f t="shared" si="48"/>
        <v>1.627981324411085E-2</v>
      </c>
      <c r="G59" s="45">
        <f t="shared" si="49"/>
        <v>2.0497047238573447E-2</v>
      </c>
      <c r="H59" s="46">
        <f t="shared" si="50"/>
        <v>2.4066038455168002E-2</v>
      </c>
      <c r="I59" s="189">
        <f t="shared" si="51"/>
        <v>0.14692905751452393</v>
      </c>
      <c r="J59" s="58">
        <f t="shared" si="52"/>
        <v>0.17412221258279884</v>
      </c>
      <c r="K59" s="2"/>
      <c r="L59" s="34">
        <v>8870855</v>
      </c>
      <c r="M59" s="35">
        <v>11864128</v>
      </c>
      <c r="N59" s="36">
        <v>14713075</v>
      </c>
      <c r="O59" s="138">
        <f t="shared" si="45"/>
        <v>2.2983746867512953E-2</v>
      </c>
      <c r="P59" s="138">
        <f t="shared" si="46"/>
        <v>2.8817722152163845E-2</v>
      </c>
      <c r="Q59" s="82">
        <f t="shared" si="53"/>
        <v>3.3568370581824734E-2</v>
      </c>
      <c r="R59" s="41">
        <f t="shared" si="47"/>
        <v>0.24013117525367225</v>
      </c>
      <c r="S59" s="58">
        <f t="shared" si="54"/>
        <v>0.16485162861160338</v>
      </c>
      <c r="T59" s="2"/>
      <c r="U59" s="162">
        <f t="shared" si="55"/>
        <v>2.9725187473465202</v>
      </c>
      <c r="V59" s="60">
        <f t="shared" si="56"/>
        <v>3.0922176726777995</v>
      </c>
      <c r="W59" s="147">
        <f t="shared" si="57"/>
        <v>3.3434984591534196</v>
      </c>
      <c r="X59" s="131">
        <f t="shared" si="58"/>
        <v>8.1262321438715507E-2</v>
      </c>
    </row>
    <row r="60" spans="1:31" ht="20.100000000000001" customHeight="1" x14ac:dyDescent="0.25">
      <c r="A60" s="7"/>
      <c r="B60" s="2" t="s">
        <v>14</v>
      </c>
      <c r="C60" s="35">
        <v>3398416</v>
      </c>
      <c r="D60" s="97">
        <v>3564717</v>
      </c>
      <c r="E60" s="36">
        <v>4085403</v>
      </c>
      <c r="F60" s="45">
        <f t="shared" si="48"/>
        <v>1.8538947737902801E-2</v>
      </c>
      <c r="G60" s="45">
        <f t="shared" si="49"/>
        <v>1.9043667653037794E-2</v>
      </c>
      <c r="H60" s="46">
        <f t="shared" si="50"/>
        <v>2.2342778928422208E-2</v>
      </c>
      <c r="I60" s="189">
        <f t="shared" si="51"/>
        <v>0.14606657414880339</v>
      </c>
      <c r="J60" s="58">
        <f t="shared" si="52"/>
        <v>0.17323928013720341</v>
      </c>
      <c r="K60" s="2"/>
      <c r="L60" s="34">
        <v>8788141</v>
      </c>
      <c r="M60" s="35">
        <v>9477354</v>
      </c>
      <c r="N60" s="36">
        <v>11272503</v>
      </c>
      <c r="O60" s="138">
        <f t="shared" si="45"/>
        <v>2.2769440846458676E-2</v>
      </c>
      <c r="P60" s="138">
        <f t="shared" si="46"/>
        <v>2.3020297345889947E-2</v>
      </c>
      <c r="Q60" s="82">
        <f t="shared" si="53"/>
        <v>2.5718590987181884E-2</v>
      </c>
      <c r="R60" s="41">
        <f t="shared" si="47"/>
        <v>0.18941457710664811</v>
      </c>
      <c r="S60" s="58">
        <f t="shared" si="54"/>
        <v>0.11721367455636673</v>
      </c>
      <c r="T60" s="2"/>
      <c r="U60" s="162">
        <f t="shared" si="55"/>
        <v>2.5859521023912317</v>
      </c>
      <c r="V60" s="60">
        <f t="shared" si="56"/>
        <v>2.6586553715203758</v>
      </c>
      <c r="W60" s="147">
        <f t="shared" si="57"/>
        <v>2.7592144520381465</v>
      </c>
      <c r="X60" s="131">
        <f t="shared" si="58"/>
        <v>3.7823285257263382E-2</v>
      </c>
    </row>
    <row r="61" spans="1:31" ht="20.100000000000001" customHeight="1" x14ac:dyDescent="0.25">
      <c r="A61" s="7"/>
      <c r="B61" s="2" t="s">
        <v>13</v>
      </c>
      <c r="C61" s="35">
        <v>12390972</v>
      </c>
      <c r="D61" s="97">
        <v>13197036</v>
      </c>
      <c r="E61" s="36">
        <v>15578787</v>
      </c>
      <c r="F61" s="45">
        <f t="shared" si="48"/>
        <v>6.7594897837644635E-2</v>
      </c>
      <c r="G61" s="45">
        <f t="shared" si="49"/>
        <v>7.0502081256148888E-2</v>
      </c>
      <c r="H61" s="46">
        <f t="shared" si="50"/>
        <v>8.519927995205806E-2</v>
      </c>
      <c r="I61" s="189">
        <f t="shared" si="51"/>
        <v>0.18047620693010158</v>
      </c>
      <c r="J61" s="58">
        <f t="shared" si="52"/>
        <v>0.20846474932436615</v>
      </c>
      <c r="K61" s="2"/>
      <c r="L61" s="34">
        <v>33521945</v>
      </c>
      <c r="M61" s="35">
        <v>37719984</v>
      </c>
      <c r="N61" s="36">
        <v>46700136</v>
      </c>
      <c r="O61" s="138">
        <f t="shared" si="45"/>
        <v>8.6852946912861453E-2</v>
      </c>
      <c r="P61" s="138">
        <f t="shared" si="46"/>
        <v>9.1621062963587865E-2</v>
      </c>
      <c r="Q61" s="82">
        <f t="shared" si="53"/>
        <v>0.1065479154744752</v>
      </c>
      <c r="R61" s="41">
        <f t="shared" si="47"/>
        <v>0.23807412007385792</v>
      </c>
      <c r="S61" s="58">
        <f t="shared" si="54"/>
        <v>0.16291944262663249</v>
      </c>
      <c r="T61" s="2"/>
      <c r="U61" s="162">
        <f t="shared" si="55"/>
        <v>2.7053523323271169</v>
      </c>
      <c r="V61" s="60">
        <f t="shared" si="56"/>
        <v>2.8582163449429099</v>
      </c>
      <c r="W61" s="147">
        <f t="shared" si="57"/>
        <v>2.9976747226854057</v>
      </c>
      <c r="X61" s="131">
        <f t="shared" si="58"/>
        <v>4.8792100006439978E-2</v>
      </c>
    </row>
    <row r="62" spans="1:31" ht="20.100000000000001" customHeight="1" x14ac:dyDescent="0.25">
      <c r="A62" s="7"/>
      <c r="B62" s="2" t="s">
        <v>8</v>
      </c>
      <c r="C62" s="35">
        <v>37960398</v>
      </c>
      <c r="D62" s="97">
        <v>34839266</v>
      </c>
      <c r="E62" s="36">
        <v>31644222</v>
      </c>
      <c r="F62" s="45">
        <f t="shared" si="48"/>
        <v>0.20708054418058003</v>
      </c>
      <c r="G62" s="45">
        <f t="shared" si="49"/>
        <v>0.18612063818243618</v>
      </c>
      <c r="H62" s="46">
        <f t="shared" si="50"/>
        <v>0.17306000326232551</v>
      </c>
      <c r="I62" s="189">
        <f t="shared" si="51"/>
        <v>-9.1708131853294503E-2</v>
      </c>
      <c r="J62" s="58">
        <f t="shared" si="52"/>
        <v>-7.0172953669482827E-2</v>
      </c>
      <c r="K62" s="2"/>
      <c r="L62" s="34">
        <v>122245353</v>
      </c>
      <c r="M62" s="35">
        <v>123110551</v>
      </c>
      <c r="N62" s="36">
        <v>121120573</v>
      </c>
      <c r="O62" s="138">
        <f t="shared" si="45"/>
        <v>0.31672891159665728</v>
      </c>
      <c r="P62" s="138">
        <f t="shared" si="46"/>
        <v>0.29903298857849447</v>
      </c>
      <c r="Q62" s="82">
        <f t="shared" si="53"/>
        <v>0.27634062081155403</v>
      </c>
      <c r="R62" s="41">
        <f t="shared" si="47"/>
        <v>-1.6164154768505586E-2</v>
      </c>
      <c r="S62" s="58">
        <f t="shared" si="54"/>
        <v>-7.5885834117541948E-2</v>
      </c>
      <c r="T62" s="2"/>
      <c r="U62" s="162">
        <f t="shared" si="55"/>
        <v>3.2203390754754468</v>
      </c>
      <c r="V62" s="60">
        <f t="shared" si="56"/>
        <v>3.5336723511913255</v>
      </c>
      <c r="W62" s="147">
        <f t="shared" si="57"/>
        <v>3.8275731032350868</v>
      </c>
      <c r="X62" s="131">
        <f t="shared" si="58"/>
        <v>8.3171477951167999E-2</v>
      </c>
    </row>
    <row r="63" spans="1:31" ht="20.100000000000001" customHeight="1" thickBot="1" x14ac:dyDescent="0.3">
      <c r="A63" s="7"/>
      <c r="B63" s="2" t="s">
        <v>9</v>
      </c>
      <c r="C63" s="133">
        <v>92214</v>
      </c>
      <c r="D63" s="155">
        <v>102073</v>
      </c>
      <c r="E63" s="134">
        <v>88452</v>
      </c>
      <c r="F63" s="45">
        <f t="shared" si="48"/>
        <v>5.0304333745573491E-4</v>
      </c>
      <c r="G63" s="45">
        <f t="shared" si="49"/>
        <v>5.4530115247536533E-4</v>
      </c>
      <c r="H63" s="46">
        <f t="shared" si="50"/>
        <v>4.8373770758400119E-4</v>
      </c>
      <c r="I63" s="189">
        <f t="shared" si="51"/>
        <v>-0.13344371185328147</v>
      </c>
      <c r="J63" s="56">
        <f t="shared" si="52"/>
        <v>-0.11289806488011291</v>
      </c>
      <c r="K63" s="2"/>
      <c r="L63" s="132">
        <v>529829</v>
      </c>
      <c r="M63" s="133">
        <v>649171</v>
      </c>
      <c r="N63" s="134">
        <v>558308</v>
      </c>
      <c r="O63" s="139">
        <f t="shared" si="45"/>
        <v>1.3727488070842688E-3</v>
      </c>
      <c r="P63" s="139">
        <f t="shared" si="46"/>
        <v>1.57682296644493E-3</v>
      </c>
      <c r="Q63" s="90">
        <f t="shared" si="53"/>
        <v>1.2737982945643521E-3</v>
      </c>
      <c r="R63" s="42">
        <f t="shared" si="47"/>
        <v>-0.13996774347591004</v>
      </c>
      <c r="S63" s="56">
        <f t="shared" si="54"/>
        <v>-0.19217418716558307</v>
      </c>
      <c r="T63" s="2"/>
      <c r="U63" s="163">
        <f t="shared" si="55"/>
        <v>5.7456459973539813</v>
      </c>
      <c r="V63" s="143">
        <f t="shared" si="56"/>
        <v>6.3598698970344749</v>
      </c>
      <c r="W63" s="148">
        <f t="shared" si="57"/>
        <v>6.3119884230995345</v>
      </c>
      <c r="X63" s="62">
        <f t="shared" si="58"/>
        <v>-7.5286876477248348E-3</v>
      </c>
    </row>
    <row r="64" spans="1:31" s="1" customFormat="1" ht="20.100000000000001" customHeight="1" thickBot="1" x14ac:dyDescent="0.3">
      <c r="A64" s="28" t="s">
        <v>3</v>
      </c>
      <c r="B64" s="29"/>
      <c r="C64" s="38">
        <f t="shared" ref="C64:E64" si="59">SUM(C65:C66)</f>
        <v>99114677</v>
      </c>
      <c r="D64" s="38">
        <f t="shared" si="59"/>
        <v>102530424</v>
      </c>
      <c r="E64" s="98">
        <f t="shared" si="59"/>
        <v>96792608</v>
      </c>
      <c r="F64" s="47">
        <f t="shared" si="48"/>
        <v>0.54068772538797982</v>
      </c>
      <c r="G64" s="48">
        <f t="shared" si="49"/>
        <v>0.54774483331525337</v>
      </c>
      <c r="H64" s="49">
        <f>E64/E67</f>
        <v>0.52935190052228165</v>
      </c>
      <c r="I64" s="190">
        <f t="shared" si="51"/>
        <v>-5.59620820450328E-2</v>
      </c>
      <c r="J64" s="44">
        <f t="shared" si="52"/>
        <v>-3.3579381628572484E-2</v>
      </c>
      <c r="K64"/>
      <c r="L64" s="37">
        <f t="shared" ref="L64:N64" si="60">SUM(L65:L66)</f>
        <v>115494291</v>
      </c>
      <c r="M64" s="38">
        <f t="shared" si="60"/>
        <v>122428573</v>
      </c>
      <c r="N64" s="39">
        <f t="shared" si="60"/>
        <v>129820744</v>
      </c>
      <c r="O64" s="43">
        <f t="shared" si="45"/>
        <v>0.29923739583015163</v>
      </c>
      <c r="P64" s="99">
        <f t="shared" si="46"/>
        <v>0.29737647808586593</v>
      </c>
      <c r="Q64" s="44">
        <f>N64/N67</f>
        <v>0.29619035067789706</v>
      </c>
      <c r="R64" s="30">
        <f t="shared" si="47"/>
        <v>6.0379458968291659E-2</v>
      </c>
      <c r="S64" s="44">
        <f t="shared" si="54"/>
        <v>-3.9886389656762769E-3</v>
      </c>
      <c r="T64"/>
      <c r="U64" s="160">
        <f t="shared" si="55"/>
        <v>1.1652592178653824</v>
      </c>
      <c r="V64" s="59">
        <f t="shared" si="56"/>
        <v>1.1940706789625681</v>
      </c>
      <c r="W64" s="59">
        <f t="shared" si="57"/>
        <v>1.3412258093097358</v>
      </c>
      <c r="X64" s="61">
        <f t="shared" si="58"/>
        <v>0.123238207703935</v>
      </c>
      <c r="AB64"/>
      <c r="AC64"/>
      <c r="AD64"/>
      <c r="AE64"/>
    </row>
    <row r="65" spans="1:24" ht="20.100000000000001" customHeight="1" x14ac:dyDescent="0.25">
      <c r="A65" s="7"/>
      <c r="B65" s="2" t="s">
        <v>5</v>
      </c>
      <c r="C65" s="97">
        <v>2685611</v>
      </c>
      <c r="D65" s="97">
        <v>2953141</v>
      </c>
      <c r="E65" s="36">
        <v>3502025</v>
      </c>
      <c r="F65" s="50">
        <f t="shared" si="48"/>
        <v>1.4650473036066473E-2</v>
      </c>
      <c r="G65" s="100">
        <f t="shared" si="49"/>
        <v>1.5776465771773659E-2</v>
      </c>
      <c r="H65" s="51">
        <f>E65/E67</f>
        <v>1.9152326068397115E-2</v>
      </c>
      <c r="I65" s="191">
        <f t="shared" si="51"/>
        <v>0.18586447446972562</v>
      </c>
      <c r="J65" s="55">
        <f t="shared" si="52"/>
        <v>0.2139807701838615</v>
      </c>
      <c r="K65" s="2"/>
      <c r="L65" s="34">
        <v>3409468</v>
      </c>
      <c r="M65" s="97">
        <v>3495523</v>
      </c>
      <c r="N65" s="36">
        <v>4305192</v>
      </c>
      <c r="O65" s="137">
        <f t="shared" si="45"/>
        <v>8.8336862077990977E-3</v>
      </c>
      <c r="P65" s="140">
        <f t="shared" si="46"/>
        <v>8.4905532535132985E-3</v>
      </c>
      <c r="Q65" s="125">
        <f>N65/N67</f>
        <v>9.8224389178949469E-3</v>
      </c>
      <c r="R65" s="40">
        <f t="shared" si="47"/>
        <v>0.23163028822868567</v>
      </c>
      <c r="S65" s="55">
        <f t="shared" si="54"/>
        <v>0.15686676999882529</v>
      </c>
      <c r="T65" s="2"/>
      <c r="U65" s="162">
        <f t="shared" si="55"/>
        <v>1.2695315889009986</v>
      </c>
      <c r="V65" s="60">
        <f t="shared" si="56"/>
        <v>1.1836627509489048</v>
      </c>
      <c r="W65" s="60">
        <f t="shared" si="57"/>
        <v>1.2293435940634347</v>
      </c>
      <c r="X65" s="114">
        <f t="shared" si="58"/>
        <v>3.8592785891005718E-2</v>
      </c>
    </row>
    <row r="66" spans="1:24" ht="20.100000000000001" customHeight="1" thickBot="1" x14ac:dyDescent="0.3">
      <c r="A66" s="7"/>
      <c r="B66" s="2" t="s">
        <v>4</v>
      </c>
      <c r="C66" s="97">
        <v>96429066</v>
      </c>
      <c r="D66" s="97">
        <v>99577283</v>
      </c>
      <c r="E66" s="36">
        <v>93290583</v>
      </c>
      <c r="F66" s="50">
        <f t="shared" si="48"/>
        <v>0.52603725235191334</v>
      </c>
      <c r="G66" s="100">
        <f t="shared" si="49"/>
        <v>0.53196836754347965</v>
      </c>
      <c r="H66" s="51">
        <f>E66/E67</f>
        <v>0.51019957445388453</v>
      </c>
      <c r="I66" s="42">
        <f t="shared" si="51"/>
        <v>-6.3133877633516064E-2</v>
      </c>
      <c r="J66" s="56">
        <f t="shared" si="52"/>
        <v>-4.0921217158303831E-2</v>
      </c>
      <c r="L66" s="34">
        <v>112084823</v>
      </c>
      <c r="M66" s="97">
        <v>118933050</v>
      </c>
      <c r="N66" s="36">
        <v>125515552</v>
      </c>
      <c r="O66" s="139">
        <f t="shared" si="45"/>
        <v>0.29040370962235251</v>
      </c>
      <c r="P66" s="141">
        <f t="shared" si="46"/>
        <v>0.28888592483235265</v>
      </c>
      <c r="Q66" s="90">
        <f>N66/N67</f>
        <v>0.28636791176000209</v>
      </c>
      <c r="R66" s="42">
        <f t="shared" si="47"/>
        <v>5.5346280953864381E-2</v>
      </c>
      <c r="S66" s="56">
        <f t="shared" si="54"/>
        <v>-8.716288527424166E-3</v>
      </c>
      <c r="U66" s="162">
        <f t="shared" si="55"/>
        <v>1.1623551658169125</v>
      </c>
      <c r="V66" s="60">
        <f t="shared" si="56"/>
        <v>1.1943793445338331</v>
      </c>
      <c r="W66" s="60">
        <f t="shared" si="57"/>
        <v>1.3454257435608479</v>
      </c>
      <c r="X66" s="62">
        <f t="shared" si="58"/>
        <v>0.12646434293952752</v>
      </c>
    </row>
    <row r="67" spans="1:24" ht="20.100000000000001" customHeight="1" thickBot="1" x14ac:dyDescent="0.3">
      <c r="A67" s="28" t="s">
        <v>6</v>
      </c>
      <c r="B67" s="29"/>
      <c r="C67" s="38">
        <f t="shared" ref="C67:E67" si="61">C50+C64</f>
        <v>183312238</v>
      </c>
      <c r="D67" s="38">
        <f t="shared" si="61"/>
        <v>187186474</v>
      </c>
      <c r="E67" s="38">
        <f t="shared" si="61"/>
        <v>182851158</v>
      </c>
      <c r="F67" s="52">
        <f t="shared" si="48"/>
        <v>1</v>
      </c>
      <c r="G67" s="52">
        <f t="shared" si="49"/>
        <v>1</v>
      </c>
      <c r="H67" s="53">
        <f t="shared" ref="H67" si="62">H50+H64</f>
        <v>1</v>
      </c>
      <c r="I67" s="30">
        <f t="shared" si="51"/>
        <v>-2.316041275503699E-2</v>
      </c>
      <c r="J67" s="44">
        <f t="shared" si="52"/>
        <v>0</v>
      </c>
      <c r="L67" s="37">
        <f t="shared" ref="L67:N67" si="63">L50+L64</f>
        <v>385962091</v>
      </c>
      <c r="M67" s="38">
        <f t="shared" si="63"/>
        <v>411695551</v>
      </c>
      <c r="N67" s="38">
        <f t="shared" si="63"/>
        <v>438301733</v>
      </c>
      <c r="O67" s="52">
        <f t="shared" ref="O67:Q67" si="64">O50+O64</f>
        <v>1</v>
      </c>
      <c r="P67" s="52">
        <f t="shared" si="64"/>
        <v>1</v>
      </c>
      <c r="Q67" s="53">
        <f t="shared" si="64"/>
        <v>1</v>
      </c>
      <c r="R67" s="30">
        <f t="shared" si="47"/>
        <v>6.4625867186016789E-2</v>
      </c>
      <c r="S67" s="44">
        <f t="shared" si="54"/>
        <v>0</v>
      </c>
      <c r="U67" s="160">
        <f t="shared" si="55"/>
        <v>2.1054900382592021</v>
      </c>
      <c r="V67" s="59">
        <f t="shared" si="56"/>
        <v>2.1993872858569898</v>
      </c>
      <c r="W67" s="59">
        <f t="shared" si="57"/>
        <v>2.3970410567484621</v>
      </c>
      <c r="X67" s="61">
        <f t="shared" si="58"/>
        <v>8.9867651851254851E-2</v>
      </c>
    </row>
    <row r="69" spans="1:24" ht="15.75" x14ac:dyDescent="0.25">
      <c r="A69" s="239" t="s">
        <v>72</v>
      </c>
    </row>
  </sheetData>
  <sheetProtection algorithmName="SHA-512" hashValue="EyDhpOuulpasG0EDtx6iCqlUFDtZX5gDejqCvMy5DOcrUPCMqXMum+hnomp5sk1ZeGf5lc/XcdS5A55QrPNnHQ==" saltValue="t4wCXLeJLWYskLv2SFWPEA==" spinCount="100000" sheet="1" objects="1" scenarios="1"/>
  <mergeCells count="27">
    <mergeCell ref="X47:X49"/>
    <mergeCell ref="R47:S48"/>
    <mergeCell ref="A47:B49"/>
    <mergeCell ref="O3:Q4"/>
    <mergeCell ref="R3:S4"/>
    <mergeCell ref="A25:B27"/>
    <mergeCell ref="A3:B5"/>
    <mergeCell ref="I3:J4"/>
    <mergeCell ref="C3:E4"/>
    <mergeCell ref="F3:H4"/>
    <mergeCell ref="L3:N4"/>
    <mergeCell ref="U47:W48"/>
    <mergeCell ref="X25:X27"/>
    <mergeCell ref="X3:X5"/>
    <mergeCell ref="U3:W4"/>
    <mergeCell ref="C25:E26"/>
    <mergeCell ref="U25:W26"/>
    <mergeCell ref="C47:E48"/>
    <mergeCell ref="F47:H48"/>
    <mergeCell ref="I47:J48"/>
    <mergeCell ref="L47:N48"/>
    <mergeCell ref="O47:Q48"/>
    <mergeCell ref="F25:H26"/>
    <mergeCell ref="I25:J26"/>
    <mergeCell ref="L25:N26"/>
    <mergeCell ref="O25:Q26"/>
    <mergeCell ref="R25:S26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99938173-3042-4A1F-A41B-86C6155E93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R6:S23</xm:sqref>
        </x14:conditionalFormatting>
        <x14:conditionalFormatting xmlns:xm="http://schemas.microsoft.com/office/excel/2006/main">
          <x14:cfRule type="iconSet" priority="12" id="{42647D07-B03E-47F5-B019-4E45B9024D3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X6:X23</xm:sqref>
        </x14:conditionalFormatting>
        <x14:conditionalFormatting xmlns:xm="http://schemas.microsoft.com/office/excel/2006/main">
          <x14:cfRule type="iconSet" priority="10" id="{F9787656-B61B-4B0D-B688-688A75CAF4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R28:S45</xm:sqref>
        </x14:conditionalFormatting>
        <x14:conditionalFormatting xmlns:xm="http://schemas.microsoft.com/office/excel/2006/main">
          <x14:cfRule type="iconSet" priority="7" id="{03A19686-37F9-4582-9C5E-68BA9795ED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R50:S67</xm:sqref>
        </x14:conditionalFormatting>
        <x14:conditionalFormatting xmlns:xm="http://schemas.microsoft.com/office/excel/2006/main">
          <x14:cfRule type="iconSet" priority="5" id="{2373C113-0C60-4FAA-9B06-0888555B65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I6:J23</xm:sqref>
        </x14:conditionalFormatting>
        <x14:conditionalFormatting xmlns:xm="http://schemas.microsoft.com/office/excel/2006/main">
          <x14:cfRule type="iconSet" priority="4" id="{968118BC-0704-410D-9ABE-849FE3B151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I28:J45</xm:sqref>
        </x14:conditionalFormatting>
        <x14:conditionalFormatting xmlns:xm="http://schemas.microsoft.com/office/excel/2006/main">
          <x14:cfRule type="iconSet" priority="3" id="{2D95CB30-A548-4CE6-BCDF-BDB680C40B1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I50:J67</xm:sqref>
        </x14:conditionalFormatting>
        <x14:conditionalFormatting xmlns:xm="http://schemas.microsoft.com/office/excel/2006/main">
          <x14:cfRule type="iconSet" priority="2" id="{93750AD3-58C7-477A-B182-8B61CBF8A5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X50:X67</xm:sqref>
        </x14:conditionalFormatting>
        <x14:conditionalFormatting xmlns:xm="http://schemas.microsoft.com/office/excel/2006/main">
          <x14:cfRule type="iconSet" priority="1" id="{FEEF85B4-EC5D-4427-9A71-45EAC57A8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X28:X45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Y142"/>
  <sheetViews>
    <sheetView showGridLines="0" showRowColHeaders="0" workbookViewId="0">
      <selection activeCell="A142" sqref="A142"/>
    </sheetView>
  </sheetViews>
  <sheetFormatPr defaultRowHeight="15" x14ac:dyDescent="0.25"/>
  <cols>
    <col min="1" max="1" width="3.42578125" customWidth="1"/>
    <col min="2" max="2" width="19.5703125" customWidth="1"/>
    <col min="3" max="5" width="11.140625" customWidth="1"/>
    <col min="6" max="10" width="10.7109375" customWidth="1"/>
    <col min="11" max="11" width="1.85546875" customWidth="1"/>
    <col min="12" max="14" width="11.140625" customWidth="1"/>
    <col min="18" max="19" width="10.7109375" customWidth="1"/>
    <col min="20" max="20" width="1.85546875" customWidth="1"/>
    <col min="24" max="24" width="11.5703125" customWidth="1"/>
    <col min="25" max="299" width="9.140625" style="2"/>
  </cols>
  <sheetData>
    <row r="1" spans="1:299" x14ac:dyDescent="0.25">
      <c r="A1" s="1" t="s">
        <v>65</v>
      </c>
    </row>
    <row r="2" spans="1:299" ht="15.75" thickBot="1" x14ac:dyDescent="0.3">
      <c r="U2" s="94"/>
      <c r="V2" s="94"/>
      <c r="W2" s="94"/>
      <c r="X2" s="94"/>
    </row>
    <row r="3" spans="1:299" ht="15" customHeight="1" x14ac:dyDescent="0.25">
      <c r="A3" s="262" t="s">
        <v>49</v>
      </c>
      <c r="B3" s="291"/>
      <c r="C3" s="274" t="s">
        <v>36</v>
      </c>
      <c r="D3" s="275"/>
      <c r="E3" s="276"/>
      <c r="F3" s="274" t="s">
        <v>38</v>
      </c>
      <c r="G3" s="274"/>
      <c r="H3" s="276"/>
      <c r="I3" s="295" t="s">
        <v>42</v>
      </c>
      <c r="J3" s="257"/>
      <c r="K3" s="2"/>
      <c r="L3" s="268" t="s">
        <v>37</v>
      </c>
      <c r="M3" s="269"/>
      <c r="N3" s="270"/>
      <c r="O3" s="274" t="s">
        <v>39</v>
      </c>
      <c r="P3" s="274"/>
      <c r="Q3" s="276"/>
      <c r="R3" s="280" t="s">
        <v>43</v>
      </c>
      <c r="S3" s="281"/>
      <c r="U3" s="268" t="s">
        <v>46</v>
      </c>
      <c r="V3" s="269"/>
      <c r="W3" s="270"/>
      <c r="X3" s="284" t="s">
        <v>45</v>
      </c>
    </row>
    <row r="4" spans="1:299" x14ac:dyDescent="0.25">
      <c r="A4" s="263"/>
      <c r="B4" s="292"/>
      <c r="C4" s="277"/>
      <c r="D4" s="278"/>
      <c r="E4" s="279"/>
      <c r="F4" s="277"/>
      <c r="G4" s="277"/>
      <c r="H4" s="279"/>
      <c r="I4" s="296"/>
      <c r="J4" s="297"/>
      <c r="K4" s="2"/>
      <c r="L4" s="271"/>
      <c r="M4" s="272"/>
      <c r="N4" s="273"/>
      <c r="O4" s="277"/>
      <c r="P4" s="277"/>
      <c r="Q4" s="279"/>
      <c r="R4" s="282" t="s">
        <v>28</v>
      </c>
      <c r="S4" s="283"/>
      <c r="U4" s="271"/>
      <c r="V4" s="272"/>
      <c r="W4" s="273"/>
      <c r="X4" s="285"/>
    </row>
    <row r="5" spans="1:299" ht="21.75" customHeight="1" thickBot="1" x14ac:dyDescent="0.3">
      <c r="A5" s="293"/>
      <c r="B5" s="294"/>
      <c r="C5" s="127">
        <v>2016</v>
      </c>
      <c r="D5" s="154">
        <v>2017</v>
      </c>
      <c r="E5" s="128">
        <v>2018</v>
      </c>
      <c r="F5" s="127">
        <v>2016</v>
      </c>
      <c r="G5" s="127">
        <v>2017</v>
      </c>
      <c r="H5" s="128">
        <v>2018</v>
      </c>
      <c r="I5" s="24" t="s">
        <v>0</v>
      </c>
      <c r="J5" s="104" t="s">
        <v>40</v>
      </c>
      <c r="K5" s="2"/>
      <c r="L5" s="156">
        <v>2016</v>
      </c>
      <c r="M5" s="127">
        <v>2017</v>
      </c>
      <c r="N5" s="128">
        <v>2018</v>
      </c>
      <c r="O5" s="127">
        <v>2016</v>
      </c>
      <c r="P5" s="127">
        <v>2017</v>
      </c>
      <c r="Q5" s="128">
        <v>2018</v>
      </c>
      <c r="R5" s="25" t="s">
        <v>1</v>
      </c>
      <c r="S5" s="104" t="s">
        <v>40</v>
      </c>
      <c r="U5" s="158">
        <v>2015</v>
      </c>
      <c r="V5" s="103">
        <v>2016</v>
      </c>
      <c r="W5" s="102">
        <v>2017</v>
      </c>
      <c r="X5" s="286"/>
    </row>
    <row r="6" spans="1:299" ht="20.100000000000001" customHeight="1" thickBot="1" x14ac:dyDescent="0.3">
      <c r="A6" s="28" t="s">
        <v>12</v>
      </c>
      <c r="B6" s="29"/>
      <c r="C6" s="38">
        <v>18625533</v>
      </c>
      <c r="D6" s="38">
        <v>19983675</v>
      </c>
      <c r="E6" s="39">
        <v>20010537</v>
      </c>
      <c r="F6" s="52">
        <f t="shared" ref="F6:H8" si="0">C6/C44</f>
        <v>0.16973159436558263</v>
      </c>
      <c r="G6" s="52">
        <f t="shared" si="0"/>
        <v>0.1778524606898641</v>
      </c>
      <c r="H6" s="53">
        <f t="shared" si="0"/>
        <v>0.17308142465007245</v>
      </c>
      <c r="I6" s="30">
        <f t="shared" ref="I6:I46" si="1">(E6-D6)/D6</f>
        <v>1.3441972009652879E-3</v>
      </c>
      <c r="J6" s="44">
        <f>(H6-G6)/G6</f>
        <v>-2.6825808432930792E-2</v>
      </c>
      <c r="K6" s="1"/>
      <c r="L6" s="37">
        <v>82481762</v>
      </c>
      <c r="M6" s="38">
        <v>93437670</v>
      </c>
      <c r="N6" s="118">
        <v>96382270</v>
      </c>
      <c r="O6" s="52">
        <f t="shared" ref="O6:Q8" si="2">L6/L44</f>
        <v>0.15801066901721034</v>
      </c>
      <c r="P6" s="52">
        <f t="shared" si="2"/>
        <v>0.16173761223741168</v>
      </c>
      <c r="Q6" s="53">
        <f t="shared" si="2"/>
        <v>0.15436551169255416</v>
      </c>
      <c r="R6" s="30">
        <f t="shared" ref="R6:R46" si="3">(N6-M6)/M6</f>
        <v>3.1514056375763648E-2</v>
      </c>
      <c r="S6" s="44">
        <f>(Q6-P6)/P6</f>
        <v>-4.5580619392576051E-2</v>
      </c>
      <c r="T6" s="1"/>
      <c r="U6" s="105">
        <f t="shared" ref="U6:U46" si="4">(L6/C6)</f>
        <v>4.4284242496577146</v>
      </c>
      <c r="V6" s="78">
        <f t="shared" ref="V6:V46" si="5">(M6/D6)</f>
        <v>4.6757000401577784</v>
      </c>
      <c r="W6" s="78">
        <f t="shared" ref="W6:W46" si="6">(N6/E6)</f>
        <v>4.8165758869939372</v>
      </c>
      <c r="X6" s="61">
        <f>(W6-V6)/V6</f>
        <v>3.0129359374260686E-2</v>
      </c>
    </row>
    <row r="7" spans="1:299" s="22" customFormat="1" ht="20.100000000000001" customHeight="1" x14ac:dyDescent="0.25">
      <c r="A7" s="63"/>
      <c r="B7" s="21" t="s">
        <v>29</v>
      </c>
      <c r="C7" s="72">
        <v>489625</v>
      </c>
      <c r="D7" s="72">
        <v>463141</v>
      </c>
      <c r="E7" s="73">
        <v>681425</v>
      </c>
      <c r="F7" s="74">
        <f t="shared" si="0"/>
        <v>8.0374811157154814E-3</v>
      </c>
      <c r="G7" s="74">
        <f t="shared" si="0"/>
        <v>7.5262949708113352E-3</v>
      </c>
      <c r="H7" s="75">
        <f t="shared" si="0"/>
        <v>1.044229847980638E-2</v>
      </c>
      <c r="I7" s="81">
        <f t="shared" si="1"/>
        <v>0.47131219218337395</v>
      </c>
      <c r="J7" s="125">
        <f t="shared" ref="J7:J46" si="7">(H7-G7)/G7</f>
        <v>0.38744209738044572</v>
      </c>
      <c r="L7" s="71">
        <v>2611831</v>
      </c>
      <c r="M7" s="72">
        <v>2261166</v>
      </c>
      <c r="N7" s="119">
        <v>3546235</v>
      </c>
      <c r="O7" s="74">
        <f t="shared" si="2"/>
        <v>1.0385209397937535E-2</v>
      </c>
      <c r="P7" s="74">
        <f t="shared" si="2"/>
        <v>8.2127864576509897E-3</v>
      </c>
      <c r="Q7" s="75">
        <f t="shared" si="2"/>
        <v>1.1470743315623897E-2</v>
      </c>
      <c r="R7" s="124">
        <f t="shared" si="3"/>
        <v>0.56832138816875899</v>
      </c>
      <c r="S7" s="125">
        <f t="shared" ref="S7:S46" si="8">(Q7-P7)/P7</f>
        <v>0.39669323861913047</v>
      </c>
      <c r="T7" s="21"/>
      <c r="U7" s="121">
        <f t="shared" si="4"/>
        <v>5.3343497574674492</v>
      </c>
      <c r="V7" s="122">
        <f t="shared" si="5"/>
        <v>4.8822410453835872</v>
      </c>
      <c r="W7" s="122">
        <f t="shared" si="6"/>
        <v>5.2041457240341931</v>
      </c>
      <c r="X7" s="123">
        <f t="shared" ref="X7:X46" si="9">(W7-V7)/V7</f>
        <v>6.5933794677135726E-2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</row>
    <row r="8" spans="1:299" s="22" customFormat="1" ht="20.100000000000001" customHeight="1" thickBot="1" x14ac:dyDescent="0.3">
      <c r="A8" s="63"/>
      <c r="B8" s="21" t="s">
        <v>30</v>
      </c>
      <c r="C8" s="72">
        <v>18135908</v>
      </c>
      <c r="D8" s="72">
        <v>19520534</v>
      </c>
      <c r="E8" s="73">
        <v>19329112</v>
      </c>
      <c r="F8" s="74">
        <f t="shared" si="0"/>
        <v>0.37150425038169715</v>
      </c>
      <c r="G8" s="74">
        <f t="shared" si="0"/>
        <v>0.38407661898573769</v>
      </c>
      <c r="H8" s="75">
        <f t="shared" si="0"/>
        <v>0.3838400711779022</v>
      </c>
      <c r="I8" s="81">
        <f t="shared" si="1"/>
        <v>-9.8061866545249218E-3</v>
      </c>
      <c r="J8" s="90">
        <f t="shared" si="7"/>
        <v>-6.1588702915623338E-4</v>
      </c>
      <c r="L8" s="71">
        <v>79869931</v>
      </c>
      <c r="M8" s="72">
        <v>91176504</v>
      </c>
      <c r="N8" s="119">
        <v>92836035</v>
      </c>
      <c r="O8" s="74">
        <f t="shared" si="2"/>
        <v>0.29526126807545244</v>
      </c>
      <c r="P8" s="74">
        <f t="shared" si="2"/>
        <v>0.30152075764786973</v>
      </c>
      <c r="Q8" s="75">
        <f t="shared" si="2"/>
        <v>0.29450982700146011</v>
      </c>
      <c r="R8" s="89">
        <f t="shared" si="3"/>
        <v>1.820130107203935E-2</v>
      </c>
      <c r="S8" s="90">
        <f t="shared" si="8"/>
        <v>-2.3251900469808837E-2</v>
      </c>
      <c r="U8" s="107">
        <f t="shared" si="4"/>
        <v>4.4039664846116331</v>
      </c>
      <c r="V8" s="77">
        <f t="shared" si="5"/>
        <v>4.670799682016896</v>
      </c>
      <c r="W8" s="77">
        <f t="shared" si="6"/>
        <v>4.8029125704274467</v>
      </c>
      <c r="X8" s="91">
        <f t="shared" si="9"/>
        <v>2.8284854287200577E-2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</row>
    <row r="9" spans="1:299" ht="20.100000000000001" customHeight="1" thickBot="1" x14ac:dyDescent="0.3">
      <c r="A9" s="28" t="s">
        <v>24</v>
      </c>
      <c r="B9" s="29"/>
      <c r="C9" s="38">
        <v>539209</v>
      </c>
      <c r="D9" s="38">
        <v>687662</v>
      </c>
      <c r="E9" s="39">
        <v>444566</v>
      </c>
      <c r="F9" s="52">
        <f t="shared" ref="F9:H11" si="10">C9/C44</f>
        <v>4.9137280133820307E-3</v>
      </c>
      <c r="G9" s="52">
        <f t="shared" si="10"/>
        <v>6.1201144845937161E-3</v>
      </c>
      <c r="H9" s="53">
        <f t="shared" si="10"/>
        <v>3.8452799458097552E-3</v>
      </c>
      <c r="I9" s="30">
        <f t="shared" si="1"/>
        <v>-0.3535108817994887</v>
      </c>
      <c r="J9" s="44">
        <f t="shared" si="7"/>
        <v>-0.37169803677863322</v>
      </c>
      <c r="K9" s="1"/>
      <c r="L9" s="37">
        <v>2459085</v>
      </c>
      <c r="M9" s="38">
        <v>3643219</v>
      </c>
      <c r="N9" s="118">
        <v>2380570</v>
      </c>
      <c r="O9" s="52">
        <f t="shared" ref="O9:Q11" si="11">L9/L44</f>
        <v>4.7108797944954992E-3</v>
      </c>
      <c r="P9" s="52">
        <f t="shared" si="11"/>
        <v>6.3062953294744043E-3</v>
      </c>
      <c r="Q9" s="53">
        <f t="shared" si="11"/>
        <v>3.8127127133438924E-3</v>
      </c>
      <c r="R9" s="30">
        <f t="shared" si="3"/>
        <v>-0.34657510295153821</v>
      </c>
      <c r="S9" s="44">
        <f t="shared" si="8"/>
        <v>-0.39541164595891809</v>
      </c>
      <c r="T9" s="1"/>
      <c r="U9" s="105">
        <f t="shared" si="4"/>
        <v>4.5605414598050107</v>
      </c>
      <c r="V9" s="78">
        <f t="shared" si="5"/>
        <v>5.2979792398009486</v>
      </c>
      <c r="W9" s="78">
        <f t="shared" si="6"/>
        <v>5.3548179572886818</v>
      </c>
      <c r="X9" s="61">
        <f t="shared" si="9"/>
        <v>1.0728376785762692E-2</v>
      </c>
    </row>
    <row r="10" spans="1:299" s="22" customFormat="1" ht="20.100000000000001" customHeight="1" x14ac:dyDescent="0.25">
      <c r="A10" s="63"/>
      <c r="B10" s="21" t="s">
        <v>29</v>
      </c>
      <c r="C10" s="72">
        <v>519584</v>
      </c>
      <c r="D10" s="72">
        <v>652026</v>
      </c>
      <c r="E10" s="73">
        <v>390014</v>
      </c>
      <c r="F10" s="74">
        <f t="shared" si="10"/>
        <v>8.5292756457041874E-3</v>
      </c>
      <c r="G10" s="74">
        <f t="shared" si="10"/>
        <v>1.059577969697831E-2</v>
      </c>
      <c r="H10" s="75">
        <f t="shared" si="10"/>
        <v>5.9766556837556667E-3</v>
      </c>
      <c r="I10" s="81">
        <f t="shared" si="1"/>
        <v>-0.40184287129654339</v>
      </c>
      <c r="J10" s="125">
        <f t="shared" si="7"/>
        <v>-0.4359399822685931</v>
      </c>
      <c r="L10" s="71">
        <v>2378922</v>
      </c>
      <c r="M10" s="72">
        <v>3434815</v>
      </c>
      <c r="N10" s="119">
        <v>1930649</v>
      </c>
      <c r="O10" s="74">
        <f t="shared" si="11"/>
        <v>9.4591124430946551E-3</v>
      </c>
      <c r="P10" s="74">
        <f t="shared" si="11"/>
        <v>1.2475599808477787E-2</v>
      </c>
      <c r="Q10" s="75">
        <f t="shared" si="11"/>
        <v>6.2449271161008676E-3</v>
      </c>
      <c r="R10" s="124">
        <f t="shared" si="3"/>
        <v>-0.4379176171060159</v>
      </c>
      <c r="S10" s="125">
        <f t="shared" si="8"/>
        <v>-0.49942870788007077</v>
      </c>
      <c r="T10" s="21"/>
      <c r="U10" s="121">
        <f t="shared" si="4"/>
        <v>4.5785128102481982</v>
      </c>
      <c r="V10" s="122">
        <f t="shared" si="5"/>
        <v>5.2679110955698087</v>
      </c>
      <c r="W10" s="122">
        <f t="shared" si="6"/>
        <v>4.9502043516386589</v>
      </c>
      <c r="X10" s="123">
        <f t="shared" si="9"/>
        <v>-6.0309815060913582E-2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</row>
    <row r="11" spans="1:299" s="22" customFormat="1" ht="20.100000000000001" customHeight="1" thickBot="1" x14ac:dyDescent="0.3">
      <c r="A11" s="63"/>
      <c r="B11" s="21" t="s">
        <v>30</v>
      </c>
      <c r="C11" s="72">
        <v>19625</v>
      </c>
      <c r="D11" s="72">
        <v>35636</v>
      </c>
      <c r="E11" s="73">
        <v>54552</v>
      </c>
      <c r="F11" s="74">
        <f t="shared" si="10"/>
        <v>4.020074932967683E-4</v>
      </c>
      <c r="G11" s="74">
        <f t="shared" si="10"/>
        <v>7.0115676108941218E-4</v>
      </c>
      <c r="H11" s="75">
        <f t="shared" si="10"/>
        <v>1.0833008553572934E-3</v>
      </c>
      <c r="I11" s="81">
        <f t="shared" si="1"/>
        <v>0.53081153889325405</v>
      </c>
      <c r="J11" s="90">
        <f t="shared" si="7"/>
        <v>0.5450194813412772</v>
      </c>
      <c r="L11" s="71">
        <v>80163</v>
      </c>
      <c r="M11" s="72">
        <v>208404</v>
      </c>
      <c r="N11" s="119">
        <v>449921</v>
      </c>
      <c r="O11" s="74">
        <f t="shared" si="11"/>
        <v>2.9634467860918136E-4</v>
      </c>
      <c r="P11" s="74">
        <f t="shared" si="11"/>
        <v>6.8919216267435135E-4</v>
      </c>
      <c r="Q11" s="75">
        <f t="shared" si="11"/>
        <v>1.4273138213445234E-3</v>
      </c>
      <c r="R11" s="89">
        <f t="shared" si="3"/>
        <v>1.1588885050190976</v>
      </c>
      <c r="S11" s="90">
        <f t="shared" si="8"/>
        <v>1.0709954329804825</v>
      </c>
      <c r="U11" s="107">
        <f t="shared" si="4"/>
        <v>4.0847388535031843</v>
      </c>
      <c r="V11" s="77">
        <f t="shared" si="5"/>
        <v>5.8481311033786056</v>
      </c>
      <c r="W11" s="77">
        <f t="shared" si="6"/>
        <v>8.2475619592315592</v>
      </c>
      <c r="X11" s="91">
        <f t="shared" si="9"/>
        <v>0.4102901958656065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</row>
    <row r="12" spans="1:299" ht="20.100000000000001" customHeight="1" thickBot="1" x14ac:dyDescent="0.3">
      <c r="A12" s="28" t="s">
        <v>18</v>
      </c>
      <c r="B12" s="29"/>
      <c r="C12" s="38">
        <v>11753645</v>
      </c>
      <c r="D12" s="38">
        <v>13623947</v>
      </c>
      <c r="E12" s="39">
        <v>14324348</v>
      </c>
      <c r="F12" s="52">
        <f t="shared" ref="F12:H14" si="12">C12/C44</f>
        <v>0.10710914449841831</v>
      </c>
      <c r="G12" s="52">
        <f t="shared" si="12"/>
        <v>0.12125159652858106</v>
      </c>
      <c r="H12" s="53">
        <f t="shared" si="12"/>
        <v>0.12389865194639284</v>
      </c>
      <c r="I12" s="30">
        <f t="shared" si="1"/>
        <v>5.1409551138154014E-2</v>
      </c>
      <c r="J12" s="44">
        <f t="shared" si="7"/>
        <v>2.1831097433738324E-2</v>
      </c>
      <c r="K12" s="1"/>
      <c r="L12" s="37">
        <v>83753672</v>
      </c>
      <c r="M12" s="38">
        <v>105319161</v>
      </c>
      <c r="N12" s="118">
        <v>114139113</v>
      </c>
      <c r="O12" s="52">
        <f t="shared" ref="O12:Q14" si="13">L12/L44</f>
        <v>0.16044727251786883</v>
      </c>
      <c r="P12" s="52">
        <f t="shared" si="13"/>
        <v>0.18230409237502956</v>
      </c>
      <c r="Q12" s="53">
        <f t="shared" si="13"/>
        <v>0.18280481028698806</v>
      </c>
      <c r="R12" s="30">
        <f t="shared" si="3"/>
        <v>8.374498919527093E-2</v>
      </c>
      <c r="S12" s="44">
        <f t="shared" si="8"/>
        <v>2.7466081832569797E-3</v>
      </c>
      <c r="T12" s="1"/>
      <c r="U12" s="105">
        <f t="shared" si="4"/>
        <v>7.1257615828961995</v>
      </c>
      <c r="V12" s="78">
        <f t="shared" si="5"/>
        <v>7.730444121663127</v>
      </c>
      <c r="W12" s="78">
        <f t="shared" si="6"/>
        <v>7.9681890582384618</v>
      </c>
      <c r="X12" s="61">
        <f t="shared" si="9"/>
        <v>3.0754369714554818E-2</v>
      </c>
    </row>
    <row r="13" spans="1:299" s="22" customFormat="1" ht="20.100000000000001" customHeight="1" x14ac:dyDescent="0.25">
      <c r="A13" s="63"/>
      <c r="B13" s="21" t="s">
        <v>29</v>
      </c>
      <c r="C13" s="72">
        <v>1951589</v>
      </c>
      <c r="D13" s="72">
        <v>1596356</v>
      </c>
      <c r="E13" s="73">
        <v>1324675</v>
      </c>
      <c r="F13" s="74">
        <f t="shared" si="12"/>
        <v>3.2036476350550035E-2</v>
      </c>
      <c r="G13" s="74">
        <f t="shared" si="12"/>
        <v>2.5941659525769687E-2</v>
      </c>
      <c r="H13" s="75">
        <f t="shared" si="12"/>
        <v>2.0299595316781032E-2</v>
      </c>
      <c r="I13" s="81">
        <f t="shared" si="1"/>
        <v>-0.17018822869084341</v>
      </c>
      <c r="J13" s="125">
        <f t="shared" si="7"/>
        <v>-0.21749048874008978</v>
      </c>
      <c r="L13" s="71">
        <v>6040945</v>
      </c>
      <c r="M13" s="72">
        <v>5299928</v>
      </c>
      <c r="N13" s="119">
        <v>4532474</v>
      </c>
      <c r="O13" s="74">
        <f t="shared" si="13"/>
        <v>2.4020114159922199E-2</v>
      </c>
      <c r="P13" s="74">
        <f t="shared" si="13"/>
        <v>1.9249881213907027E-2</v>
      </c>
      <c r="Q13" s="75">
        <f t="shared" si="13"/>
        <v>1.4660857455509605E-2</v>
      </c>
      <c r="R13" s="124">
        <f t="shared" si="3"/>
        <v>-0.1448046086663819</v>
      </c>
      <c r="S13" s="125">
        <f t="shared" si="8"/>
        <v>-0.238392315640997</v>
      </c>
      <c r="T13" s="21"/>
      <c r="U13" s="121">
        <f t="shared" si="4"/>
        <v>3.0953981601658955</v>
      </c>
      <c r="V13" s="122">
        <f t="shared" si="5"/>
        <v>3.3200163372079912</v>
      </c>
      <c r="W13" s="122">
        <f t="shared" si="6"/>
        <v>3.4215743484250853</v>
      </c>
      <c r="X13" s="123">
        <f t="shared" si="9"/>
        <v>3.058961188802482E-2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</row>
    <row r="14" spans="1:299" s="22" customFormat="1" ht="20.100000000000001" customHeight="1" thickBot="1" x14ac:dyDescent="0.3">
      <c r="A14" s="63"/>
      <c r="B14" s="21" t="s">
        <v>30</v>
      </c>
      <c r="C14" s="72">
        <v>9802056</v>
      </c>
      <c r="D14" s="72">
        <v>12027591</v>
      </c>
      <c r="E14" s="73">
        <v>12999673</v>
      </c>
      <c r="F14" s="74">
        <f t="shared" si="12"/>
        <v>0.20078980696634638</v>
      </c>
      <c r="G14" s="74">
        <f t="shared" si="12"/>
        <v>0.23664908377113492</v>
      </c>
      <c r="H14" s="75">
        <f t="shared" si="12"/>
        <v>0.25814923156373937</v>
      </c>
      <c r="I14" s="81">
        <f t="shared" si="1"/>
        <v>8.0821005636124474E-2</v>
      </c>
      <c r="J14" s="90">
        <f t="shared" si="7"/>
        <v>9.0852444683020214E-2</v>
      </c>
      <c r="L14" s="71">
        <v>77712727</v>
      </c>
      <c r="M14" s="72">
        <v>100019233</v>
      </c>
      <c r="N14" s="119">
        <v>109606639</v>
      </c>
      <c r="O14" s="74">
        <f t="shared" si="13"/>
        <v>0.28728656745204212</v>
      </c>
      <c r="P14" s="74">
        <f t="shared" si="13"/>
        <v>0.33076366816519764</v>
      </c>
      <c r="Q14" s="75">
        <f t="shared" si="13"/>
        <v>0.34771231117422763</v>
      </c>
      <c r="R14" s="89">
        <f t="shared" si="3"/>
        <v>9.5855624087819183E-2</v>
      </c>
      <c r="S14" s="90">
        <f t="shared" si="8"/>
        <v>5.1240945243614548E-2</v>
      </c>
      <c r="U14" s="107">
        <f t="shared" si="4"/>
        <v>7.9282067966149139</v>
      </c>
      <c r="V14" s="77">
        <f t="shared" si="5"/>
        <v>8.3158159435251839</v>
      </c>
      <c r="W14" s="77">
        <f t="shared" si="6"/>
        <v>8.4314920075297284</v>
      </c>
      <c r="X14" s="91">
        <f t="shared" si="9"/>
        <v>1.3910368482194645E-2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</row>
    <row r="15" spans="1:299" ht="20.100000000000001" customHeight="1" thickBot="1" x14ac:dyDescent="0.3">
      <c r="A15" s="28" t="s">
        <v>10</v>
      </c>
      <c r="B15" s="29"/>
      <c r="C15" s="38">
        <v>108515</v>
      </c>
      <c r="D15" s="38">
        <v>88963</v>
      </c>
      <c r="E15" s="39">
        <v>166592</v>
      </c>
      <c r="F15" s="52">
        <f t="shared" ref="F15:H16" si="14">C15/C44</f>
        <v>9.8888036989766689E-4</v>
      </c>
      <c r="G15" s="52">
        <f t="shared" si="14"/>
        <v>7.9176069768710608E-4</v>
      </c>
      <c r="H15" s="53">
        <f t="shared" si="14"/>
        <v>1.4409398755917879E-3</v>
      </c>
      <c r="I15" s="30">
        <f t="shared" si="1"/>
        <v>0.87259872081651924</v>
      </c>
      <c r="J15" s="44">
        <f t="shared" si="7"/>
        <v>0.81991841701800316</v>
      </c>
      <c r="K15" s="1"/>
      <c r="L15" s="37">
        <v>379929</v>
      </c>
      <c r="M15" s="38">
        <v>237174</v>
      </c>
      <c r="N15" s="118">
        <v>530030</v>
      </c>
      <c r="O15" s="52">
        <f t="shared" ref="O15:Q16" si="15">L15/L44</f>
        <v>7.2783163227089771E-4</v>
      </c>
      <c r="P15" s="52">
        <f t="shared" si="15"/>
        <v>4.1054059294068308E-4</v>
      </c>
      <c r="Q15" s="53">
        <f t="shared" si="15"/>
        <v>8.4889422258268535E-4</v>
      </c>
      <c r="R15" s="30">
        <f t="shared" si="3"/>
        <v>1.2347727828514086</v>
      </c>
      <c r="S15" s="44">
        <f t="shared" si="8"/>
        <v>1.0677473486899205</v>
      </c>
      <c r="T15" s="65"/>
      <c r="U15" s="105">
        <f t="shared" si="4"/>
        <v>3.5011657374556511</v>
      </c>
      <c r="V15" s="78">
        <f t="shared" si="5"/>
        <v>2.6659847352270045</v>
      </c>
      <c r="W15" s="78">
        <f t="shared" si="6"/>
        <v>3.1816053592009221</v>
      </c>
      <c r="X15" s="61">
        <f t="shared" si="9"/>
        <v>0.1934071929072817</v>
      </c>
    </row>
    <row r="16" spans="1:299" s="22" customFormat="1" ht="20.100000000000001" customHeight="1" thickBot="1" x14ac:dyDescent="0.3">
      <c r="A16" s="63"/>
      <c r="B16" s="21" t="s">
        <v>29</v>
      </c>
      <c r="C16" s="72">
        <v>108515</v>
      </c>
      <c r="D16" s="72">
        <v>88963</v>
      </c>
      <c r="E16" s="73">
        <v>166592</v>
      </c>
      <c r="F16" s="74">
        <f t="shared" si="14"/>
        <v>1.7813372749999807E-3</v>
      </c>
      <c r="G16" s="74">
        <f t="shared" si="14"/>
        <v>1.445697486269384E-3</v>
      </c>
      <c r="H16" s="75">
        <f t="shared" si="14"/>
        <v>2.5528904697478144E-3</v>
      </c>
      <c r="I16" s="81">
        <f t="shared" si="1"/>
        <v>0.87259872081651924</v>
      </c>
      <c r="J16" s="126">
        <f t="shared" si="7"/>
        <v>0.76585384839779791</v>
      </c>
      <c r="L16" s="71">
        <v>379929</v>
      </c>
      <c r="M16" s="72">
        <v>237174</v>
      </c>
      <c r="N16" s="119">
        <v>530030</v>
      </c>
      <c r="O16" s="74">
        <f t="shared" si="15"/>
        <v>1.5106805231077391E-3</v>
      </c>
      <c r="P16" s="74">
        <f t="shared" si="15"/>
        <v>8.6144025485387443E-4</v>
      </c>
      <c r="Q16" s="75">
        <f t="shared" si="15"/>
        <v>1.7144487264888352E-3</v>
      </c>
      <c r="R16" s="124">
        <f t="shared" si="3"/>
        <v>1.2347727828514086</v>
      </c>
      <c r="S16" s="125">
        <f t="shared" si="8"/>
        <v>0.990211993029808</v>
      </c>
      <c r="T16" s="66"/>
      <c r="U16" s="121">
        <f t="shared" si="4"/>
        <v>3.5011657374556511</v>
      </c>
      <c r="V16" s="122">
        <f t="shared" si="5"/>
        <v>2.6659847352270045</v>
      </c>
      <c r="W16" s="122">
        <f t="shared" si="6"/>
        <v>3.1816053592009221</v>
      </c>
      <c r="X16" s="123">
        <f t="shared" si="9"/>
        <v>0.1934071929072817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</row>
    <row r="17" spans="1:299" ht="20.100000000000001" customHeight="1" thickBot="1" x14ac:dyDescent="0.3">
      <c r="A17" s="28" t="s">
        <v>22</v>
      </c>
      <c r="B17" s="29"/>
      <c r="C17" s="38">
        <v>33867</v>
      </c>
      <c r="D17" s="38">
        <v>27242</v>
      </c>
      <c r="E17" s="39">
        <v>22357</v>
      </c>
      <c r="F17" s="52">
        <f t="shared" ref="F17:H19" si="16">C17/C44</f>
        <v>3.0862471996797019E-4</v>
      </c>
      <c r="G17" s="52">
        <f t="shared" si="16"/>
        <v>2.4245073711983797E-4</v>
      </c>
      <c r="H17" s="53">
        <f t="shared" si="16"/>
        <v>1.9337718977265175E-4</v>
      </c>
      <c r="I17" s="30">
        <f t="shared" si="1"/>
        <v>-0.17931869906761619</v>
      </c>
      <c r="J17" s="44">
        <f t="shared" si="7"/>
        <v>-0.20240626170144521</v>
      </c>
      <c r="K17" s="1"/>
      <c r="L17" s="37">
        <v>339652</v>
      </c>
      <c r="M17" s="38">
        <v>184064</v>
      </c>
      <c r="N17" s="118">
        <v>171488</v>
      </c>
      <c r="O17" s="52">
        <f t="shared" ref="O17:Q19" si="17">L17/L44</f>
        <v>6.5067280877236259E-4</v>
      </c>
      <c r="P17" s="52">
        <f t="shared" si="17"/>
        <v>3.1860888503391558E-4</v>
      </c>
      <c r="Q17" s="53">
        <f t="shared" si="17"/>
        <v>2.7465459019727098E-4</v>
      </c>
      <c r="R17" s="30">
        <f t="shared" si="3"/>
        <v>-6.8324061196105706E-2</v>
      </c>
      <c r="S17" s="44">
        <f t="shared" si="8"/>
        <v>-0.13795690233800512</v>
      </c>
      <c r="T17" s="65"/>
      <c r="U17" s="105">
        <f t="shared" si="4"/>
        <v>10.028995777600613</v>
      </c>
      <c r="V17" s="78">
        <f t="shared" si="5"/>
        <v>6.7566257983995301</v>
      </c>
      <c r="W17" s="78">
        <f t="shared" si="6"/>
        <v>7.670438788746254</v>
      </c>
      <c r="X17" s="61">
        <f t="shared" si="9"/>
        <v>0.135246943905519</v>
      </c>
    </row>
    <row r="18" spans="1:299" s="22" customFormat="1" ht="20.100000000000001" customHeight="1" x14ac:dyDescent="0.25">
      <c r="A18" s="63"/>
      <c r="B18" s="21" t="s">
        <v>29</v>
      </c>
      <c r="C18" s="72">
        <v>29609</v>
      </c>
      <c r="D18" s="72">
        <v>21816</v>
      </c>
      <c r="E18" s="73">
        <v>16658</v>
      </c>
      <c r="F18" s="74">
        <f t="shared" si="16"/>
        <v>4.860490750170431E-4</v>
      </c>
      <c r="G18" s="74">
        <f t="shared" si="16"/>
        <v>3.5452195137813339E-4</v>
      </c>
      <c r="H18" s="75">
        <f t="shared" si="16"/>
        <v>2.5527065792510501E-4</v>
      </c>
      <c r="I18" s="112">
        <f t="shared" si="1"/>
        <v>-0.23643197653098644</v>
      </c>
      <c r="J18" s="125">
        <f t="shared" si="7"/>
        <v>-0.27995810433517238</v>
      </c>
      <c r="L18" s="71">
        <v>318043</v>
      </c>
      <c r="M18" s="72">
        <v>146731</v>
      </c>
      <c r="N18" s="119">
        <v>110026</v>
      </c>
      <c r="O18" s="74">
        <f t="shared" si="17"/>
        <v>1.2646082968416591E-3</v>
      </c>
      <c r="P18" s="74">
        <f t="shared" si="17"/>
        <v>5.3294201740057448E-4</v>
      </c>
      <c r="Q18" s="75">
        <f t="shared" si="17"/>
        <v>3.5589294111778685E-4</v>
      </c>
      <c r="R18" s="124">
        <f t="shared" si="3"/>
        <v>-0.25015163803149981</v>
      </c>
      <c r="S18" s="125">
        <f t="shared" si="8"/>
        <v>-0.33221076684166279</v>
      </c>
      <c r="T18" s="66"/>
      <c r="U18" s="121">
        <f t="shared" si="4"/>
        <v>10.741429970617043</v>
      </c>
      <c r="V18" s="122">
        <f t="shared" si="5"/>
        <v>6.725843417675101</v>
      </c>
      <c r="W18" s="122">
        <f t="shared" si="6"/>
        <v>6.6049945971905393</v>
      </c>
      <c r="X18" s="123">
        <f t="shared" si="9"/>
        <v>-1.796783139003481E-2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</row>
    <row r="19" spans="1:299" s="22" customFormat="1" ht="20.100000000000001" customHeight="1" thickBot="1" x14ac:dyDescent="0.3">
      <c r="A19" s="63"/>
      <c r="B19" s="21" t="s">
        <v>30</v>
      </c>
      <c r="C19" s="72">
        <v>4258</v>
      </c>
      <c r="D19" s="72">
        <v>5426</v>
      </c>
      <c r="E19" s="73">
        <v>5699</v>
      </c>
      <c r="F19" s="74">
        <f t="shared" si="16"/>
        <v>8.7222823258987998E-5</v>
      </c>
      <c r="G19" s="74">
        <f t="shared" si="16"/>
        <v>1.067593609179243E-4</v>
      </c>
      <c r="H19" s="75">
        <f t="shared" si="16"/>
        <v>1.1317149828936087E-4</v>
      </c>
      <c r="I19" s="81">
        <f t="shared" si="1"/>
        <v>5.0313306302985625E-2</v>
      </c>
      <c r="J19" s="90">
        <f t="shared" si="7"/>
        <v>6.0061593815329807E-2</v>
      </c>
      <c r="L19" s="71">
        <v>21609</v>
      </c>
      <c r="M19" s="72">
        <v>37333</v>
      </c>
      <c r="N19" s="119">
        <v>61462</v>
      </c>
      <c r="O19" s="74">
        <f t="shared" si="17"/>
        <v>7.9883639086184398E-5</v>
      </c>
      <c r="P19" s="74">
        <f t="shared" si="17"/>
        <v>1.23460255125245E-4</v>
      </c>
      <c r="Q19" s="75">
        <f t="shared" si="17"/>
        <v>1.949799233364904E-4</v>
      </c>
      <c r="R19" s="89">
        <f t="shared" si="3"/>
        <v>0.64631827069884551</v>
      </c>
      <c r="S19" s="90">
        <f t="shared" si="8"/>
        <v>0.57929305377420326</v>
      </c>
      <c r="T19" s="66"/>
      <c r="U19" s="107">
        <f t="shared" si="4"/>
        <v>5.0749178017848759</v>
      </c>
      <c r="V19" s="77">
        <f t="shared" si="5"/>
        <v>6.8803907113896052</v>
      </c>
      <c r="W19" s="77">
        <f t="shared" si="6"/>
        <v>10.784699070012282</v>
      </c>
      <c r="X19" s="91">
        <f t="shared" si="9"/>
        <v>0.56745445460816557</v>
      </c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</row>
    <row r="20" spans="1:299" ht="20.100000000000001" customHeight="1" thickBot="1" x14ac:dyDescent="0.3">
      <c r="A20" s="28" t="s">
        <v>31</v>
      </c>
      <c r="B20" s="29"/>
      <c r="C20" s="38">
        <v>1062653</v>
      </c>
      <c r="D20" s="38">
        <v>762667</v>
      </c>
      <c r="E20" s="39">
        <v>917489</v>
      </c>
      <c r="F20" s="52">
        <f t="shared" ref="F20:H22" si="18">C20/C44</f>
        <v>9.6837920261057496E-3</v>
      </c>
      <c r="G20" s="52">
        <f t="shared" si="18"/>
        <v>6.7876505516105811E-3</v>
      </c>
      <c r="H20" s="53">
        <f t="shared" si="18"/>
        <v>7.9358341668077335E-3</v>
      </c>
      <c r="I20" s="30">
        <f t="shared" si="1"/>
        <v>0.20300078540175462</v>
      </c>
      <c r="J20" s="44">
        <f t="shared" si="7"/>
        <v>0.16915773822868801</v>
      </c>
      <c r="K20" s="1"/>
      <c r="L20" s="37">
        <v>2716695</v>
      </c>
      <c r="M20" s="38">
        <v>2538725</v>
      </c>
      <c r="N20" s="118">
        <v>3192117</v>
      </c>
      <c r="O20" s="52">
        <f t="shared" ref="O20:Q22" si="19">L20/L44</f>
        <v>5.2043843882203953E-3</v>
      </c>
      <c r="P20" s="52">
        <f t="shared" si="19"/>
        <v>4.3944516127962406E-3</v>
      </c>
      <c r="Q20" s="53">
        <f t="shared" si="19"/>
        <v>5.1124835935852193E-3</v>
      </c>
      <c r="R20" s="30">
        <f t="shared" si="3"/>
        <v>0.25737013658430907</v>
      </c>
      <c r="S20" s="44">
        <f t="shared" si="8"/>
        <v>0.16339512732331274</v>
      </c>
      <c r="T20" s="65"/>
      <c r="U20" s="105">
        <f t="shared" si="4"/>
        <v>2.556521272701437</v>
      </c>
      <c r="V20" s="78">
        <f t="shared" si="5"/>
        <v>3.3287463598136537</v>
      </c>
      <c r="W20" s="78">
        <f t="shared" si="6"/>
        <v>3.4791883063448172</v>
      </c>
      <c r="X20" s="61">
        <f t="shared" si="9"/>
        <v>4.5194776131752309E-2</v>
      </c>
    </row>
    <row r="21" spans="1:299" s="22" customFormat="1" ht="20.100000000000001" customHeight="1" x14ac:dyDescent="0.25">
      <c r="A21" s="63"/>
      <c r="B21" s="21" t="s">
        <v>29</v>
      </c>
      <c r="C21" s="72">
        <v>784695</v>
      </c>
      <c r="D21" s="72">
        <v>517212</v>
      </c>
      <c r="E21" s="73">
        <v>633299</v>
      </c>
      <c r="F21" s="74">
        <f t="shared" si="18"/>
        <v>1.2881227968539924E-2</v>
      </c>
      <c r="G21" s="74">
        <f t="shared" si="18"/>
        <v>8.4049783423261436E-3</v>
      </c>
      <c r="H21" s="75">
        <f t="shared" si="18"/>
        <v>9.7048056425327808E-3</v>
      </c>
      <c r="I21" s="81">
        <f t="shared" si="1"/>
        <v>0.22444761529121521</v>
      </c>
      <c r="J21" s="125">
        <f t="shared" si="7"/>
        <v>0.15464969060787609</v>
      </c>
      <c r="L21" s="71">
        <v>1407725</v>
      </c>
      <c r="M21" s="72">
        <v>1047058</v>
      </c>
      <c r="N21" s="119">
        <v>1285073</v>
      </c>
      <c r="O21" s="74">
        <f t="shared" si="19"/>
        <v>5.5974214639889089E-3</v>
      </c>
      <c r="P21" s="74">
        <f t="shared" si="19"/>
        <v>3.8030218757822867E-3</v>
      </c>
      <c r="Q21" s="75">
        <f t="shared" si="19"/>
        <v>4.1567303139354124E-3</v>
      </c>
      <c r="R21" s="124">
        <f t="shared" si="3"/>
        <v>0.22731787541855369</v>
      </c>
      <c r="S21" s="125">
        <f t="shared" si="8"/>
        <v>9.3007205771165155E-2</v>
      </c>
      <c r="T21" s="66"/>
      <c r="U21" s="121">
        <f t="shared" si="4"/>
        <v>1.7939772777958316</v>
      </c>
      <c r="V21" s="122">
        <f t="shared" si="5"/>
        <v>2.0244271207937943</v>
      </c>
      <c r="W21" s="122">
        <f t="shared" si="6"/>
        <v>2.0291726340954273</v>
      </c>
      <c r="X21" s="123">
        <f t="shared" si="9"/>
        <v>2.3441265199866624E-3</v>
      </c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</row>
    <row r="22" spans="1:299" s="22" customFormat="1" ht="20.100000000000001" customHeight="1" thickBot="1" x14ac:dyDescent="0.3">
      <c r="A22" s="63"/>
      <c r="B22" s="21" t="s">
        <v>30</v>
      </c>
      <c r="C22" s="72">
        <v>277958</v>
      </c>
      <c r="D22" s="72">
        <v>245455</v>
      </c>
      <c r="E22" s="73">
        <v>284190</v>
      </c>
      <c r="F22" s="74">
        <f t="shared" si="18"/>
        <v>5.693819048243726E-3</v>
      </c>
      <c r="G22" s="74">
        <f t="shared" si="18"/>
        <v>4.8294542819957813E-3</v>
      </c>
      <c r="H22" s="75">
        <f t="shared" si="18"/>
        <v>5.6434827336117686E-3</v>
      </c>
      <c r="I22" s="81">
        <f t="shared" si="1"/>
        <v>0.15780896702043146</v>
      </c>
      <c r="J22" s="90">
        <f t="shared" si="7"/>
        <v>0.16855495550515667</v>
      </c>
      <c r="L22" s="71">
        <v>1308970</v>
      </c>
      <c r="M22" s="72">
        <v>1491667</v>
      </c>
      <c r="N22" s="119">
        <v>1907044</v>
      </c>
      <c r="O22" s="74">
        <f t="shared" si="19"/>
        <v>4.8389692745912719E-3</v>
      </c>
      <c r="P22" s="74">
        <f t="shared" si="19"/>
        <v>4.9329437329416019E-3</v>
      </c>
      <c r="Q22" s="75">
        <f t="shared" si="19"/>
        <v>6.0498404366814296E-3</v>
      </c>
      <c r="R22" s="89">
        <f t="shared" si="3"/>
        <v>0.27846496570615292</v>
      </c>
      <c r="S22" s="90">
        <f t="shared" si="8"/>
        <v>0.2264158612394718</v>
      </c>
      <c r="U22" s="107">
        <f t="shared" si="4"/>
        <v>4.7092366472632552</v>
      </c>
      <c r="V22" s="77">
        <f t="shared" si="5"/>
        <v>6.077150597869263</v>
      </c>
      <c r="W22" s="77">
        <f t="shared" si="6"/>
        <v>6.7104542735493862</v>
      </c>
      <c r="X22" s="91">
        <f t="shared" si="9"/>
        <v>0.10421062724727746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</row>
    <row r="23" spans="1:299" ht="20.100000000000001" customHeight="1" thickBot="1" x14ac:dyDescent="0.3">
      <c r="A23" s="28" t="s">
        <v>32</v>
      </c>
      <c r="B23" s="29"/>
      <c r="C23" s="38">
        <v>6243656</v>
      </c>
      <c r="D23" s="38">
        <v>5984246</v>
      </c>
      <c r="E23" s="39">
        <v>6724942</v>
      </c>
      <c r="F23" s="52">
        <f t="shared" ref="F23:H25" si="20">C23/C44</f>
        <v>5.6897469057676696E-2</v>
      </c>
      <c r="G23" s="52">
        <f t="shared" si="20"/>
        <v>5.3259116577580277E-2</v>
      </c>
      <c r="H23" s="53">
        <f t="shared" si="20"/>
        <v>5.8167481564792962E-2</v>
      </c>
      <c r="I23" s="30">
        <f t="shared" si="1"/>
        <v>0.12377432344860155</v>
      </c>
      <c r="J23" s="44">
        <f t="shared" si="7"/>
        <v>9.2160090189683852E-2</v>
      </c>
      <c r="K23" s="1"/>
      <c r="L23" s="37">
        <v>33688129</v>
      </c>
      <c r="M23" s="38">
        <v>30997961</v>
      </c>
      <c r="N23" s="118">
        <v>31196237</v>
      </c>
      <c r="O23" s="52">
        <f t="shared" ref="O23:Q25" si="21">L23/L44</f>
        <v>6.4536494761449029E-2</v>
      </c>
      <c r="P23" s="52">
        <f t="shared" si="21"/>
        <v>5.365647705436586E-2</v>
      </c>
      <c r="Q23" s="53">
        <f t="shared" si="21"/>
        <v>4.9963785739713232E-2</v>
      </c>
      <c r="R23" s="30">
        <f t="shared" si="3"/>
        <v>6.3964207194144159E-3</v>
      </c>
      <c r="S23" s="44">
        <f t="shared" si="8"/>
        <v>-6.8820979635154142E-2</v>
      </c>
      <c r="T23" s="1"/>
      <c r="U23" s="105">
        <f t="shared" si="4"/>
        <v>5.3955773668504481</v>
      </c>
      <c r="V23" s="78">
        <f t="shared" si="5"/>
        <v>5.1799275965593656</v>
      </c>
      <c r="W23" s="78">
        <f t="shared" si="6"/>
        <v>4.6388856587908123</v>
      </c>
      <c r="X23" s="61">
        <f t="shared" si="9"/>
        <v>-0.10444971048010915</v>
      </c>
    </row>
    <row r="24" spans="1:299" s="22" customFormat="1" ht="19.5" customHeight="1" x14ac:dyDescent="0.25">
      <c r="A24" s="63"/>
      <c r="B24" s="21" t="s">
        <v>29</v>
      </c>
      <c r="C24" s="72">
        <v>1595494</v>
      </c>
      <c r="D24" s="72">
        <v>1691814</v>
      </c>
      <c r="E24" s="73">
        <v>2872471</v>
      </c>
      <c r="F24" s="74">
        <f t="shared" si="20"/>
        <v>2.6190968384452097E-2</v>
      </c>
      <c r="G24" s="74">
        <f t="shared" si="20"/>
        <v>2.7492904320170763E-2</v>
      </c>
      <c r="H24" s="75">
        <f t="shared" si="20"/>
        <v>4.4018343260942748E-2</v>
      </c>
      <c r="I24" s="81">
        <f t="shared" si="1"/>
        <v>0.69786454066463566</v>
      </c>
      <c r="J24" s="125">
        <f t="shared" si="7"/>
        <v>0.60108014592869841</v>
      </c>
      <c r="L24" s="71">
        <v>3749626</v>
      </c>
      <c r="M24" s="72">
        <v>2910768</v>
      </c>
      <c r="N24" s="119">
        <v>5619399</v>
      </c>
      <c r="O24" s="74">
        <f t="shared" si="21"/>
        <v>1.4909330341033139E-2</v>
      </c>
      <c r="P24" s="74">
        <f t="shared" si="21"/>
        <v>1.0572207441542927E-2</v>
      </c>
      <c r="Q24" s="75">
        <f t="shared" si="21"/>
        <v>1.8176653131299424E-2</v>
      </c>
      <c r="R24" s="124">
        <f t="shared" si="3"/>
        <v>0.9305554410382415</v>
      </c>
      <c r="S24" s="125">
        <f t="shared" si="8"/>
        <v>0.71928646234042204</v>
      </c>
      <c r="T24" s="21"/>
      <c r="U24" s="121">
        <f t="shared" si="4"/>
        <v>2.3501348171788798</v>
      </c>
      <c r="V24" s="122">
        <f t="shared" si="5"/>
        <v>1.7205011898471108</v>
      </c>
      <c r="W24" s="122">
        <f t="shared" si="6"/>
        <v>1.9562944238601538</v>
      </c>
      <c r="X24" s="123">
        <f t="shared" si="9"/>
        <v>0.13704915486515673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</row>
    <row r="25" spans="1:299" s="22" customFormat="1" ht="20.100000000000001" customHeight="1" thickBot="1" x14ac:dyDescent="0.3">
      <c r="A25" s="63"/>
      <c r="B25" s="21" t="s">
        <v>30</v>
      </c>
      <c r="C25" s="72">
        <v>4648162</v>
      </c>
      <c r="D25" s="72">
        <v>4292432</v>
      </c>
      <c r="E25" s="73">
        <v>3852471</v>
      </c>
      <c r="F25" s="74">
        <f t="shared" si="20"/>
        <v>9.5215080461518123E-2</v>
      </c>
      <c r="G25" s="74">
        <f t="shared" si="20"/>
        <v>8.4455823277487588E-2</v>
      </c>
      <c r="H25" s="75">
        <f t="shared" si="20"/>
        <v>7.6502880362574549E-2</v>
      </c>
      <c r="I25" s="81">
        <f t="shared" si="1"/>
        <v>-0.10249690618278869</v>
      </c>
      <c r="J25" s="90">
        <f t="shared" si="7"/>
        <v>-9.4166898223025944E-2</v>
      </c>
      <c r="L25" s="71">
        <v>29938503</v>
      </c>
      <c r="M25" s="72">
        <v>28087193</v>
      </c>
      <c r="N25" s="119">
        <v>25576838</v>
      </c>
      <c r="O25" s="74">
        <f t="shared" si="21"/>
        <v>0.11067594837487385</v>
      </c>
      <c r="P25" s="74">
        <f t="shared" si="21"/>
        <v>9.288436540144096E-2</v>
      </c>
      <c r="Q25" s="75">
        <f t="shared" si="21"/>
        <v>8.1139076379386194E-2</v>
      </c>
      <c r="R25" s="89">
        <f t="shared" si="3"/>
        <v>-8.9377211884434302E-2</v>
      </c>
      <c r="S25" s="90">
        <f t="shared" si="8"/>
        <v>-0.12645065691402738</v>
      </c>
      <c r="U25" s="107">
        <f t="shared" si="4"/>
        <v>6.4409336421579111</v>
      </c>
      <c r="V25" s="77">
        <f t="shared" si="5"/>
        <v>6.5434217711544411</v>
      </c>
      <c r="W25" s="77">
        <f t="shared" si="6"/>
        <v>6.6390734673927465</v>
      </c>
      <c r="X25" s="91">
        <f t="shared" si="9"/>
        <v>1.4617993396049996E-2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</row>
    <row r="26" spans="1:299" ht="20.100000000000001" customHeight="1" thickBot="1" x14ac:dyDescent="0.3">
      <c r="A26" s="28" t="s">
        <v>17</v>
      </c>
      <c r="B26" s="29"/>
      <c r="C26" s="38">
        <v>372557</v>
      </c>
      <c r="D26" s="38">
        <v>415356</v>
      </c>
      <c r="E26" s="39">
        <v>795093</v>
      </c>
      <c r="F26" s="52">
        <f t="shared" ref="F26:H28" si="22">C26/C44</f>
        <v>3.3950541765466993E-3</v>
      </c>
      <c r="G26" s="52">
        <f t="shared" si="22"/>
        <v>3.6966217005780567E-3</v>
      </c>
      <c r="H26" s="53">
        <f t="shared" si="22"/>
        <v>6.8771682223870379E-3</v>
      </c>
      <c r="I26" s="30">
        <f t="shared" si="1"/>
        <v>0.91424464796463756</v>
      </c>
      <c r="J26" s="44">
        <f t="shared" si="7"/>
        <v>0.86039275301327844</v>
      </c>
      <c r="K26" s="1"/>
      <c r="L26" s="37">
        <v>1956140</v>
      </c>
      <c r="M26" s="38">
        <v>2271033</v>
      </c>
      <c r="N26" s="118">
        <v>3821987</v>
      </c>
      <c r="O26" s="52">
        <f t="shared" ref="O26:Q28" si="23">L26/L44</f>
        <v>3.7473858777571441E-3</v>
      </c>
      <c r="P26" s="52">
        <f t="shared" si="23"/>
        <v>3.931085339910185E-3</v>
      </c>
      <c r="Q26" s="53">
        <f t="shared" si="23"/>
        <v>6.1212812163200757E-3</v>
      </c>
      <c r="R26" s="30">
        <f t="shared" si="3"/>
        <v>0.6829288698138688</v>
      </c>
      <c r="S26" s="44">
        <f t="shared" si="8"/>
        <v>0.55714788335272591</v>
      </c>
      <c r="T26" s="1"/>
      <c r="U26" s="105">
        <f t="shared" si="4"/>
        <v>5.2505791060159925</v>
      </c>
      <c r="V26" s="78">
        <f t="shared" si="5"/>
        <v>5.4676783289515498</v>
      </c>
      <c r="W26" s="78">
        <f t="shared" si="6"/>
        <v>4.8069684929939012</v>
      </c>
      <c r="X26" s="61">
        <f t="shared" si="9"/>
        <v>-0.12083919283604647</v>
      </c>
    </row>
    <row r="27" spans="1:299" s="22" customFormat="1" ht="20.100000000000001" customHeight="1" x14ac:dyDescent="0.25">
      <c r="A27" s="63"/>
      <c r="B27" s="21" t="s">
        <v>29</v>
      </c>
      <c r="C27" s="72">
        <v>104048</v>
      </c>
      <c r="D27" s="72">
        <v>91129</v>
      </c>
      <c r="E27" s="73">
        <v>457125</v>
      </c>
      <c r="F27" s="74">
        <f t="shared" si="22"/>
        <v>1.7080088539759295E-3</v>
      </c>
      <c r="G27" s="74">
        <f t="shared" si="22"/>
        <v>1.4808961728611074E-3</v>
      </c>
      <c r="H27" s="75">
        <f t="shared" si="22"/>
        <v>7.005078611118599E-3</v>
      </c>
      <c r="I27" s="81">
        <f t="shared" si="1"/>
        <v>4.0162407137135272</v>
      </c>
      <c r="J27" s="125">
        <f t="shared" si="7"/>
        <v>3.7302969239124386</v>
      </c>
      <c r="L27" s="71">
        <v>252489</v>
      </c>
      <c r="M27" s="72">
        <v>270456</v>
      </c>
      <c r="N27" s="119">
        <v>1489497</v>
      </c>
      <c r="O27" s="74">
        <f t="shared" si="23"/>
        <v>1.0039513030038506E-3</v>
      </c>
      <c r="P27" s="74">
        <f t="shared" si="23"/>
        <v>9.823238869638303E-4</v>
      </c>
      <c r="Q27" s="75">
        <f t="shared" si="23"/>
        <v>4.8179654637642028E-3</v>
      </c>
      <c r="R27" s="124">
        <f t="shared" si="3"/>
        <v>4.5073542461620377</v>
      </c>
      <c r="S27" s="125">
        <f t="shared" si="8"/>
        <v>3.9046608025135021</v>
      </c>
      <c r="T27" s="21"/>
      <c r="U27" s="121">
        <f t="shared" si="4"/>
        <v>2.4266588497616484</v>
      </c>
      <c r="V27" s="122">
        <f t="shared" si="5"/>
        <v>2.9678368027740896</v>
      </c>
      <c r="W27" s="122">
        <f t="shared" si="6"/>
        <v>3.2584019688269072</v>
      </c>
      <c r="X27" s="123">
        <f t="shared" si="9"/>
        <v>9.790469805523716E-2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</row>
    <row r="28" spans="1:299" s="22" customFormat="1" ht="20.100000000000001" customHeight="1" thickBot="1" x14ac:dyDescent="0.3">
      <c r="A28" s="63"/>
      <c r="B28" s="21" t="s">
        <v>30</v>
      </c>
      <c r="C28" s="72">
        <v>268509</v>
      </c>
      <c r="D28" s="72">
        <v>324227</v>
      </c>
      <c r="E28" s="73">
        <v>337968</v>
      </c>
      <c r="F28" s="74">
        <f t="shared" si="22"/>
        <v>5.5002614021718195E-3</v>
      </c>
      <c r="G28" s="74">
        <f t="shared" si="22"/>
        <v>6.3793341895200598E-3</v>
      </c>
      <c r="H28" s="75">
        <f t="shared" si="22"/>
        <v>6.7114133942549068E-3</v>
      </c>
      <c r="I28" s="81">
        <f t="shared" si="1"/>
        <v>4.238080110539838E-2</v>
      </c>
      <c r="J28" s="90">
        <f t="shared" si="7"/>
        <v>5.2055464546815117E-2</v>
      </c>
      <c r="L28" s="71">
        <v>1703651</v>
      </c>
      <c r="M28" s="72">
        <v>2000577</v>
      </c>
      <c r="N28" s="119">
        <v>2332490</v>
      </c>
      <c r="O28" s="74">
        <f t="shared" si="23"/>
        <v>6.2980166418074484E-3</v>
      </c>
      <c r="P28" s="74">
        <f t="shared" si="23"/>
        <v>6.615909431808246E-3</v>
      </c>
      <c r="Q28" s="75">
        <f t="shared" si="23"/>
        <v>7.3995106144142805E-3</v>
      </c>
      <c r="R28" s="89">
        <f t="shared" si="3"/>
        <v>0.16590863535869901</v>
      </c>
      <c r="S28" s="90">
        <f t="shared" si="8"/>
        <v>0.11844194523561705</v>
      </c>
      <c r="U28" s="107">
        <f t="shared" si="4"/>
        <v>6.3448562245585807</v>
      </c>
      <c r="V28" s="77">
        <f t="shared" si="5"/>
        <v>6.1702973533974657</v>
      </c>
      <c r="W28" s="77">
        <f t="shared" si="6"/>
        <v>6.9015113856933201</v>
      </c>
      <c r="X28" s="91">
        <f t="shared" si="9"/>
        <v>0.11850547719442341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</row>
    <row r="29" spans="1:299" ht="20.100000000000001" customHeight="1" thickBot="1" x14ac:dyDescent="0.3">
      <c r="A29" s="28" t="s">
        <v>11</v>
      </c>
      <c r="B29" s="29"/>
      <c r="C29" s="38">
        <v>3895615</v>
      </c>
      <c r="D29" s="38">
        <v>4806974</v>
      </c>
      <c r="E29" s="39">
        <v>5420768</v>
      </c>
      <c r="F29" s="52">
        <f t="shared" ref="F29:H31" si="24">C29/C44</f>
        <v>3.5500135485222316E-2</v>
      </c>
      <c r="G29" s="52">
        <f t="shared" si="24"/>
        <v>4.2781528140954997E-2</v>
      </c>
      <c r="H29" s="53">
        <f t="shared" si="24"/>
        <v>4.6887009985665244E-2</v>
      </c>
      <c r="I29" s="30">
        <f t="shared" si="1"/>
        <v>0.12768822964301452</v>
      </c>
      <c r="J29" s="44">
        <f t="shared" si="7"/>
        <v>9.5963889629740604E-2</v>
      </c>
      <c r="K29" s="1"/>
      <c r="L29" s="37">
        <v>16722688</v>
      </c>
      <c r="M29" s="38">
        <v>20816008</v>
      </c>
      <c r="N29" s="118">
        <v>24960616</v>
      </c>
      <c r="O29" s="52">
        <f t="shared" ref="O29:Q31" si="25">L29/L44</f>
        <v>3.2035725893514194E-2</v>
      </c>
      <c r="P29" s="52">
        <f t="shared" si="25"/>
        <v>3.6031842727187645E-2</v>
      </c>
      <c r="Q29" s="53">
        <f t="shared" si="25"/>
        <v>3.9976836621521308E-2</v>
      </c>
      <c r="R29" s="30">
        <f t="shared" si="3"/>
        <v>0.19910676437095912</v>
      </c>
      <c r="S29" s="44">
        <f t="shared" si="8"/>
        <v>0.10948632086909584</v>
      </c>
      <c r="T29" s="1"/>
      <c r="U29" s="105">
        <f t="shared" si="4"/>
        <v>4.2926952483754173</v>
      </c>
      <c r="V29" s="78">
        <f t="shared" si="5"/>
        <v>4.3303766569155568</v>
      </c>
      <c r="W29" s="78">
        <f t="shared" si="6"/>
        <v>4.604627241010868</v>
      </c>
      <c r="X29" s="61">
        <f t="shared" si="9"/>
        <v>6.3331808252138161E-2</v>
      </c>
    </row>
    <row r="30" spans="1:299" s="22" customFormat="1" ht="20.100000000000001" customHeight="1" x14ac:dyDescent="0.25">
      <c r="A30" s="63"/>
      <c r="B30" s="21" t="s">
        <v>29</v>
      </c>
      <c r="C30" s="72">
        <v>3628340</v>
      </c>
      <c r="D30" s="72">
        <v>4602219</v>
      </c>
      <c r="E30" s="73">
        <v>5173665</v>
      </c>
      <c r="F30" s="74">
        <f t="shared" si="24"/>
        <v>5.9561325976809014E-2</v>
      </c>
      <c r="G30" s="74">
        <f t="shared" si="24"/>
        <v>7.4788579966516402E-2</v>
      </c>
      <c r="H30" s="75">
        <f t="shared" si="24"/>
        <v>7.9282318911879479E-2</v>
      </c>
      <c r="I30" s="81">
        <f t="shared" si="1"/>
        <v>0.12416749398496682</v>
      </c>
      <c r="J30" s="125">
        <f t="shared" si="7"/>
        <v>6.0085897437482681E-2</v>
      </c>
      <c r="L30" s="71">
        <v>14676169</v>
      </c>
      <c r="M30" s="72">
        <v>19310571</v>
      </c>
      <c r="N30" s="119">
        <v>23268147</v>
      </c>
      <c r="O30" s="74">
        <f t="shared" si="25"/>
        <v>5.8355647139696064E-2</v>
      </c>
      <c r="P30" s="74">
        <f t="shared" si="25"/>
        <v>7.0137971293707732E-2</v>
      </c>
      <c r="Q30" s="75">
        <f t="shared" si="25"/>
        <v>7.5263749206469457E-2</v>
      </c>
      <c r="R30" s="124">
        <f t="shared" si="3"/>
        <v>0.20494349959926095</v>
      </c>
      <c r="S30" s="125">
        <f t="shared" si="8"/>
        <v>7.3081354054242126E-2</v>
      </c>
      <c r="T30" s="21"/>
      <c r="U30" s="121">
        <f t="shared" si="4"/>
        <v>4.0448714839292901</v>
      </c>
      <c r="V30" s="122">
        <f t="shared" si="5"/>
        <v>4.1959261391081126</v>
      </c>
      <c r="W30" s="122">
        <f t="shared" si="6"/>
        <v>4.4974204939825055</v>
      </c>
      <c r="X30" s="123">
        <f t="shared" si="9"/>
        <v>7.1854066272596176E-2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</row>
    <row r="31" spans="1:299" s="22" customFormat="1" ht="20.100000000000001" customHeight="1" thickBot="1" x14ac:dyDescent="0.3">
      <c r="A31" s="63"/>
      <c r="B31" s="21" t="s">
        <v>30</v>
      </c>
      <c r="C31" s="72">
        <v>267275</v>
      </c>
      <c r="D31" s="72">
        <v>204755</v>
      </c>
      <c r="E31" s="73">
        <v>247103</v>
      </c>
      <c r="F31" s="74">
        <f t="shared" si="24"/>
        <v>5.474983580682484E-3</v>
      </c>
      <c r="G31" s="74">
        <f t="shared" si="24"/>
        <v>4.0286606975211189E-3</v>
      </c>
      <c r="H31" s="75">
        <f t="shared" si="24"/>
        <v>4.9070041659582276E-3</v>
      </c>
      <c r="I31" s="81">
        <f t="shared" si="1"/>
        <v>0.20682278821030012</v>
      </c>
      <c r="J31" s="90">
        <f t="shared" si="7"/>
        <v>0.21802368935600944</v>
      </c>
      <c r="L31" s="71">
        <v>2046519</v>
      </c>
      <c r="M31" s="72">
        <v>1505437</v>
      </c>
      <c r="N31" s="119">
        <v>1692469</v>
      </c>
      <c r="O31" s="74">
        <f t="shared" si="25"/>
        <v>7.5655229385450055E-3</v>
      </c>
      <c r="P31" s="74">
        <f t="shared" si="25"/>
        <v>4.9784811318400197E-3</v>
      </c>
      <c r="Q31" s="75">
        <f t="shared" si="25"/>
        <v>5.3691301270604045E-3</v>
      </c>
      <c r="R31" s="89">
        <f t="shared" si="3"/>
        <v>0.12423767982320084</v>
      </c>
      <c r="S31" s="90">
        <f t="shared" si="8"/>
        <v>7.8467505424893114E-2</v>
      </c>
      <c r="U31" s="107">
        <f t="shared" si="4"/>
        <v>7.6569787671873542</v>
      </c>
      <c r="V31" s="77">
        <f t="shared" si="5"/>
        <v>7.3523821152108617</v>
      </c>
      <c r="W31" s="77">
        <f t="shared" si="6"/>
        <v>6.8492450516586203</v>
      </c>
      <c r="X31" s="91">
        <f t="shared" si="9"/>
        <v>-6.8431843675716211E-2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</row>
    <row r="32" spans="1:299" ht="20.100000000000001" customHeight="1" thickBot="1" x14ac:dyDescent="0.3">
      <c r="A32" s="28" t="s">
        <v>14</v>
      </c>
      <c r="B32" s="29"/>
      <c r="C32" s="38">
        <v>4843477</v>
      </c>
      <c r="D32" s="38">
        <v>5198754</v>
      </c>
      <c r="E32" s="39">
        <v>5753824</v>
      </c>
      <c r="F32" s="52">
        <f t="shared" ref="F32:H34" si="26">C32/C44</f>
        <v>4.4137854926515611E-2</v>
      </c>
      <c r="G32" s="52">
        <f t="shared" si="26"/>
        <v>4.6268326092236474E-2</v>
      </c>
      <c r="H32" s="53">
        <f t="shared" si="26"/>
        <v>4.9767782599026623E-2</v>
      </c>
      <c r="I32" s="30">
        <f t="shared" si="1"/>
        <v>0.10676981445938777</v>
      </c>
      <c r="J32" s="44">
        <f t="shared" si="7"/>
        <v>7.5633955285392004E-2</v>
      </c>
      <c r="K32" s="1"/>
      <c r="L32" s="37">
        <v>18197565</v>
      </c>
      <c r="M32" s="38">
        <v>19595251</v>
      </c>
      <c r="N32" s="118">
        <v>21029169</v>
      </c>
      <c r="O32" s="52">
        <f t="shared" ref="O32:Q34" si="27">L32/L44</f>
        <v>3.4861154155923238E-2</v>
      </c>
      <c r="P32" s="52">
        <f t="shared" si="27"/>
        <v>3.3918751483558537E-2</v>
      </c>
      <c r="Q32" s="53">
        <f t="shared" si="27"/>
        <v>3.3680244646180232E-2</v>
      </c>
      <c r="R32" s="30">
        <f t="shared" si="3"/>
        <v>7.3176812075538097E-2</v>
      </c>
      <c r="S32" s="44">
        <f t="shared" si="8"/>
        <v>-7.0317103945856212E-3</v>
      </c>
      <c r="T32" s="1"/>
      <c r="U32" s="105">
        <f t="shared" si="4"/>
        <v>3.7571284017659217</v>
      </c>
      <c r="V32" s="78">
        <f t="shared" si="5"/>
        <v>3.7692206632589271</v>
      </c>
      <c r="W32" s="78">
        <f t="shared" si="6"/>
        <v>3.6548161709499629</v>
      </c>
      <c r="X32" s="61">
        <f t="shared" si="9"/>
        <v>-3.0352293625082776E-2</v>
      </c>
    </row>
    <row r="33" spans="1:16379" s="22" customFormat="1" ht="20.100000000000001" customHeight="1" x14ac:dyDescent="0.25">
      <c r="A33" s="63"/>
      <c r="B33" s="21" t="s">
        <v>29</v>
      </c>
      <c r="C33" s="72">
        <v>4380226</v>
      </c>
      <c r="D33" s="72">
        <v>4750254</v>
      </c>
      <c r="E33" s="73">
        <v>5263873</v>
      </c>
      <c r="F33" s="74">
        <f t="shared" si="26"/>
        <v>7.1903974996305256E-2</v>
      </c>
      <c r="G33" s="74">
        <f t="shared" si="26"/>
        <v>7.7194229813979817E-2</v>
      </c>
      <c r="H33" s="75">
        <f t="shared" si="26"/>
        <v>8.0664685072889666E-2</v>
      </c>
      <c r="I33" s="81">
        <f t="shared" si="1"/>
        <v>0.10812453397228863</v>
      </c>
      <c r="J33" s="125">
        <f t="shared" si="7"/>
        <v>4.4957443934253133E-2</v>
      </c>
      <c r="L33" s="71">
        <v>15498000</v>
      </c>
      <c r="M33" s="72">
        <v>16827736</v>
      </c>
      <c r="N33" s="119">
        <v>18037187</v>
      </c>
      <c r="O33" s="74">
        <f t="shared" si="27"/>
        <v>6.1623426343142378E-2</v>
      </c>
      <c r="P33" s="74">
        <f t="shared" si="27"/>
        <v>6.112006032893031E-2</v>
      </c>
      <c r="Q33" s="75">
        <f t="shared" si="27"/>
        <v>5.8343550896347324E-2</v>
      </c>
      <c r="R33" s="124">
        <f t="shared" si="3"/>
        <v>7.1872472922085304E-2</v>
      </c>
      <c r="S33" s="125">
        <f t="shared" si="8"/>
        <v>-4.5427138285541999E-2</v>
      </c>
      <c r="T33" s="21"/>
      <c r="U33" s="121">
        <f t="shared" si="4"/>
        <v>3.5381736010881628</v>
      </c>
      <c r="V33" s="122">
        <f t="shared" si="5"/>
        <v>3.5424918330682948</v>
      </c>
      <c r="W33" s="122">
        <f t="shared" si="6"/>
        <v>3.4265999578637252</v>
      </c>
      <c r="X33" s="123">
        <f t="shared" si="9"/>
        <v>-3.2714789663803132E-2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</row>
    <row r="34" spans="1:16379" s="22" customFormat="1" ht="20.100000000000001" customHeight="1" thickBot="1" x14ac:dyDescent="0.3">
      <c r="A34" s="63"/>
      <c r="B34" s="21" t="s">
        <v>30</v>
      </c>
      <c r="C34" s="72">
        <v>463251</v>
      </c>
      <c r="D34" s="72">
        <v>448500</v>
      </c>
      <c r="E34" s="73">
        <v>489951</v>
      </c>
      <c r="F34" s="74">
        <f t="shared" si="26"/>
        <v>9.4894457720877054E-3</v>
      </c>
      <c r="G34" s="74">
        <f t="shared" si="26"/>
        <v>8.8244698436581361E-3</v>
      </c>
      <c r="H34" s="75">
        <f t="shared" si="26"/>
        <v>9.7295119772540187E-3</v>
      </c>
      <c r="I34" s="81">
        <f t="shared" si="1"/>
        <v>9.242140468227425E-2</v>
      </c>
      <c r="J34" s="90">
        <f t="shared" si="7"/>
        <v>0.10256051067433897</v>
      </c>
      <c r="L34" s="71">
        <v>2699565</v>
      </c>
      <c r="M34" s="72">
        <v>2767515</v>
      </c>
      <c r="N34" s="119">
        <v>2991982</v>
      </c>
      <c r="O34" s="74">
        <f t="shared" si="27"/>
        <v>9.9796879147436429E-3</v>
      </c>
      <c r="P34" s="74">
        <f t="shared" si="27"/>
        <v>9.1521738934171488E-3</v>
      </c>
      <c r="Q34" s="75">
        <f t="shared" si="27"/>
        <v>9.4916602288269043E-3</v>
      </c>
      <c r="R34" s="89">
        <f t="shared" si="3"/>
        <v>8.1107780806969426E-2</v>
      </c>
      <c r="S34" s="90">
        <f t="shared" si="8"/>
        <v>3.7093518912914951E-2</v>
      </c>
      <c r="U34" s="107">
        <f t="shared" si="4"/>
        <v>5.8274348031628644</v>
      </c>
      <c r="V34" s="77">
        <f t="shared" si="5"/>
        <v>6.1706020066889629</v>
      </c>
      <c r="W34" s="77">
        <f t="shared" si="6"/>
        <v>6.1066963839241071</v>
      </c>
      <c r="X34" s="91">
        <f t="shared" si="9"/>
        <v>-1.0356464846635997E-2</v>
      </c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</row>
    <row r="35" spans="1:16379" ht="20.100000000000001" customHeight="1" thickBot="1" x14ac:dyDescent="0.3">
      <c r="A35" s="28" t="s">
        <v>13</v>
      </c>
      <c r="B35" s="29"/>
      <c r="C35" s="38">
        <v>14042259</v>
      </c>
      <c r="D35" s="38">
        <v>14810306</v>
      </c>
      <c r="E35" s="39">
        <v>17298007</v>
      </c>
      <c r="F35" s="52">
        <f t="shared" ref="F35:H37" si="28">C35/C44</f>
        <v>0.12796492903394777</v>
      </c>
      <c r="G35" s="52">
        <f t="shared" si="28"/>
        <v>0.1318100582435342</v>
      </c>
      <c r="H35" s="53">
        <f t="shared" si="28"/>
        <v>0.14961935779968952</v>
      </c>
      <c r="I35" s="30">
        <f t="shared" si="1"/>
        <v>0.16797093861531287</v>
      </c>
      <c r="J35" s="44">
        <f t="shared" si="7"/>
        <v>0.13511335776250544</v>
      </c>
      <c r="K35" s="67"/>
      <c r="L35" s="37">
        <v>49142165</v>
      </c>
      <c r="M35" s="38">
        <v>53572258</v>
      </c>
      <c r="N35" s="118">
        <v>63654877</v>
      </c>
      <c r="O35" s="52">
        <f t="shared" ref="O35:Q37" si="29">L35/L44</f>
        <v>9.4141858519027982E-2</v>
      </c>
      <c r="P35" s="52">
        <f t="shared" si="29"/>
        <v>9.2731861690114645E-2</v>
      </c>
      <c r="Q35" s="53">
        <f t="shared" si="29"/>
        <v>0.10194943177652484</v>
      </c>
      <c r="R35" s="30">
        <f t="shared" si="3"/>
        <v>0.18820597406963879</v>
      </c>
      <c r="S35" s="44">
        <f t="shared" si="8"/>
        <v>9.9400248398041166E-2</v>
      </c>
      <c r="T35" s="41"/>
      <c r="U35" s="105">
        <f t="shared" si="4"/>
        <v>3.4995911270401723</v>
      </c>
      <c r="V35" s="78">
        <f t="shared" si="5"/>
        <v>3.6172283003470693</v>
      </c>
      <c r="W35" s="78">
        <f t="shared" si="6"/>
        <v>3.6798965915553161</v>
      </c>
      <c r="X35" s="61">
        <f t="shared" si="9"/>
        <v>1.7324947723712611E-2</v>
      </c>
      <c r="Y35" s="65"/>
      <c r="Z35" s="68"/>
      <c r="AA35" s="68"/>
      <c r="AB35" s="68"/>
      <c r="AC35" s="68"/>
      <c r="AD35" s="41"/>
      <c r="AE35" s="41"/>
      <c r="AF35" s="67"/>
      <c r="AG35" s="67"/>
      <c r="AH35" s="65"/>
      <c r="AI35" s="65"/>
      <c r="AJ35" s="65"/>
      <c r="AK35" s="65"/>
      <c r="AL35" s="68"/>
      <c r="AM35" s="68"/>
      <c r="AN35" s="68"/>
      <c r="AO35" s="68"/>
      <c r="AP35" s="41"/>
      <c r="AQ35" s="41"/>
      <c r="AR35" s="67"/>
      <c r="AS35" s="67"/>
      <c r="AT35" s="65"/>
      <c r="AU35" s="65"/>
      <c r="AV35" s="65"/>
      <c r="AW35" s="65"/>
      <c r="AX35" s="68"/>
      <c r="AY35" s="68"/>
      <c r="AZ35" s="68"/>
      <c r="BA35" s="68"/>
      <c r="BB35" s="41"/>
      <c r="BC35" s="41"/>
      <c r="BD35" s="67"/>
      <c r="BE35" s="67"/>
      <c r="BF35" s="65"/>
      <c r="BG35" s="65"/>
      <c r="BH35" s="65"/>
      <c r="BI35" s="65"/>
      <c r="BJ35" s="68"/>
      <c r="BK35" s="68"/>
      <c r="BL35" s="68"/>
      <c r="BM35" s="68"/>
      <c r="BN35" s="41"/>
      <c r="BO35" s="41"/>
      <c r="BP35" s="67"/>
      <c r="BQ35" s="67"/>
      <c r="BR35" s="65"/>
      <c r="BS35" s="65"/>
      <c r="BT35" s="65"/>
      <c r="BU35" s="65"/>
      <c r="BV35" s="68"/>
      <c r="BW35" s="68"/>
      <c r="BX35" s="68"/>
      <c r="BY35" s="68"/>
      <c r="BZ35" s="41"/>
      <c r="CA35" s="41"/>
      <c r="CB35" s="67"/>
      <c r="CC35" s="67"/>
      <c r="CD35" s="65"/>
      <c r="CE35" s="65"/>
      <c r="CF35" s="65"/>
      <c r="CG35" s="65"/>
      <c r="CH35" s="68"/>
      <c r="CI35" s="68"/>
      <c r="CJ35" s="68"/>
      <c r="CK35" s="68"/>
      <c r="CL35" s="41"/>
      <c r="CM35" s="41"/>
      <c r="CN35" s="67"/>
      <c r="CO35" s="67"/>
      <c r="CP35" s="65"/>
      <c r="CQ35" s="65"/>
      <c r="CR35" s="65"/>
      <c r="CS35" s="65"/>
      <c r="CT35" s="68"/>
      <c r="CU35" s="68"/>
      <c r="CV35" s="68"/>
      <c r="CW35" s="68"/>
      <c r="CX35" s="41"/>
      <c r="CY35" s="41"/>
      <c r="CZ35" s="67"/>
      <c r="DA35" s="67"/>
      <c r="DB35" s="65"/>
      <c r="DC35" s="65"/>
      <c r="DD35" s="65"/>
      <c r="DE35" s="65"/>
      <c r="DF35" s="68"/>
      <c r="DG35" s="68"/>
      <c r="DH35" s="68"/>
      <c r="DI35" s="68"/>
      <c r="DJ35" s="41"/>
      <c r="DK35" s="41"/>
      <c r="DL35" s="67"/>
      <c r="DM35" s="67"/>
      <c r="DN35" s="65"/>
      <c r="DO35" s="65"/>
      <c r="DP35" s="65"/>
      <c r="DQ35" s="65"/>
      <c r="DR35" s="68"/>
      <c r="DS35" s="68"/>
      <c r="DT35" s="68"/>
      <c r="DU35" s="68"/>
      <c r="DV35" s="41"/>
      <c r="DW35" s="41"/>
      <c r="DX35" s="67"/>
      <c r="DY35" s="67"/>
      <c r="DZ35" s="65"/>
      <c r="EA35" s="65"/>
      <c r="EB35" s="65"/>
      <c r="EC35" s="65"/>
      <c r="ED35" s="68"/>
      <c r="EE35" s="68"/>
      <c r="EF35" s="68"/>
      <c r="EG35" s="68"/>
      <c r="EH35" s="41"/>
      <c r="EI35" s="41"/>
      <c r="EJ35" s="67"/>
      <c r="EK35" s="67"/>
      <c r="EL35" s="65"/>
      <c r="EM35" s="65"/>
      <c r="EN35" s="65"/>
      <c r="EO35" s="65"/>
      <c r="EP35" s="68"/>
      <c r="EQ35" s="68"/>
      <c r="ER35" s="68"/>
      <c r="ES35" s="68"/>
      <c r="ET35" s="41"/>
      <c r="EU35" s="41"/>
      <c r="EV35" s="67"/>
      <c r="EW35" s="67"/>
      <c r="EX35" s="65"/>
      <c r="EY35" s="65"/>
      <c r="EZ35" s="65"/>
      <c r="FA35" s="65"/>
      <c r="FB35" s="68"/>
      <c r="FC35" s="68"/>
      <c r="FD35" s="68"/>
      <c r="FE35" s="68"/>
      <c r="FF35" s="41"/>
      <c r="FG35" s="41"/>
      <c r="FH35" s="67"/>
      <c r="FI35" s="67"/>
      <c r="FJ35" s="65"/>
      <c r="FK35" s="65"/>
      <c r="FL35" s="65"/>
      <c r="FM35" s="65"/>
      <c r="FN35" s="68"/>
      <c r="FO35" s="68"/>
      <c r="FP35" s="68"/>
      <c r="FQ35" s="68"/>
      <c r="FR35" s="41"/>
      <c r="FS35" s="41"/>
      <c r="FT35" s="67"/>
      <c r="FU35" s="67"/>
      <c r="FV35" s="65"/>
      <c r="FW35" s="65"/>
      <c r="FX35" s="65"/>
      <c r="FY35" s="65"/>
      <c r="FZ35" s="68"/>
      <c r="GA35" s="68"/>
      <c r="GB35" s="68"/>
      <c r="GC35" s="68"/>
      <c r="GD35" s="41"/>
      <c r="GE35" s="41"/>
      <c r="GF35" s="67"/>
      <c r="GG35" s="67"/>
      <c r="GH35" s="65"/>
      <c r="GI35" s="65"/>
      <c r="GJ35" s="65"/>
      <c r="GK35" s="65"/>
      <c r="GL35" s="68"/>
      <c r="GM35" s="68"/>
      <c r="GN35" s="68"/>
      <c r="GO35" s="68"/>
      <c r="GP35" s="41"/>
      <c r="GQ35" s="41"/>
      <c r="GR35" s="67"/>
      <c r="GS35" s="67"/>
      <c r="GT35" s="65"/>
      <c r="GU35" s="65"/>
      <c r="GV35" s="65"/>
      <c r="GW35" s="65"/>
      <c r="GX35" s="68"/>
      <c r="GY35" s="68"/>
      <c r="GZ35" s="68"/>
      <c r="HA35" s="68"/>
      <c r="HB35" s="41"/>
      <c r="HC35" s="41"/>
      <c r="HD35" s="67"/>
      <c r="HE35" s="67"/>
      <c r="HF35" s="65"/>
      <c r="HG35" s="65"/>
      <c r="HH35" s="65"/>
      <c r="HI35" s="65"/>
      <c r="HJ35" s="68"/>
      <c r="HK35" s="68"/>
      <c r="HL35" s="68"/>
      <c r="HM35" s="68"/>
      <c r="HN35" s="41"/>
      <c r="HO35" s="41"/>
      <c r="HP35" s="67"/>
      <c r="HQ35" s="67"/>
      <c r="HR35" s="65"/>
      <c r="HS35" s="65"/>
      <c r="HT35" s="65"/>
      <c r="HU35" s="65"/>
      <c r="HV35" s="68"/>
      <c r="HW35" s="68"/>
      <c r="HX35" s="68"/>
      <c r="HY35" s="68"/>
      <c r="HZ35" s="41"/>
      <c r="IA35" s="41"/>
      <c r="IB35" s="67"/>
      <c r="IC35" s="67"/>
      <c r="ID35" s="65"/>
      <c r="IE35" s="65"/>
      <c r="IF35" s="65"/>
      <c r="IG35" s="65"/>
      <c r="IH35" s="68"/>
      <c r="II35" s="68"/>
      <c r="IJ35" s="68"/>
      <c r="IK35" s="68"/>
      <c r="IL35" s="41"/>
      <c r="IM35" s="41"/>
      <c r="IN35" s="67"/>
      <c r="IO35" s="67"/>
      <c r="IP35" s="65"/>
      <c r="IQ35" s="65"/>
      <c r="IR35" s="65"/>
      <c r="IS35" s="65"/>
      <c r="IT35" s="68"/>
      <c r="IU35" s="68"/>
      <c r="IV35" s="68"/>
      <c r="IW35" s="68"/>
      <c r="IX35" s="41"/>
      <c r="IY35" s="41"/>
      <c r="IZ35" s="67"/>
      <c r="JA35" s="67"/>
      <c r="JB35" s="65"/>
      <c r="JC35" s="65"/>
      <c r="JD35" s="65"/>
      <c r="JE35" s="65"/>
      <c r="JF35" s="68"/>
      <c r="JG35" s="68"/>
      <c r="JH35" s="68"/>
      <c r="JI35" s="68"/>
      <c r="JJ35" s="41"/>
      <c r="JK35" s="41"/>
      <c r="JL35" s="67"/>
      <c r="JM35" s="67"/>
      <c r="JN35" s="65"/>
      <c r="JO35" s="65"/>
      <c r="JP35" s="65"/>
      <c r="JQ35" s="65"/>
      <c r="JR35" s="68"/>
      <c r="JS35" s="68"/>
      <c r="JT35" s="68"/>
      <c r="JU35" s="68"/>
      <c r="JV35" s="41"/>
      <c r="JW35" s="41"/>
      <c r="JX35" s="67"/>
      <c r="JY35" s="67"/>
      <c r="JZ35" s="65"/>
      <c r="KA35" s="65"/>
      <c r="KB35" s="65"/>
      <c r="KC35" s="65"/>
      <c r="KD35" s="68"/>
      <c r="KE35" s="68"/>
      <c r="KF35" s="68"/>
      <c r="KG35" s="68"/>
      <c r="KH35" s="41"/>
      <c r="KI35" s="41"/>
      <c r="KJ35" s="67"/>
      <c r="KK35" s="67"/>
      <c r="KL35" s="65"/>
      <c r="KM35" s="65"/>
      <c r="KN35" s="69"/>
      <c r="KO35" s="69"/>
      <c r="KP35" s="70"/>
      <c r="KQ35" s="70"/>
      <c r="KR35" s="70"/>
      <c r="KS35" s="70"/>
      <c r="KT35" s="30"/>
      <c r="KU35" s="30"/>
      <c r="KV35" s="29"/>
      <c r="KW35" s="29"/>
      <c r="KX35" s="69"/>
      <c r="KY35" s="69"/>
      <c r="KZ35" s="69"/>
      <c r="LA35" s="69"/>
      <c r="LB35" s="70"/>
      <c r="LC35" s="70"/>
      <c r="LD35" s="70"/>
      <c r="LE35" s="70"/>
      <c r="LF35" s="30"/>
      <c r="LG35" s="30"/>
      <c r="LH35" s="29"/>
      <c r="LI35" s="29"/>
      <c r="LJ35" s="69"/>
      <c r="LK35" s="69"/>
      <c r="LL35" s="69"/>
      <c r="LM35" s="69"/>
      <c r="LN35" s="70"/>
      <c r="LO35" s="70"/>
      <c r="LP35" s="70"/>
      <c r="LQ35" s="70"/>
      <c r="LR35" s="30"/>
      <c r="LS35" s="30"/>
      <c r="LT35" s="29"/>
      <c r="LU35" s="29"/>
      <c r="LV35" s="69"/>
      <c r="LW35" s="69"/>
      <c r="LX35" s="69"/>
      <c r="LY35" s="69"/>
      <c r="LZ35" s="70"/>
      <c r="MA35" s="70"/>
      <c r="MB35" s="70"/>
      <c r="MC35" s="70"/>
      <c r="MD35" s="30"/>
      <c r="ME35" s="30"/>
      <c r="MF35" s="29"/>
      <c r="MG35" s="29"/>
      <c r="MH35" s="69"/>
      <c r="MI35" s="69"/>
      <c r="MJ35" s="69"/>
      <c r="MK35" s="69"/>
      <c r="ML35" s="70"/>
      <c r="MM35" s="70"/>
      <c r="MN35" s="70"/>
      <c r="MO35" s="70"/>
      <c r="MP35" s="30"/>
      <c r="MQ35" s="30"/>
      <c r="MR35" s="29"/>
      <c r="MS35" s="29"/>
      <c r="MT35" s="69"/>
      <c r="MU35" s="69"/>
      <c r="MV35" s="69"/>
      <c r="MW35" s="69"/>
      <c r="MX35" s="70"/>
      <c r="MY35" s="70"/>
      <c r="MZ35" s="70"/>
      <c r="NA35" s="70"/>
      <c r="NB35" s="30"/>
      <c r="NC35" s="30"/>
      <c r="ND35" s="29"/>
      <c r="NE35" s="29"/>
      <c r="NF35" s="69"/>
      <c r="NG35" s="69"/>
      <c r="NH35" s="69"/>
      <c r="NI35" s="69"/>
      <c r="NJ35" s="70"/>
      <c r="NK35" s="70"/>
      <c r="NL35" s="70"/>
      <c r="NM35" s="70"/>
      <c r="NN35" s="30"/>
      <c r="NO35" s="30"/>
      <c r="NP35" s="29"/>
      <c r="NQ35" s="29"/>
      <c r="NR35" s="69"/>
      <c r="NS35" s="69"/>
      <c r="NT35" s="69"/>
      <c r="NU35" s="69"/>
      <c r="NV35" s="70"/>
      <c r="NW35" s="70"/>
      <c r="NX35" s="70"/>
      <c r="NY35" s="70"/>
      <c r="NZ35" s="30"/>
      <c r="OA35" s="30"/>
      <c r="OB35" s="29"/>
      <c r="OC35" s="29"/>
      <c r="OD35" s="69"/>
      <c r="OE35" s="69"/>
      <c r="OF35" s="69"/>
      <c r="OG35" s="69"/>
      <c r="OH35" s="70"/>
      <c r="OI35" s="70"/>
      <c r="OJ35" s="70"/>
      <c r="OK35" s="70"/>
      <c r="OL35" s="30"/>
      <c r="OM35" s="30"/>
      <c r="ON35" s="29"/>
      <c r="OO35" s="29"/>
      <c r="OP35" s="69"/>
      <c r="OQ35" s="69"/>
      <c r="OR35" s="69"/>
      <c r="OS35" s="69"/>
      <c r="OT35" s="70"/>
      <c r="OU35" s="70"/>
      <c r="OV35" s="70"/>
      <c r="OW35" s="70"/>
      <c r="OX35" s="30"/>
      <c r="OY35" s="30"/>
      <c r="OZ35" s="29"/>
      <c r="PA35" s="29"/>
      <c r="PB35" s="69"/>
      <c r="PC35" s="69"/>
      <c r="PD35" s="69"/>
      <c r="PE35" s="69"/>
      <c r="PF35" s="70"/>
      <c r="PG35" s="70"/>
      <c r="PH35" s="70"/>
      <c r="PI35" s="70"/>
      <c r="PJ35" s="30"/>
      <c r="PK35" s="30"/>
      <c r="PL35" s="29"/>
      <c r="PM35" s="29"/>
      <c r="PN35" s="69"/>
      <c r="PO35" s="69"/>
      <c r="PP35" s="69"/>
      <c r="PQ35" s="69"/>
      <c r="PR35" s="70"/>
      <c r="PS35" s="70"/>
      <c r="PT35" s="70"/>
      <c r="PU35" s="70"/>
      <c r="PV35" s="30"/>
      <c r="PW35" s="30"/>
      <c r="PX35" s="29"/>
      <c r="PY35" s="29"/>
      <c r="PZ35" s="69"/>
      <c r="QA35" s="69"/>
      <c r="QB35" s="69"/>
      <c r="QC35" s="69"/>
      <c r="QD35" s="70"/>
      <c r="QE35" s="70"/>
      <c r="QF35" s="70"/>
      <c r="QG35" s="70"/>
      <c r="QH35" s="30"/>
      <c r="QI35" s="30"/>
      <c r="QJ35" s="29"/>
      <c r="QK35" s="29"/>
      <c r="QL35" s="69"/>
      <c r="QM35" s="69"/>
      <c r="QN35" s="69"/>
      <c r="QO35" s="69"/>
      <c r="QP35" s="70"/>
      <c r="QQ35" s="70"/>
      <c r="QR35" s="70"/>
      <c r="QS35" s="70"/>
      <c r="QT35" s="30"/>
      <c r="QU35" s="30"/>
      <c r="QV35" s="29"/>
      <c r="QW35" s="29"/>
      <c r="QX35" s="69"/>
      <c r="QY35" s="69"/>
      <c r="QZ35" s="69"/>
      <c r="RA35" s="69"/>
      <c r="RB35" s="70"/>
      <c r="RC35" s="70"/>
      <c r="RD35" s="70"/>
      <c r="RE35" s="70"/>
      <c r="RF35" s="30"/>
      <c r="RG35" s="30"/>
      <c r="RH35" s="29"/>
      <c r="RI35" s="29"/>
      <c r="RJ35" s="69"/>
      <c r="RK35" s="69"/>
      <c r="RL35" s="69"/>
      <c r="RM35" s="69"/>
      <c r="RN35" s="70"/>
      <c r="RO35" s="70"/>
      <c r="RP35" s="70"/>
      <c r="RQ35" s="70"/>
      <c r="RR35" s="30"/>
      <c r="RS35" s="30"/>
      <c r="RT35" s="29"/>
      <c r="RU35" s="29"/>
      <c r="RV35" s="69"/>
      <c r="RW35" s="69"/>
      <c r="RX35" s="69"/>
      <c r="RY35" s="69"/>
      <c r="RZ35" s="70"/>
      <c r="SA35" s="70"/>
      <c r="SB35" s="70"/>
      <c r="SC35" s="70"/>
      <c r="SD35" s="30"/>
      <c r="SE35" s="30"/>
      <c r="SF35" s="29"/>
      <c r="SG35" s="29"/>
      <c r="SH35" s="69"/>
      <c r="SI35" s="69"/>
      <c r="SJ35" s="69"/>
      <c r="SK35" s="69"/>
      <c r="SL35" s="70"/>
      <c r="SM35" s="70"/>
      <c r="SN35" s="70"/>
      <c r="SO35" s="70"/>
      <c r="SP35" s="30"/>
      <c r="SQ35" s="30"/>
      <c r="SR35" s="29"/>
      <c r="SS35" s="29"/>
      <c r="ST35" s="69"/>
      <c r="SU35" s="69"/>
      <c r="SV35" s="69"/>
      <c r="SW35" s="69"/>
      <c r="SX35" s="70"/>
      <c r="SY35" s="70"/>
      <c r="SZ35" s="70"/>
      <c r="TA35" s="70"/>
      <c r="TB35" s="30"/>
      <c r="TC35" s="30"/>
      <c r="TD35" s="29"/>
      <c r="TE35" s="29"/>
      <c r="TF35" s="69"/>
      <c r="TG35" s="69"/>
      <c r="TH35" s="69"/>
      <c r="TI35" s="69"/>
      <c r="TJ35" s="70"/>
      <c r="TK35" s="70"/>
      <c r="TL35" s="70"/>
      <c r="TM35" s="70"/>
      <c r="TN35" s="30"/>
      <c r="TO35" s="30"/>
      <c r="TP35" s="29"/>
      <c r="TQ35" s="29"/>
      <c r="TR35" s="69"/>
      <c r="TS35" s="69"/>
      <c r="TT35" s="69"/>
      <c r="TU35" s="69"/>
      <c r="TV35" s="70"/>
      <c r="TW35" s="70"/>
      <c r="TX35" s="70"/>
      <c r="TY35" s="70"/>
      <c r="TZ35" s="30"/>
      <c r="UA35" s="30"/>
      <c r="UB35" s="29"/>
      <c r="UC35" s="29"/>
      <c r="UD35" s="69"/>
      <c r="UE35" s="69"/>
      <c r="UF35" s="69"/>
      <c r="UG35" s="69"/>
      <c r="UH35" s="70"/>
      <c r="UI35" s="70"/>
      <c r="UJ35" s="70"/>
      <c r="UK35" s="70"/>
      <c r="UL35" s="30"/>
      <c r="UM35" s="30"/>
      <c r="UN35" s="29"/>
      <c r="UO35" s="29"/>
      <c r="UP35" s="69"/>
      <c r="UQ35" s="69"/>
      <c r="UR35" s="69"/>
      <c r="US35" s="69"/>
      <c r="UT35" s="70"/>
      <c r="UU35" s="70"/>
      <c r="UV35" s="70"/>
      <c r="UW35" s="70"/>
      <c r="UX35" s="30"/>
      <c r="UY35" s="30"/>
      <c r="UZ35" s="29"/>
      <c r="VA35" s="29"/>
      <c r="VB35" s="69"/>
      <c r="VC35" s="69"/>
      <c r="VD35" s="69"/>
      <c r="VE35" s="69"/>
      <c r="VF35" s="70"/>
      <c r="VG35" s="70"/>
      <c r="VH35" s="70"/>
      <c r="VI35" s="70"/>
      <c r="VJ35" s="30"/>
      <c r="VK35" s="30"/>
      <c r="VL35" s="29"/>
      <c r="VM35" s="29"/>
      <c r="VN35" s="69"/>
      <c r="VO35" s="69"/>
      <c r="VP35" s="69"/>
      <c r="VQ35" s="69"/>
      <c r="VR35" s="70"/>
      <c r="VS35" s="70"/>
      <c r="VT35" s="70"/>
      <c r="VU35" s="70"/>
      <c r="VV35" s="30"/>
      <c r="VW35" s="30"/>
      <c r="VX35" s="29"/>
      <c r="VY35" s="29"/>
      <c r="VZ35" s="69"/>
      <c r="WA35" s="69"/>
      <c r="WB35" s="69"/>
      <c r="WC35" s="69"/>
      <c r="WD35" s="70"/>
      <c r="WE35" s="70"/>
      <c r="WF35" s="70"/>
      <c r="WG35" s="70"/>
      <c r="WH35" s="30"/>
      <c r="WI35" s="30"/>
      <c r="WJ35" s="29"/>
      <c r="WK35" s="29"/>
      <c r="WL35" s="69"/>
      <c r="WM35" s="69"/>
      <c r="WN35" s="69"/>
      <c r="WO35" s="69"/>
      <c r="WP35" s="70"/>
      <c r="WQ35" s="70"/>
      <c r="WR35" s="70"/>
      <c r="WS35" s="70"/>
      <c r="WT35" s="30"/>
      <c r="WU35" s="30"/>
      <c r="WV35" s="29"/>
      <c r="WW35" s="29"/>
      <c r="WX35" s="69"/>
      <c r="WY35" s="69"/>
      <c r="WZ35" s="69"/>
      <c r="XA35" s="69"/>
      <c r="XB35" s="70"/>
      <c r="XC35" s="70"/>
      <c r="XD35" s="70"/>
      <c r="XE35" s="70"/>
      <c r="XF35" s="30"/>
      <c r="XG35" s="30"/>
      <c r="XH35" s="29"/>
      <c r="XI35" s="29"/>
      <c r="XJ35" s="69"/>
      <c r="XK35" s="69"/>
      <c r="XL35" s="69"/>
      <c r="XM35" s="69"/>
      <c r="XN35" s="70"/>
      <c r="XO35" s="70"/>
      <c r="XP35" s="70"/>
      <c r="XQ35" s="70"/>
      <c r="XR35" s="30"/>
      <c r="XS35" s="30"/>
      <c r="XT35" s="29"/>
      <c r="XU35" s="29"/>
      <c r="XV35" s="69"/>
      <c r="XW35" s="69"/>
      <c r="XX35" s="69"/>
      <c r="XY35" s="69"/>
      <c r="XZ35" s="70"/>
      <c r="YA35" s="70"/>
      <c r="YB35" s="70"/>
      <c r="YC35" s="70"/>
      <c r="YD35" s="30"/>
      <c r="YE35" s="30"/>
      <c r="YF35" s="29"/>
      <c r="YG35" s="29"/>
      <c r="YH35" s="69"/>
      <c r="YI35" s="69"/>
      <c r="YJ35" s="69"/>
      <c r="YK35" s="69"/>
      <c r="YL35" s="70"/>
      <c r="YM35" s="70"/>
      <c r="YN35" s="70"/>
      <c r="YO35" s="70"/>
      <c r="YP35" s="30"/>
      <c r="YQ35" s="30"/>
      <c r="YR35" s="29"/>
      <c r="YS35" s="29"/>
      <c r="YT35" s="69"/>
      <c r="YU35" s="69"/>
      <c r="YV35" s="69"/>
      <c r="YW35" s="69"/>
      <c r="YX35" s="70"/>
      <c r="YY35" s="70"/>
      <c r="YZ35" s="70"/>
      <c r="ZA35" s="70"/>
      <c r="ZB35" s="30"/>
      <c r="ZC35" s="30"/>
      <c r="ZD35" s="29"/>
      <c r="ZE35" s="29"/>
      <c r="ZF35" s="69"/>
      <c r="ZG35" s="69"/>
      <c r="ZH35" s="69"/>
      <c r="ZI35" s="69"/>
      <c r="ZJ35" s="70"/>
      <c r="ZK35" s="70"/>
      <c r="ZL35" s="70"/>
      <c r="ZM35" s="70"/>
      <c r="ZN35" s="30"/>
      <c r="ZO35" s="30"/>
      <c r="ZP35" s="29"/>
      <c r="ZQ35" s="29"/>
      <c r="ZR35" s="69"/>
      <c r="ZS35" s="69"/>
      <c r="ZT35" s="69"/>
      <c r="ZU35" s="69"/>
      <c r="ZV35" s="70"/>
      <c r="ZW35" s="70"/>
      <c r="ZX35" s="70"/>
      <c r="ZY35" s="70"/>
      <c r="ZZ35" s="30"/>
      <c r="AAA35" s="30"/>
      <c r="AAB35" s="29"/>
      <c r="AAC35" s="29"/>
      <c r="AAD35" s="69"/>
      <c r="AAE35" s="69"/>
      <c r="AAF35" s="69"/>
      <c r="AAG35" s="69"/>
      <c r="AAH35" s="70"/>
      <c r="AAI35" s="70"/>
      <c r="AAJ35" s="70"/>
      <c r="AAK35" s="70"/>
      <c r="AAL35" s="30"/>
      <c r="AAM35" s="30"/>
      <c r="AAN35" s="29"/>
      <c r="AAO35" s="29"/>
      <c r="AAP35" s="69"/>
      <c r="AAQ35" s="69"/>
      <c r="AAR35" s="69"/>
      <c r="AAS35" s="69"/>
      <c r="AAT35" s="70"/>
      <c r="AAU35" s="70"/>
      <c r="AAV35" s="70"/>
      <c r="AAW35" s="70"/>
      <c r="AAX35" s="30"/>
      <c r="AAY35" s="30"/>
      <c r="AAZ35" s="29"/>
      <c r="ABA35" s="29"/>
      <c r="ABB35" s="69"/>
      <c r="ABC35" s="69"/>
      <c r="ABD35" s="69"/>
      <c r="ABE35" s="69"/>
      <c r="ABF35" s="70"/>
      <c r="ABG35" s="70"/>
      <c r="ABH35" s="70"/>
      <c r="ABI35" s="70"/>
      <c r="ABJ35" s="30"/>
      <c r="ABK35" s="30"/>
      <c r="ABL35" s="29"/>
      <c r="ABM35" s="29"/>
      <c r="ABN35" s="69"/>
      <c r="ABO35" s="69"/>
      <c r="ABP35" s="69"/>
      <c r="ABQ35" s="69"/>
      <c r="ABR35" s="70"/>
      <c r="ABS35" s="70"/>
      <c r="ABT35" s="70"/>
      <c r="ABU35" s="70"/>
      <c r="ABV35" s="30"/>
      <c r="ABW35" s="30"/>
      <c r="ABX35" s="29"/>
      <c r="ABY35" s="29"/>
      <c r="ABZ35" s="69"/>
      <c r="ACA35" s="69"/>
      <c r="ACB35" s="69"/>
      <c r="ACC35" s="69"/>
      <c r="ACD35" s="70"/>
      <c r="ACE35" s="70"/>
      <c r="ACF35" s="70"/>
      <c r="ACG35" s="70"/>
      <c r="ACH35" s="30"/>
      <c r="ACI35" s="30"/>
      <c r="ACJ35" s="29"/>
      <c r="ACK35" s="29"/>
      <c r="ACL35" s="69"/>
      <c r="ACM35" s="69"/>
      <c r="ACN35" s="69"/>
      <c r="ACO35" s="69"/>
      <c r="ACP35" s="70"/>
      <c r="ACQ35" s="70"/>
      <c r="ACR35" s="70"/>
      <c r="ACS35" s="70"/>
      <c r="ACT35" s="30"/>
      <c r="ACU35" s="30"/>
      <c r="ACV35" s="29"/>
      <c r="ACW35" s="29"/>
      <c r="ACX35" s="69"/>
      <c r="ACY35" s="69"/>
      <c r="ACZ35" s="69"/>
      <c r="ADA35" s="69"/>
      <c r="ADB35" s="70"/>
      <c r="ADC35" s="70"/>
      <c r="ADD35" s="70"/>
      <c r="ADE35" s="70"/>
      <c r="ADF35" s="30"/>
      <c r="ADG35" s="30"/>
      <c r="ADH35" s="29"/>
      <c r="ADI35" s="29"/>
      <c r="ADJ35" s="69"/>
      <c r="ADK35" s="69"/>
      <c r="ADL35" s="69"/>
      <c r="ADM35" s="69"/>
      <c r="ADN35" s="70"/>
      <c r="ADO35" s="70"/>
      <c r="ADP35" s="70"/>
      <c r="ADQ35" s="70"/>
      <c r="ADR35" s="30"/>
      <c r="ADS35" s="30"/>
      <c r="ADT35" s="29"/>
      <c r="ADU35" s="29"/>
      <c r="ADV35" s="69"/>
      <c r="ADW35" s="69"/>
      <c r="ADX35" s="69"/>
      <c r="ADY35" s="69"/>
      <c r="ADZ35" s="70"/>
      <c r="AEA35" s="70"/>
      <c r="AEB35" s="70"/>
      <c r="AEC35" s="70"/>
      <c r="AED35" s="30"/>
      <c r="AEE35" s="30"/>
      <c r="AEF35" s="29"/>
      <c r="AEG35" s="29"/>
      <c r="AEH35" s="69"/>
      <c r="AEI35" s="69"/>
      <c r="AEJ35" s="69"/>
      <c r="AEK35" s="69"/>
      <c r="AEL35" s="70"/>
      <c r="AEM35" s="70"/>
      <c r="AEN35" s="70"/>
      <c r="AEO35" s="70"/>
      <c r="AEP35" s="30"/>
      <c r="AEQ35" s="30"/>
      <c r="AER35" s="29"/>
      <c r="AES35" s="29"/>
      <c r="AET35" s="69"/>
      <c r="AEU35" s="69"/>
      <c r="AEV35" s="69"/>
      <c r="AEW35" s="69"/>
      <c r="AEX35" s="70"/>
      <c r="AEY35" s="70"/>
      <c r="AEZ35" s="70"/>
      <c r="AFA35" s="70"/>
      <c r="AFB35" s="30"/>
      <c r="AFC35" s="30"/>
      <c r="AFD35" s="29"/>
      <c r="AFE35" s="29"/>
      <c r="AFF35" s="69"/>
      <c r="AFG35" s="69"/>
      <c r="AFH35" s="69"/>
      <c r="AFI35" s="69"/>
      <c r="AFJ35" s="70"/>
      <c r="AFK35" s="70"/>
      <c r="AFL35" s="70"/>
      <c r="AFM35" s="70"/>
      <c r="AFN35" s="30"/>
      <c r="AFO35" s="30"/>
      <c r="AFP35" s="29"/>
      <c r="AFQ35" s="29"/>
      <c r="AFR35" s="69"/>
      <c r="AFS35" s="69"/>
      <c r="AFT35" s="69"/>
      <c r="AFU35" s="69"/>
      <c r="AFV35" s="70"/>
      <c r="AFW35" s="70"/>
      <c r="AFX35" s="70"/>
      <c r="AFY35" s="70"/>
      <c r="AFZ35" s="30"/>
      <c r="AGA35" s="30"/>
      <c r="AGB35" s="29"/>
      <c r="AGC35" s="29"/>
      <c r="AGD35" s="69"/>
      <c r="AGE35" s="69"/>
      <c r="AGF35" s="69"/>
      <c r="AGG35" s="69"/>
      <c r="AGH35" s="70"/>
      <c r="AGI35" s="70"/>
      <c r="AGJ35" s="70"/>
      <c r="AGK35" s="70"/>
      <c r="AGL35" s="30"/>
      <c r="AGM35" s="30"/>
      <c r="AGN35" s="29"/>
      <c r="AGO35" s="29"/>
      <c r="AGP35" s="69"/>
      <c r="AGQ35" s="69"/>
      <c r="AGR35" s="69"/>
      <c r="AGS35" s="69"/>
      <c r="AGT35" s="70"/>
      <c r="AGU35" s="70"/>
      <c r="AGV35" s="70"/>
      <c r="AGW35" s="70"/>
      <c r="AGX35" s="30"/>
      <c r="AGY35" s="30"/>
      <c r="AGZ35" s="29"/>
      <c r="AHA35" s="29"/>
      <c r="AHB35" s="69"/>
      <c r="AHC35" s="69"/>
      <c r="AHD35" s="69"/>
      <c r="AHE35" s="69"/>
      <c r="AHF35" s="70"/>
      <c r="AHG35" s="70"/>
      <c r="AHH35" s="70"/>
      <c r="AHI35" s="70"/>
      <c r="AHJ35" s="30"/>
      <c r="AHK35" s="30"/>
      <c r="AHL35" s="29"/>
      <c r="AHM35" s="29"/>
      <c r="AHN35" s="69"/>
      <c r="AHO35" s="69"/>
      <c r="AHP35" s="69"/>
      <c r="AHQ35" s="69"/>
      <c r="AHR35" s="70"/>
      <c r="AHS35" s="70"/>
      <c r="AHT35" s="70"/>
      <c r="AHU35" s="70"/>
      <c r="AHV35" s="30"/>
      <c r="AHW35" s="30"/>
      <c r="AHX35" s="29"/>
      <c r="AHY35" s="29"/>
      <c r="AHZ35" s="69"/>
      <c r="AIA35" s="69"/>
      <c r="AIB35" s="69"/>
      <c r="AIC35" s="69"/>
      <c r="AID35" s="70"/>
      <c r="AIE35" s="70"/>
      <c r="AIF35" s="70"/>
      <c r="AIG35" s="70"/>
      <c r="AIH35" s="30"/>
      <c r="AII35" s="30"/>
      <c r="AIJ35" s="29"/>
      <c r="AIK35" s="29"/>
      <c r="AIL35" s="69"/>
      <c r="AIM35" s="69"/>
      <c r="AIN35" s="69"/>
      <c r="AIO35" s="69"/>
      <c r="AIP35" s="70"/>
      <c r="AIQ35" s="70"/>
      <c r="AIR35" s="70"/>
      <c r="AIS35" s="70"/>
      <c r="AIT35" s="30"/>
      <c r="AIU35" s="30"/>
      <c r="AIV35" s="29"/>
      <c r="AIW35" s="29"/>
      <c r="AIX35" s="69"/>
      <c r="AIY35" s="69"/>
      <c r="AIZ35" s="69"/>
      <c r="AJA35" s="69"/>
      <c r="AJB35" s="70"/>
      <c r="AJC35" s="70"/>
      <c r="AJD35" s="70"/>
      <c r="AJE35" s="70"/>
      <c r="AJF35" s="30"/>
      <c r="AJG35" s="30"/>
      <c r="AJH35" s="29"/>
      <c r="AJI35" s="29"/>
      <c r="AJJ35" s="69"/>
      <c r="AJK35" s="69"/>
      <c r="AJL35" s="69"/>
      <c r="AJM35" s="69"/>
      <c r="AJN35" s="70"/>
      <c r="AJO35" s="70"/>
      <c r="AJP35" s="70"/>
      <c r="AJQ35" s="70"/>
      <c r="AJR35" s="30"/>
      <c r="AJS35" s="30"/>
      <c r="AJT35" s="29"/>
      <c r="AJU35" s="29"/>
      <c r="AJV35" s="69"/>
      <c r="AJW35" s="69"/>
      <c r="AJX35" s="69"/>
      <c r="AJY35" s="69"/>
      <c r="AJZ35" s="70"/>
      <c r="AKA35" s="70"/>
      <c r="AKB35" s="70"/>
      <c r="AKC35" s="70"/>
      <c r="AKD35" s="30"/>
      <c r="AKE35" s="30"/>
      <c r="AKF35" s="29"/>
      <c r="AKG35" s="29"/>
      <c r="AKH35" s="69"/>
      <c r="AKI35" s="69"/>
      <c r="AKJ35" s="69"/>
      <c r="AKK35" s="69"/>
      <c r="AKL35" s="70"/>
      <c r="AKM35" s="70"/>
      <c r="AKN35" s="70"/>
      <c r="AKO35" s="70"/>
      <c r="AKP35" s="30"/>
      <c r="AKQ35" s="30"/>
      <c r="AKR35" s="29"/>
      <c r="AKS35" s="29"/>
      <c r="AKT35" s="69"/>
      <c r="AKU35" s="69"/>
      <c r="AKV35" s="69"/>
      <c r="AKW35" s="69"/>
      <c r="AKX35" s="70"/>
      <c r="AKY35" s="70"/>
      <c r="AKZ35" s="70"/>
      <c r="ALA35" s="70"/>
      <c r="ALB35" s="30"/>
      <c r="ALC35" s="30"/>
      <c r="ALD35" s="29"/>
      <c r="ALE35" s="29"/>
      <c r="ALF35" s="69"/>
      <c r="ALG35" s="69"/>
      <c r="ALH35" s="69"/>
      <c r="ALI35" s="69"/>
      <c r="ALJ35" s="70"/>
      <c r="ALK35" s="70"/>
      <c r="ALL35" s="70"/>
      <c r="ALM35" s="70"/>
      <c r="ALN35" s="30"/>
      <c r="ALO35" s="30"/>
      <c r="ALP35" s="29"/>
      <c r="ALQ35" s="29"/>
      <c r="ALR35" s="69"/>
      <c r="ALS35" s="69"/>
      <c r="ALT35" s="69"/>
      <c r="ALU35" s="69"/>
      <c r="ALV35" s="70"/>
      <c r="ALW35" s="70"/>
      <c r="ALX35" s="70"/>
      <c r="ALY35" s="70"/>
      <c r="ALZ35" s="30"/>
      <c r="AMA35" s="30"/>
      <c r="AMB35" s="29"/>
      <c r="AMC35" s="29"/>
      <c r="AMD35" s="69"/>
      <c r="AME35" s="69"/>
      <c r="AMF35" s="69"/>
      <c r="AMG35" s="69"/>
      <c r="AMH35" s="70"/>
      <c r="AMI35" s="70"/>
      <c r="AMJ35" s="70"/>
      <c r="AMK35" s="70"/>
      <c r="AML35" s="30"/>
      <c r="AMM35" s="30"/>
      <c r="AMN35" s="29"/>
      <c r="AMO35" s="29"/>
      <c r="AMP35" s="69"/>
      <c r="AMQ35" s="69"/>
      <c r="AMR35" s="69"/>
      <c r="AMS35" s="69"/>
      <c r="AMT35" s="70"/>
      <c r="AMU35" s="70"/>
      <c r="AMV35" s="70"/>
      <c r="AMW35" s="70"/>
      <c r="AMX35" s="30"/>
      <c r="AMY35" s="30"/>
      <c r="AMZ35" s="29"/>
      <c r="ANA35" s="29"/>
      <c r="ANB35" s="69"/>
      <c r="ANC35" s="69"/>
      <c r="AND35" s="69"/>
      <c r="ANE35" s="69"/>
      <c r="ANF35" s="70"/>
      <c r="ANG35" s="70"/>
      <c r="ANH35" s="70"/>
      <c r="ANI35" s="70"/>
      <c r="ANJ35" s="30"/>
      <c r="ANK35" s="30"/>
      <c r="ANL35" s="29"/>
      <c r="ANM35" s="29"/>
      <c r="ANN35" s="69"/>
      <c r="ANO35" s="69"/>
      <c r="ANP35" s="69"/>
      <c r="ANQ35" s="69"/>
      <c r="ANR35" s="70"/>
      <c r="ANS35" s="70"/>
      <c r="ANT35" s="70"/>
      <c r="ANU35" s="70"/>
      <c r="ANV35" s="30"/>
      <c r="ANW35" s="30"/>
      <c r="ANX35" s="29"/>
      <c r="ANY35" s="29"/>
      <c r="ANZ35" s="69"/>
      <c r="AOA35" s="69"/>
      <c r="AOB35" s="69"/>
      <c r="AOC35" s="69"/>
      <c r="AOD35" s="70"/>
      <c r="AOE35" s="70"/>
      <c r="AOF35" s="70"/>
      <c r="AOG35" s="70"/>
      <c r="AOH35" s="30"/>
      <c r="AOI35" s="30"/>
      <c r="AOJ35" s="29"/>
      <c r="AOK35" s="29"/>
      <c r="AOL35" s="69"/>
      <c r="AOM35" s="69"/>
      <c r="AON35" s="69"/>
      <c r="AOO35" s="69"/>
      <c r="AOP35" s="70"/>
      <c r="AOQ35" s="70"/>
      <c r="AOR35" s="70"/>
      <c r="AOS35" s="70"/>
      <c r="AOT35" s="30"/>
      <c r="AOU35" s="30"/>
      <c r="AOV35" s="29"/>
      <c r="AOW35" s="29"/>
      <c r="AOX35" s="69"/>
      <c r="AOY35" s="69"/>
      <c r="AOZ35" s="69"/>
      <c r="APA35" s="69"/>
      <c r="APB35" s="70"/>
      <c r="APC35" s="70"/>
      <c r="APD35" s="70"/>
      <c r="APE35" s="70"/>
      <c r="APF35" s="30"/>
      <c r="APG35" s="30"/>
      <c r="APH35" s="29"/>
      <c r="API35" s="29"/>
      <c r="APJ35" s="69"/>
      <c r="APK35" s="69"/>
      <c r="APL35" s="69"/>
      <c r="APM35" s="69"/>
      <c r="APN35" s="70"/>
      <c r="APO35" s="70"/>
      <c r="APP35" s="70"/>
      <c r="APQ35" s="70"/>
      <c r="APR35" s="30"/>
      <c r="APS35" s="30"/>
      <c r="APT35" s="29"/>
      <c r="APU35" s="29"/>
      <c r="APV35" s="69"/>
      <c r="APW35" s="69"/>
      <c r="APX35" s="69"/>
      <c r="APY35" s="69"/>
      <c r="APZ35" s="70"/>
      <c r="AQA35" s="70"/>
      <c r="AQB35" s="70"/>
      <c r="AQC35" s="70"/>
      <c r="AQD35" s="30"/>
      <c r="AQE35" s="30"/>
      <c r="AQF35" s="29"/>
      <c r="AQG35" s="29"/>
      <c r="AQH35" s="69"/>
      <c r="AQI35" s="69"/>
      <c r="AQJ35" s="69"/>
      <c r="AQK35" s="69"/>
      <c r="AQL35" s="70"/>
      <c r="AQM35" s="70"/>
      <c r="AQN35" s="70"/>
      <c r="AQO35" s="70"/>
      <c r="AQP35" s="30"/>
      <c r="AQQ35" s="30"/>
      <c r="AQR35" s="29"/>
      <c r="AQS35" s="29"/>
      <c r="AQT35" s="69"/>
      <c r="AQU35" s="69"/>
      <c r="AQV35" s="69"/>
      <c r="AQW35" s="69"/>
      <c r="AQX35" s="70"/>
      <c r="AQY35" s="70"/>
      <c r="AQZ35" s="70"/>
      <c r="ARA35" s="70"/>
      <c r="ARB35" s="30"/>
      <c r="ARC35" s="30"/>
      <c r="ARD35" s="29"/>
      <c r="ARE35" s="29"/>
      <c r="ARF35" s="69"/>
      <c r="ARG35" s="69"/>
      <c r="ARH35" s="69"/>
      <c r="ARI35" s="69"/>
      <c r="ARJ35" s="70"/>
      <c r="ARK35" s="70"/>
      <c r="ARL35" s="70"/>
      <c r="ARM35" s="70"/>
      <c r="ARN35" s="30"/>
      <c r="ARO35" s="30"/>
      <c r="ARP35" s="29"/>
      <c r="ARQ35" s="29"/>
      <c r="ARR35" s="69"/>
      <c r="ARS35" s="69"/>
      <c r="ART35" s="69"/>
      <c r="ARU35" s="69"/>
      <c r="ARV35" s="70"/>
      <c r="ARW35" s="70"/>
      <c r="ARX35" s="70"/>
      <c r="ARY35" s="70"/>
      <c r="ARZ35" s="30"/>
      <c r="ASA35" s="30"/>
      <c r="ASB35" s="29"/>
      <c r="ASC35" s="29"/>
      <c r="ASD35" s="69"/>
      <c r="ASE35" s="69"/>
      <c r="ASF35" s="69"/>
      <c r="ASG35" s="69"/>
      <c r="ASH35" s="70"/>
      <c r="ASI35" s="70"/>
      <c r="ASJ35" s="70"/>
      <c r="ASK35" s="70"/>
      <c r="ASL35" s="30"/>
      <c r="ASM35" s="30"/>
      <c r="ASN35" s="29"/>
      <c r="ASO35" s="29"/>
      <c r="ASP35" s="69"/>
      <c r="ASQ35" s="69"/>
      <c r="ASR35" s="69"/>
      <c r="ASS35" s="69"/>
      <c r="AST35" s="70"/>
      <c r="ASU35" s="70"/>
      <c r="ASV35" s="70"/>
      <c r="ASW35" s="70"/>
      <c r="ASX35" s="30"/>
      <c r="ASY35" s="30"/>
      <c r="ASZ35" s="29"/>
      <c r="ATA35" s="29"/>
      <c r="ATB35" s="69"/>
      <c r="ATC35" s="69"/>
      <c r="ATD35" s="69"/>
      <c r="ATE35" s="69"/>
      <c r="ATF35" s="70"/>
      <c r="ATG35" s="70"/>
      <c r="ATH35" s="70"/>
      <c r="ATI35" s="70"/>
      <c r="ATJ35" s="30"/>
      <c r="ATK35" s="30"/>
      <c r="ATL35" s="29"/>
      <c r="ATM35" s="29"/>
      <c r="ATN35" s="69"/>
      <c r="ATO35" s="69"/>
      <c r="ATP35" s="69"/>
      <c r="ATQ35" s="69"/>
      <c r="ATR35" s="70"/>
      <c r="ATS35" s="70"/>
      <c r="ATT35" s="70"/>
      <c r="ATU35" s="70"/>
      <c r="ATV35" s="30"/>
      <c r="ATW35" s="30"/>
      <c r="ATX35" s="29"/>
      <c r="ATY35" s="29"/>
      <c r="ATZ35" s="69"/>
      <c r="AUA35" s="69"/>
      <c r="AUB35" s="69"/>
      <c r="AUC35" s="69"/>
      <c r="AUD35" s="70"/>
      <c r="AUE35" s="70"/>
      <c r="AUF35" s="70"/>
      <c r="AUG35" s="70"/>
      <c r="AUH35" s="30"/>
      <c r="AUI35" s="30"/>
      <c r="AUJ35" s="29"/>
      <c r="AUK35" s="29"/>
      <c r="AUL35" s="69"/>
      <c r="AUM35" s="69"/>
      <c r="AUN35" s="69"/>
      <c r="AUO35" s="69"/>
      <c r="AUP35" s="70"/>
      <c r="AUQ35" s="70"/>
      <c r="AUR35" s="70"/>
      <c r="AUS35" s="70"/>
      <c r="AUT35" s="30"/>
      <c r="AUU35" s="30"/>
      <c r="AUV35" s="29"/>
      <c r="AUW35" s="29"/>
      <c r="AUX35" s="69"/>
      <c r="AUY35" s="69"/>
      <c r="AUZ35" s="69"/>
      <c r="AVA35" s="69"/>
      <c r="AVB35" s="70"/>
      <c r="AVC35" s="70"/>
      <c r="AVD35" s="70"/>
      <c r="AVE35" s="70"/>
      <c r="AVF35" s="30"/>
      <c r="AVG35" s="30"/>
      <c r="AVH35" s="29"/>
      <c r="AVI35" s="29"/>
      <c r="AVJ35" s="69"/>
      <c r="AVK35" s="69"/>
      <c r="AVL35" s="69"/>
      <c r="AVM35" s="69"/>
      <c r="AVN35" s="70"/>
      <c r="AVO35" s="70"/>
      <c r="AVP35" s="70"/>
      <c r="AVQ35" s="70"/>
      <c r="AVR35" s="30"/>
      <c r="AVS35" s="30"/>
      <c r="AVT35" s="29"/>
      <c r="AVU35" s="29"/>
      <c r="AVV35" s="69"/>
      <c r="AVW35" s="69"/>
      <c r="AVX35" s="69"/>
      <c r="AVY35" s="69"/>
      <c r="AVZ35" s="70"/>
      <c r="AWA35" s="70"/>
      <c r="AWB35" s="70"/>
      <c r="AWC35" s="70"/>
      <c r="AWD35" s="30"/>
      <c r="AWE35" s="30"/>
      <c r="AWF35" s="29"/>
      <c r="AWG35" s="29"/>
      <c r="AWH35" s="69"/>
      <c r="AWI35" s="69"/>
      <c r="AWJ35" s="69"/>
      <c r="AWK35" s="69"/>
      <c r="AWL35" s="70"/>
      <c r="AWM35" s="70"/>
      <c r="AWN35" s="70"/>
      <c r="AWO35" s="70"/>
      <c r="AWP35" s="30"/>
      <c r="AWQ35" s="30"/>
      <c r="AWR35" s="29"/>
      <c r="AWS35" s="29"/>
      <c r="AWT35" s="69"/>
      <c r="AWU35" s="69"/>
      <c r="AWV35" s="69"/>
      <c r="AWW35" s="69"/>
      <c r="AWX35" s="70"/>
      <c r="AWY35" s="70"/>
      <c r="AWZ35" s="70"/>
      <c r="AXA35" s="70"/>
      <c r="AXB35" s="30"/>
      <c r="AXC35" s="30"/>
      <c r="AXD35" s="29"/>
      <c r="AXE35" s="29"/>
      <c r="AXF35" s="69"/>
      <c r="AXG35" s="69"/>
      <c r="AXH35" s="69"/>
      <c r="AXI35" s="69"/>
      <c r="AXJ35" s="70"/>
      <c r="AXK35" s="70"/>
      <c r="AXL35" s="70"/>
      <c r="AXM35" s="70"/>
      <c r="AXN35" s="30"/>
      <c r="AXO35" s="30"/>
      <c r="AXP35" s="29"/>
      <c r="AXQ35" s="29"/>
      <c r="AXR35" s="69"/>
      <c r="AXS35" s="69"/>
      <c r="AXT35" s="69"/>
      <c r="AXU35" s="69"/>
      <c r="AXV35" s="70"/>
      <c r="AXW35" s="70"/>
      <c r="AXX35" s="70"/>
      <c r="AXY35" s="70"/>
      <c r="AXZ35" s="30"/>
      <c r="AYA35" s="30"/>
      <c r="AYB35" s="29"/>
      <c r="AYC35" s="29"/>
      <c r="AYD35" s="69"/>
      <c r="AYE35" s="69"/>
      <c r="AYF35" s="69"/>
      <c r="AYG35" s="69"/>
      <c r="AYH35" s="70"/>
      <c r="AYI35" s="70"/>
      <c r="AYJ35" s="70"/>
      <c r="AYK35" s="70"/>
      <c r="AYL35" s="30"/>
      <c r="AYM35" s="30"/>
      <c r="AYN35" s="29"/>
      <c r="AYO35" s="29"/>
      <c r="AYP35" s="69"/>
      <c r="AYQ35" s="69"/>
      <c r="AYR35" s="69"/>
      <c r="AYS35" s="69"/>
      <c r="AYT35" s="70"/>
      <c r="AYU35" s="70"/>
      <c r="AYV35" s="70"/>
      <c r="AYW35" s="70"/>
      <c r="AYX35" s="30"/>
      <c r="AYY35" s="30"/>
      <c r="AYZ35" s="29"/>
      <c r="AZA35" s="29"/>
      <c r="AZB35" s="69"/>
      <c r="AZC35" s="69"/>
      <c r="AZD35" s="69"/>
      <c r="AZE35" s="69"/>
      <c r="AZF35" s="70"/>
      <c r="AZG35" s="70"/>
      <c r="AZH35" s="70"/>
      <c r="AZI35" s="70"/>
      <c r="AZJ35" s="30"/>
      <c r="AZK35" s="30"/>
      <c r="AZL35" s="29"/>
      <c r="AZM35" s="29"/>
      <c r="AZN35" s="69"/>
      <c r="AZO35" s="69"/>
      <c r="AZP35" s="69"/>
      <c r="AZQ35" s="69"/>
      <c r="AZR35" s="70"/>
      <c r="AZS35" s="70"/>
      <c r="AZT35" s="70"/>
      <c r="AZU35" s="70"/>
      <c r="AZV35" s="30"/>
      <c r="AZW35" s="30"/>
      <c r="AZX35" s="29"/>
      <c r="AZY35" s="29"/>
      <c r="AZZ35" s="69"/>
      <c r="BAA35" s="69"/>
      <c r="BAB35" s="69"/>
      <c r="BAC35" s="69"/>
      <c r="BAD35" s="70"/>
      <c r="BAE35" s="70"/>
      <c r="BAF35" s="70"/>
      <c r="BAG35" s="70"/>
      <c r="BAH35" s="30"/>
      <c r="BAI35" s="30"/>
      <c r="BAJ35" s="29"/>
      <c r="BAK35" s="29"/>
      <c r="BAL35" s="69"/>
      <c r="BAM35" s="69"/>
      <c r="BAN35" s="69"/>
      <c r="BAO35" s="69"/>
      <c r="BAP35" s="70"/>
      <c r="BAQ35" s="70"/>
      <c r="BAR35" s="70"/>
      <c r="BAS35" s="70"/>
      <c r="BAT35" s="30"/>
      <c r="BAU35" s="30"/>
      <c r="BAV35" s="29"/>
      <c r="BAW35" s="29"/>
      <c r="BAX35" s="69"/>
      <c r="BAY35" s="69"/>
      <c r="BAZ35" s="69"/>
      <c r="BBA35" s="69"/>
      <c r="BBB35" s="70"/>
      <c r="BBC35" s="70"/>
      <c r="BBD35" s="70"/>
      <c r="BBE35" s="70"/>
      <c r="BBF35" s="30"/>
      <c r="BBG35" s="30"/>
      <c r="BBH35" s="29"/>
      <c r="BBI35" s="29"/>
      <c r="BBJ35" s="69"/>
      <c r="BBK35" s="69"/>
      <c r="BBL35" s="69"/>
      <c r="BBM35" s="69"/>
      <c r="BBN35" s="70"/>
      <c r="BBO35" s="70"/>
      <c r="BBP35" s="70"/>
      <c r="BBQ35" s="70"/>
      <c r="BBR35" s="30"/>
      <c r="BBS35" s="30"/>
      <c r="BBT35" s="29"/>
      <c r="BBU35" s="29"/>
      <c r="BBV35" s="69"/>
      <c r="BBW35" s="69"/>
      <c r="BBX35" s="69"/>
      <c r="BBY35" s="69"/>
      <c r="BBZ35" s="70"/>
      <c r="BCA35" s="70"/>
      <c r="BCB35" s="70"/>
      <c r="BCC35" s="70"/>
      <c r="BCD35" s="30"/>
      <c r="BCE35" s="30"/>
      <c r="BCF35" s="29"/>
      <c r="BCG35" s="29"/>
      <c r="BCH35" s="69"/>
      <c r="BCI35" s="69"/>
      <c r="BCJ35" s="69"/>
      <c r="BCK35" s="69"/>
      <c r="BCL35" s="70"/>
      <c r="BCM35" s="70"/>
      <c r="BCN35" s="70"/>
      <c r="BCO35" s="70"/>
      <c r="BCP35" s="30"/>
      <c r="BCQ35" s="30"/>
      <c r="BCR35" s="29"/>
      <c r="BCS35" s="29"/>
      <c r="BCT35" s="69"/>
      <c r="BCU35" s="69"/>
      <c r="BCV35" s="69"/>
      <c r="BCW35" s="69"/>
      <c r="BCX35" s="70"/>
      <c r="BCY35" s="70"/>
      <c r="BCZ35" s="70"/>
      <c r="BDA35" s="70"/>
      <c r="BDB35" s="30"/>
      <c r="BDC35" s="30"/>
      <c r="BDD35" s="29"/>
      <c r="BDE35" s="29"/>
      <c r="BDF35" s="69"/>
      <c r="BDG35" s="69"/>
      <c r="BDH35" s="69"/>
      <c r="BDI35" s="69"/>
      <c r="BDJ35" s="70"/>
      <c r="BDK35" s="70"/>
      <c r="BDL35" s="70"/>
      <c r="BDM35" s="70"/>
      <c r="BDN35" s="30"/>
      <c r="BDO35" s="30"/>
      <c r="BDP35" s="29"/>
      <c r="BDQ35" s="29"/>
      <c r="BDR35" s="69"/>
      <c r="BDS35" s="69"/>
      <c r="BDT35" s="69"/>
      <c r="BDU35" s="69"/>
      <c r="BDV35" s="70"/>
      <c r="BDW35" s="70"/>
      <c r="BDX35" s="70"/>
      <c r="BDY35" s="70"/>
      <c r="BDZ35" s="30"/>
      <c r="BEA35" s="30"/>
      <c r="BEB35" s="29"/>
      <c r="BEC35" s="29"/>
      <c r="BED35" s="69"/>
      <c r="BEE35" s="69"/>
      <c r="BEF35" s="69"/>
      <c r="BEG35" s="69"/>
      <c r="BEH35" s="70"/>
      <c r="BEI35" s="70"/>
      <c r="BEJ35" s="70"/>
      <c r="BEK35" s="70"/>
      <c r="BEL35" s="30"/>
      <c r="BEM35" s="30"/>
      <c r="BEN35" s="29"/>
      <c r="BEO35" s="29"/>
      <c r="BEP35" s="69"/>
      <c r="BEQ35" s="69"/>
      <c r="BER35" s="69"/>
      <c r="BES35" s="69"/>
      <c r="BET35" s="70"/>
      <c r="BEU35" s="70"/>
      <c r="BEV35" s="70"/>
      <c r="BEW35" s="70"/>
      <c r="BEX35" s="30"/>
      <c r="BEY35" s="30"/>
      <c r="BEZ35" s="29"/>
      <c r="BFA35" s="29"/>
      <c r="BFB35" s="69"/>
      <c r="BFC35" s="69"/>
      <c r="BFD35" s="69"/>
      <c r="BFE35" s="69"/>
      <c r="BFF35" s="70"/>
      <c r="BFG35" s="70"/>
      <c r="BFH35" s="70"/>
      <c r="BFI35" s="70"/>
      <c r="BFJ35" s="30"/>
      <c r="BFK35" s="30"/>
      <c r="BFL35" s="29"/>
      <c r="BFM35" s="29"/>
      <c r="BFN35" s="69"/>
      <c r="BFO35" s="69"/>
      <c r="BFP35" s="69"/>
      <c r="BFQ35" s="69"/>
      <c r="BFR35" s="70"/>
      <c r="BFS35" s="70"/>
      <c r="BFT35" s="70"/>
      <c r="BFU35" s="70"/>
      <c r="BFV35" s="30"/>
      <c r="BFW35" s="30"/>
      <c r="BFX35" s="29"/>
      <c r="BFY35" s="29"/>
      <c r="BFZ35" s="69"/>
      <c r="BGA35" s="69"/>
      <c r="BGB35" s="69"/>
      <c r="BGC35" s="69"/>
      <c r="BGD35" s="70"/>
      <c r="BGE35" s="70"/>
      <c r="BGF35" s="70"/>
      <c r="BGG35" s="70"/>
      <c r="BGH35" s="30"/>
      <c r="BGI35" s="30"/>
      <c r="BGJ35" s="29"/>
      <c r="BGK35" s="29"/>
      <c r="BGL35" s="69"/>
      <c r="BGM35" s="69"/>
      <c r="BGN35" s="69"/>
      <c r="BGO35" s="69"/>
      <c r="BGP35" s="70"/>
      <c r="BGQ35" s="70"/>
      <c r="BGR35" s="70"/>
      <c r="BGS35" s="70"/>
      <c r="BGT35" s="30"/>
      <c r="BGU35" s="30"/>
      <c r="BGV35" s="29"/>
      <c r="BGW35" s="29"/>
      <c r="BGX35" s="69"/>
      <c r="BGY35" s="69"/>
      <c r="BGZ35" s="69"/>
      <c r="BHA35" s="69"/>
      <c r="BHB35" s="70"/>
      <c r="BHC35" s="70"/>
      <c r="BHD35" s="70"/>
      <c r="BHE35" s="70"/>
      <c r="BHF35" s="30"/>
      <c r="BHG35" s="30"/>
      <c r="BHH35" s="29"/>
      <c r="BHI35" s="29"/>
      <c r="BHJ35" s="69"/>
      <c r="BHK35" s="69"/>
      <c r="BHL35" s="69"/>
      <c r="BHM35" s="69"/>
      <c r="BHN35" s="70"/>
      <c r="BHO35" s="70"/>
      <c r="BHP35" s="70"/>
      <c r="BHQ35" s="70"/>
      <c r="BHR35" s="30"/>
      <c r="BHS35" s="30"/>
      <c r="BHT35" s="29"/>
      <c r="BHU35" s="29"/>
      <c r="BHV35" s="69"/>
      <c r="BHW35" s="69"/>
      <c r="BHX35" s="69"/>
      <c r="BHY35" s="69"/>
      <c r="BHZ35" s="70"/>
      <c r="BIA35" s="70"/>
      <c r="BIB35" s="70"/>
      <c r="BIC35" s="70"/>
      <c r="BID35" s="30"/>
      <c r="BIE35" s="30"/>
      <c r="BIF35" s="29"/>
      <c r="BIG35" s="29"/>
      <c r="BIH35" s="69"/>
      <c r="BII35" s="69"/>
      <c r="BIJ35" s="69"/>
      <c r="BIK35" s="69"/>
      <c r="BIL35" s="70"/>
      <c r="BIM35" s="70"/>
      <c r="BIN35" s="70"/>
      <c r="BIO35" s="70"/>
      <c r="BIP35" s="30"/>
      <c r="BIQ35" s="30"/>
      <c r="BIR35" s="29"/>
      <c r="BIS35" s="29"/>
      <c r="BIT35" s="69"/>
      <c r="BIU35" s="69"/>
      <c r="BIV35" s="69"/>
      <c r="BIW35" s="69"/>
      <c r="BIX35" s="70"/>
      <c r="BIY35" s="70"/>
      <c r="BIZ35" s="70"/>
      <c r="BJA35" s="70"/>
      <c r="BJB35" s="30"/>
      <c r="BJC35" s="30"/>
      <c r="BJD35" s="29"/>
      <c r="BJE35" s="29"/>
      <c r="BJF35" s="69"/>
      <c r="BJG35" s="69"/>
      <c r="BJH35" s="69"/>
      <c r="BJI35" s="69"/>
      <c r="BJJ35" s="70"/>
      <c r="BJK35" s="70"/>
      <c r="BJL35" s="70"/>
      <c r="BJM35" s="70"/>
      <c r="BJN35" s="30"/>
      <c r="BJO35" s="30"/>
      <c r="BJP35" s="29"/>
      <c r="BJQ35" s="29"/>
      <c r="BJR35" s="69"/>
      <c r="BJS35" s="69"/>
      <c r="BJT35" s="69"/>
      <c r="BJU35" s="69"/>
      <c r="BJV35" s="70"/>
      <c r="BJW35" s="70"/>
      <c r="BJX35" s="70"/>
      <c r="BJY35" s="70"/>
      <c r="BJZ35" s="30"/>
      <c r="BKA35" s="30"/>
      <c r="BKB35" s="29"/>
      <c r="BKC35" s="29"/>
      <c r="BKD35" s="69"/>
      <c r="BKE35" s="69"/>
      <c r="BKF35" s="69"/>
      <c r="BKG35" s="69"/>
      <c r="BKH35" s="70"/>
      <c r="BKI35" s="70"/>
      <c r="BKJ35" s="70"/>
      <c r="BKK35" s="70"/>
      <c r="BKL35" s="30"/>
      <c r="BKM35" s="30"/>
      <c r="BKN35" s="29"/>
      <c r="BKO35" s="29"/>
      <c r="BKP35" s="69"/>
      <c r="BKQ35" s="69"/>
      <c r="BKR35" s="69"/>
      <c r="BKS35" s="69"/>
      <c r="BKT35" s="70"/>
      <c r="BKU35" s="70"/>
      <c r="BKV35" s="70"/>
      <c r="BKW35" s="70"/>
      <c r="BKX35" s="30"/>
      <c r="BKY35" s="30"/>
      <c r="BKZ35" s="29"/>
      <c r="BLA35" s="29"/>
      <c r="BLB35" s="69"/>
      <c r="BLC35" s="69"/>
      <c r="BLD35" s="69"/>
      <c r="BLE35" s="69"/>
      <c r="BLF35" s="70"/>
      <c r="BLG35" s="70"/>
      <c r="BLH35" s="70"/>
      <c r="BLI35" s="70"/>
      <c r="BLJ35" s="30"/>
      <c r="BLK35" s="30"/>
      <c r="BLL35" s="29"/>
      <c r="BLM35" s="29"/>
      <c r="BLN35" s="69"/>
      <c r="BLO35" s="69"/>
      <c r="BLP35" s="69"/>
      <c r="BLQ35" s="69"/>
      <c r="BLR35" s="70"/>
      <c r="BLS35" s="70"/>
      <c r="BLT35" s="70"/>
      <c r="BLU35" s="70"/>
      <c r="BLV35" s="30"/>
      <c r="BLW35" s="30"/>
      <c r="BLX35" s="29"/>
      <c r="BLY35" s="29"/>
      <c r="BLZ35" s="69"/>
      <c r="BMA35" s="69"/>
      <c r="BMB35" s="69"/>
      <c r="BMC35" s="69"/>
      <c r="BMD35" s="70"/>
      <c r="BME35" s="70"/>
      <c r="BMF35" s="70"/>
      <c r="BMG35" s="70"/>
      <c r="BMH35" s="30"/>
      <c r="BMI35" s="30"/>
      <c r="BMJ35" s="29"/>
      <c r="BMK35" s="29"/>
      <c r="BML35" s="69"/>
      <c r="BMM35" s="69"/>
      <c r="BMN35" s="69"/>
      <c r="BMO35" s="69"/>
      <c r="BMP35" s="70"/>
      <c r="BMQ35" s="70"/>
      <c r="BMR35" s="70"/>
      <c r="BMS35" s="70"/>
      <c r="BMT35" s="30"/>
      <c r="BMU35" s="30"/>
      <c r="BMV35" s="29"/>
      <c r="BMW35" s="29"/>
      <c r="BMX35" s="69"/>
      <c r="BMY35" s="69"/>
      <c r="BMZ35" s="69"/>
      <c r="BNA35" s="69"/>
      <c r="BNB35" s="70"/>
      <c r="BNC35" s="70"/>
      <c r="BND35" s="70"/>
      <c r="BNE35" s="70"/>
      <c r="BNF35" s="30"/>
      <c r="BNG35" s="30"/>
      <c r="BNH35" s="29"/>
      <c r="BNI35" s="29"/>
      <c r="BNJ35" s="69"/>
      <c r="BNK35" s="69"/>
      <c r="BNL35" s="69"/>
      <c r="BNM35" s="69"/>
      <c r="BNN35" s="70"/>
      <c r="BNO35" s="70"/>
      <c r="BNP35" s="70"/>
      <c r="BNQ35" s="70"/>
      <c r="BNR35" s="30"/>
      <c r="BNS35" s="30"/>
      <c r="BNT35" s="29"/>
      <c r="BNU35" s="29"/>
      <c r="BNV35" s="69"/>
      <c r="BNW35" s="69"/>
      <c r="BNX35" s="69"/>
      <c r="BNY35" s="69"/>
      <c r="BNZ35" s="70"/>
      <c r="BOA35" s="70"/>
      <c r="BOB35" s="70"/>
      <c r="BOC35" s="70"/>
      <c r="BOD35" s="30"/>
      <c r="BOE35" s="30"/>
      <c r="BOF35" s="29"/>
      <c r="BOG35" s="29"/>
      <c r="BOH35" s="69"/>
      <c r="BOI35" s="69"/>
      <c r="BOJ35" s="69"/>
      <c r="BOK35" s="69"/>
      <c r="BOL35" s="70"/>
      <c r="BOM35" s="70"/>
      <c r="BON35" s="70"/>
      <c r="BOO35" s="70"/>
      <c r="BOP35" s="30"/>
      <c r="BOQ35" s="30"/>
      <c r="BOR35" s="29"/>
      <c r="BOS35" s="29"/>
      <c r="BOT35" s="69"/>
      <c r="BOU35" s="69"/>
      <c r="BOV35" s="69"/>
      <c r="BOW35" s="69"/>
      <c r="BOX35" s="70"/>
      <c r="BOY35" s="70"/>
      <c r="BOZ35" s="70"/>
      <c r="BPA35" s="70"/>
      <c r="BPB35" s="30"/>
      <c r="BPC35" s="30"/>
      <c r="BPD35" s="29"/>
      <c r="BPE35" s="29"/>
      <c r="BPF35" s="69"/>
      <c r="BPG35" s="69"/>
      <c r="BPH35" s="69"/>
      <c r="BPI35" s="69"/>
      <c r="BPJ35" s="70"/>
      <c r="BPK35" s="70"/>
      <c r="BPL35" s="70"/>
      <c r="BPM35" s="70"/>
      <c r="BPN35" s="30"/>
      <c r="BPO35" s="30"/>
      <c r="BPP35" s="29"/>
      <c r="BPQ35" s="29"/>
      <c r="BPR35" s="69"/>
      <c r="BPS35" s="69"/>
      <c r="BPT35" s="69"/>
      <c r="BPU35" s="69"/>
      <c r="BPV35" s="70"/>
      <c r="BPW35" s="70"/>
      <c r="BPX35" s="70"/>
      <c r="BPY35" s="70"/>
      <c r="BPZ35" s="30"/>
      <c r="BQA35" s="30"/>
      <c r="BQB35" s="29"/>
      <c r="BQC35" s="29"/>
      <c r="BQD35" s="69"/>
      <c r="BQE35" s="69"/>
      <c r="BQF35" s="69"/>
      <c r="BQG35" s="69"/>
      <c r="BQH35" s="70"/>
      <c r="BQI35" s="70"/>
      <c r="BQJ35" s="70"/>
      <c r="BQK35" s="70"/>
      <c r="BQL35" s="30"/>
      <c r="BQM35" s="30"/>
      <c r="BQN35" s="29"/>
      <c r="BQO35" s="29"/>
      <c r="BQP35" s="69"/>
      <c r="BQQ35" s="69"/>
      <c r="BQR35" s="69"/>
      <c r="BQS35" s="69"/>
      <c r="BQT35" s="70"/>
      <c r="BQU35" s="70"/>
      <c r="BQV35" s="70"/>
      <c r="BQW35" s="70"/>
      <c r="BQX35" s="30"/>
      <c r="BQY35" s="30"/>
      <c r="BQZ35" s="29"/>
      <c r="BRA35" s="29"/>
      <c r="BRB35" s="69"/>
      <c r="BRC35" s="69"/>
      <c r="BRD35" s="69"/>
      <c r="BRE35" s="69"/>
      <c r="BRF35" s="70"/>
      <c r="BRG35" s="70"/>
      <c r="BRH35" s="70"/>
      <c r="BRI35" s="70"/>
      <c r="BRJ35" s="30"/>
      <c r="BRK35" s="30"/>
      <c r="BRL35" s="29"/>
      <c r="BRM35" s="29"/>
      <c r="BRN35" s="69"/>
      <c r="BRO35" s="69"/>
      <c r="BRP35" s="69"/>
      <c r="BRQ35" s="69"/>
      <c r="BRR35" s="70"/>
      <c r="BRS35" s="70"/>
      <c r="BRT35" s="70"/>
      <c r="BRU35" s="70"/>
      <c r="BRV35" s="30"/>
      <c r="BRW35" s="30"/>
      <c r="BRX35" s="29"/>
      <c r="BRY35" s="29"/>
      <c r="BRZ35" s="69"/>
      <c r="BSA35" s="69"/>
      <c r="BSB35" s="69"/>
      <c r="BSC35" s="69"/>
      <c r="BSD35" s="70"/>
      <c r="BSE35" s="70"/>
      <c r="BSF35" s="70"/>
      <c r="BSG35" s="70"/>
      <c r="BSH35" s="30"/>
      <c r="BSI35" s="30"/>
      <c r="BSJ35" s="29"/>
      <c r="BSK35" s="29"/>
      <c r="BSL35" s="69"/>
      <c r="BSM35" s="69"/>
      <c r="BSN35" s="69"/>
      <c r="BSO35" s="69"/>
      <c r="BSP35" s="70"/>
      <c r="BSQ35" s="70"/>
      <c r="BSR35" s="70"/>
      <c r="BSS35" s="70"/>
      <c r="BST35" s="30"/>
      <c r="BSU35" s="30"/>
      <c r="BSV35" s="29"/>
      <c r="BSW35" s="29"/>
      <c r="BSX35" s="69"/>
      <c r="BSY35" s="69"/>
      <c r="BSZ35" s="69"/>
      <c r="BTA35" s="69"/>
      <c r="BTB35" s="70"/>
      <c r="BTC35" s="70"/>
      <c r="BTD35" s="70"/>
      <c r="BTE35" s="70"/>
      <c r="BTF35" s="30"/>
      <c r="BTG35" s="30"/>
      <c r="BTH35" s="29"/>
      <c r="BTI35" s="29"/>
      <c r="BTJ35" s="69"/>
      <c r="BTK35" s="69"/>
      <c r="BTL35" s="69"/>
      <c r="BTM35" s="69"/>
      <c r="BTN35" s="70"/>
      <c r="BTO35" s="70"/>
      <c r="BTP35" s="70"/>
      <c r="BTQ35" s="70"/>
      <c r="BTR35" s="30"/>
      <c r="BTS35" s="30"/>
      <c r="BTT35" s="29"/>
      <c r="BTU35" s="29"/>
      <c r="BTV35" s="69"/>
      <c r="BTW35" s="69"/>
      <c r="BTX35" s="69"/>
      <c r="BTY35" s="69"/>
      <c r="BTZ35" s="70"/>
      <c r="BUA35" s="70"/>
      <c r="BUB35" s="70"/>
      <c r="BUC35" s="70"/>
      <c r="BUD35" s="30"/>
      <c r="BUE35" s="30"/>
      <c r="BUF35" s="29"/>
      <c r="BUG35" s="29"/>
      <c r="BUH35" s="69"/>
      <c r="BUI35" s="69"/>
      <c r="BUJ35" s="69"/>
      <c r="BUK35" s="69"/>
      <c r="BUL35" s="70"/>
      <c r="BUM35" s="70"/>
      <c r="BUN35" s="70"/>
      <c r="BUO35" s="70"/>
      <c r="BUP35" s="30"/>
      <c r="BUQ35" s="30"/>
      <c r="BUR35" s="29"/>
      <c r="BUS35" s="29"/>
      <c r="BUT35" s="69"/>
      <c r="BUU35" s="69"/>
      <c r="BUV35" s="69"/>
      <c r="BUW35" s="69"/>
      <c r="BUX35" s="70"/>
      <c r="BUY35" s="70"/>
      <c r="BUZ35" s="70"/>
      <c r="BVA35" s="70"/>
      <c r="BVB35" s="30"/>
      <c r="BVC35" s="30"/>
      <c r="BVD35" s="29"/>
      <c r="BVE35" s="29"/>
      <c r="BVF35" s="69"/>
      <c r="BVG35" s="69"/>
      <c r="BVH35" s="69"/>
      <c r="BVI35" s="69"/>
      <c r="BVJ35" s="70"/>
      <c r="BVK35" s="70"/>
      <c r="BVL35" s="70"/>
      <c r="BVM35" s="70"/>
      <c r="BVN35" s="30"/>
      <c r="BVO35" s="30"/>
      <c r="BVP35" s="29"/>
      <c r="BVQ35" s="29"/>
      <c r="BVR35" s="69"/>
      <c r="BVS35" s="69"/>
      <c r="BVT35" s="69"/>
      <c r="BVU35" s="69"/>
      <c r="BVV35" s="70"/>
      <c r="BVW35" s="70"/>
      <c r="BVX35" s="70"/>
      <c r="BVY35" s="70"/>
      <c r="BVZ35" s="30"/>
      <c r="BWA35" s="30"/>
      <c r="BWB35" s="29"/>
      <c r="BWC35" s="29"/>
      <c r="BWD35" s="69"/>
      <c r="BWE35" s="69"/>
      <c r="BWF35" s="69"/>
      <c r="BWG35" s="69"/>
      <c r="BWH35" s="70"/>
      <c r="BWI35" s="70"/>
      <c r="BWJ35" s="70"/>
      <c r="BWK35" s="70"/>
      <c r="BWL35" s="30"/>
      <c r="BWM35" s="30"/>
      <c r="BWN35" s="29"/>
      <c r="BWO35" s="29"/>
      <c r="BWP35" s="69"/>
      <c r="BWQ35" s="69"/>
      <c r="BWR35" s="69"/>
      <c r="BWS35" s="69"/>
      <c r="BWT35" s="70"/>
      <c r="BWU35" s="70"/>
      <c r="BWV35" s="70"/>
      <c r="BWW35" s="70"/>
      <c r="BWX35" s="30"/>
      <c r="BWY35" s="30"/>
      <c r="BWZ35" s="29"/>
      <c r="BXA35" s="29"/>
      <c r="BXB35" s="69"/>
      <c r="BXC35" s="69"/>
      <c r="BXD35" s="69"/>
      <c r="BXE35" s="69"/>
      <c r="BXF35" s="70"/>
      <c r="BXG35" s="70"/>
      <c r="BXH35" s="70"/>
      <c r="BXI35" s="70"/>
      <c r="BXJ35" s="30"/>
      <c r="BXK35" s="30"/>
      <c r="BXL35" s="29"/>
      <c r="BXM35" s="29"/>
      <c r="BXN35" s="69"/>
      <c r="BXO35" s="69"/>
      <c r="BXP35" s="69"/>
      <c r="BXQ35" s="69"/>
      <c r="BXR35" s="70"/>
      <c r="BXS35" s="70"/>
      <c r="BXT35" s="70"/>
      <c r="BXU35" s="70"/>
      <c r="BXV35" s="30"/>
      <c r="BXW35" s="30"/>
      <c r="BXX35" s="29"/>
      <c r="BXY35" s="29"/>
      <c r="BXZ35" s="69"/>
      <c r="BYA35" s="69"/>
      <c r="BYB35" s="69"/>
      <c r="BYC35" s="69"/>
      <c r="BYD35" s="70"/>
      <c r="BYE35" s="70"/>
      <c r="BYF35" s="70"/>
      <c r="BYG35" s="70"/>
      <c r="BYH35" s="30"/>
      <c r="BYI35" s="30"/>
      <c r="BYJ35" s="29"/>
      <c r="BYK35" s="29"/>
      <c r="BYL35" s="69"/>
      <c r="BYM35" s="69"/>
      <c r="BYN35" s="69"/>
      <c r="BYO35" s="69"/>
      <c r="BYP35" s="70"/>
      <c r="BYQ35" s="70"/>
      <c r="BYR35" s="70"/>
      <c r="BYS35" s="70"/>
      <c r="BYT35" s="30"/>
      <c r="BYU35" s="30"/>
      <c r="BYV35" s="29"/>
      <c r="BYW35" s="29"/>
      <c r="BYX35" s="69"/>
      <c r="BYY35" s="69"/>
      <c r="BYZ35" s="69"/>
      <c r="BZA35" s="69"/>
      <c r="BZB35" s="70"/>
      <c r="BZC35" s="70"/>
      <c r="BZD35" s="70"/>
      <c r="BZE35" s="70"/>
      <c r="BZF35" s="30"/>
      <c r="BZG35" s="30"/>
      <c r="BZH35" s="29"/>
      <c r="BZI35" s="29"/>
      <c r="BZJ35" s="69"/>
      <c r="BZK35" s="69"/>
      <c r="BZL35" s="69"/>
      <c r="BZM35" s="69"/>
      <c r="BZN35" s="70"/>
      <c r="BZO35" s="70"/>
      <c r="BZP35" s="70"/>
      <c r="BZQ35" s="70"/>
      <c r="BZR35" s="30"/>
      <c r="BZS35" s="30"/>
      <c r="BZT35" s="29"/>
      <c r="BZU35" s="29"/>
      <c r="BZV35" s="69"/>
      <c r="BZW35" s="69"/>
      <c r="BZX35" s="69"/>
      <c r="BZY35" s="69"/>
      <c r="BZZ35" s="70"/>
      <c r="CAA35" s="70"/>
      <c r="CAB35" s="70"/>
      <c r="CAC35" s="70"/>
      <c r="CAD35" s="30"/>
      <c r="CAE35" s="30"/>
      <c r="CAF35" s="29"/>
      <c r="CAG35" s="29"/>
      <c r="CAH35" s="69"/>
      <c r="CAI35" s="69"/>
      <c r="CAJ35" s="69"/>
      <c r="CAK35" s="69"/>
      <c r="CAL35" s="70"/>
      <c r="CAM35" s="70"/>
      <c r="CAN35" s="70"/>
      <c r="CAO35" s="70"/>
      <c r="CAP35" s="30"/>
      <c r="CAQ35" s="30"/>
      <c r="CAR35" s="29"/>
      <c r="CAS35" s="29"/>
      <c r="CAT35" s="69"/>
      <c r="CAU35" s="69"/>
      <c r="CAV35" s="69"/>
      <c r="CAW35" s="69"/>
      <c r="CAX35" s="70"/>
      <c r="CAY35" s="70"/>
      <c r="CAZ35" s="70"/>
      <c r="CBA35" s="70"/>
      <c r="CBB35" s="30"/>
      <c r="CBC35" s="30"/>
      <c r="CBD35" s="29"/>
      <c r="CBE35" s="29"/>
      <c r="CBF35" s="69"/>
      <c r="CBG35" s="69"/>
      <c r="CBH35" s="69"/>
      <c r="CBI35" s="69"/>
      <c r="CBJ35" s="70"/>
      <c r="CBK35" s="70"/>
      <c r="CBL35" s="70"/>
      <c r="CBM35" s="70"/>
      <c r="CBN35" s="30"/>
      <c r="CBO35" s="30"/>
      <c r="CBP35" s="29"/>
      <c r="CBQ35" s="29"/>
      <c r="CBR35" s="69"/>
      <c r="CBS35" s="69"/>
      <c r="CBT35" s="69"/>
      <c r="CBU35" s="69"/>
      <c r="CBV35" s="70"/>
      <c r="CBW35" s="70"/>
      <c r="CBX35" s="70"/>
      <c r="CBY35" s="70"/>
      <c r="CBZ35" s="30"/>
      <c r="CCA35" s="30"/>
      <c r="CCB35" s="29"/>
      <c r="CCC35" s="29"/>
      <c r="CCD35" s="69"/>
      <c r="CCE35" s="69"/>
      <c r="CCF35" s="69"/>
      <c r="CCG35" s="69"/>
      <c r="CCH35" s="70"/>
      <c r="CCI35" s="70"/>
      <c r="CCJ35" s="70"/>
      <c r="CCK35" s="70"/>
      <c r="CCL35" s="30"/>
      <c r="CCM35" s="30"/>
      <c r="CCN35" s="29"/>
      <c r="CCO35" s="29"/>
      <c r="CCP35" s="69"/>
      <c r="CCQ35" s="69"/>
      <c r="CCR35" s="69"/>
      <c r="CCS35" s="69"/>
      <c r="CCT35" s="70"/>
      <c r="CCU35" s="70"/>
      <c r="CCV35" s="70"/>
      <c r="CCW35" s="70"/>
      <c r="CCX35" s="30"/>
      <c r="CCY35" s="30"/>
      <c r="CCZ35" s="29"/>
      <c r="CDA35" s="29"/>
      <c r="CDB35" s="69"/>
      <c r="CDC35" s="69"/>
      <c r="CDD35" s="69"/>
      <c r="CDE35" s="69"/>
      <c r="CDF35" s="70"/>
      <c r="CDG35" s="70"/>
      <c r="CDH35" s="70"/>
      <c r="CDI35" s="70"/>
      <c r="CDJ35" s="30"/>
      <c r="CDK35" s="30"/>
      <c r="CDL35" s="29"/>
      <c r="CDM35" s="29"/>
      <c r="CDN35" s="69"/>
      <c r="CDO35" s="69"/>
      <c r="CDP35" s="69"/>
      <c r="CDQ35" s="69"/>
      <c r="CDR35" s="70"/>
      <c r="CDS35" s="70"/>
      <c r="CDT35" s="70"/>
      <c r="CDU35" s="70"/>
      <c r="CDV35" s="30"/>
      <c r="CDW35" s="30"/>
      <c r="CDX35" s="29"/>
      <c r="CDY35" s="29"/>
      <c r="CDZ35" s="69"/>
      <c r="CEA35" s="69"/>
      <c r="CEB35" s="69"/>
      <c r="CEC35" s="69"/>
      <c r="CED35" s="70"/>
      <c r="CEE35" s="70"/>
      <c r="CEF35" s="70"/>
      <c r="CEG35" s="70"/>
      <c r="CEH35" s="30"/>
      <c r="CEI35" s="30"/>
      <c r="CEJ35" s="29"/>
      <c r="CEK35" s="29"/>
      <c r="CEL35" s="69"/>
      <c r="CEM35" s="69"/>
      <c r="CEN35" s="69"/>
      <c r="CEO35" s="69"/>
      <c r="CEP35" s="70"/>
      <c r="CEQ35" s="70"/>
      <c r="CER35" s="70"/>
      <c r="CES35" s="70"/>
      <c r="CET35" s="30"/>
      <c r="CEU35" s="30"/>
      <c r="CEV35" s="29"/>
      <c r="CEW35" s="29"/>
      <c r="CEX35" s="69"/>
      <c r="CEY35" s="69"/>
      <c r="CEZ35" s="69"/>
      <c r="CFA35" s="69"/>
      <c r="CFB35" s="70"/>
      <c r="CFC35" s="70"/>
      <c r="CFD35" s="70"/>
      <c r="CFE35" s="70"/>
      <c r="CFF35" s="30"/>
      <c r="CFG35" s="30"/>
      <c r="CFH35" s="29"/>
      <c r="CFI35" s="29"/>
      <c r="CFJ35" s="69"/>
      <c r="CFK35" s="69"/>
      <c r="CFL35" s="69"/>
      <c r="CFM35" s="69"/>
      <c r="CFN35" s="70"/>
      <c r="CFO35" s="70"/>
      <c r="CFP35" s="70"/>
      <c r="CFQ35" s="70"/>
      <c r="CFR35" s="30"/>
      <c r="CFS35" s="30"/>
      <c r="CFT35" s="29"/>
      <c r="CFU35" s="29"/>
      <c r="CFV35" s="69"/>
      <c r="CFW35" s="69"/>
      <c r="CFX35" s="69"/>
      <c r="CFY35" s="69"/>
      <c r="CFZ35" s="70"/>
      <c r="CGA35" s="70"/>
      <c r="CGB35" s="70"/>
      <c r="CGC35" s="70"/>
      <c r="CGD35" s="30"/>
      <c r="CGE35" s="30"/>
      <c r="CGF35" s="29"/>
      <c r="CGG35" s="29"/>
      <c r="CGH35" s="69"/>
      <c r="CGI35" s="69"/>
      <c r="CGJ35" s="69"/>
      <c r="CGK35" s="69"/>
      <c r="CGL35" s="70"/>
      <c r="CGM35" s="70"/>
      <c r="CGN35" s="70"/>
      <c r="CGO35" s="70"/>
      <c r="CGP35" s="30"/>
      <c r="CGQ35" s="30"/>
      <c r="CGR35" s="29"/>
      <c r="CGS35" s="29"/>
      <c r="CGT35" s="69"/>
      <c r="CGU35" s="69"/>
      <c r="CGV35" s="69"/>
      <c r="CGW35" s="69"/>
      <c r="CGX35" s="70"/>
      <c r="CGY35" s="70"/>
      <c r="CGZ35" s="70"/>
      <c r="CHA35" s="70"/>
      <c r="CHB35" s="30"/>
      <c r="CHC35" s="30"/>
      <c r="CHD35" s="29"/>
      <c r="CHE35" s="29"/>
      <c r="CHF35" s="69"/>
      <c r="CHG35" s="69"/>
      <c r="CHH35" s="69"/>
      <c r="CHI35" s="69"/>
      <c r="CHJ35" s="70"/>
      <c r="CHK35" s="70"/>
      <c r="CHL35" s="70"/>
      <c r="CHM35" s="70"/>
      <c r="CHN35" s="30"/>
      <c r="CHO35" s="30"/>
      <c r="CHP35" s="29"/>
      <c r="CHQ35" s="29"/>
      <c r="CHR35" s="69"/>
      <c r="CHS35" s="69"/>
      <c r="CHT35" s="69"/>
      <c r="CHU35" s="69"/>
      <c r="CHV35" s="70"/>
      <c r="CHW35" s="70"/>
      <c r="CHX35" s="70"/>
      <c r="CHY35" s="70"/>
      <c r="CHZ35" s="30"/>
      <c r="CIA35" s="30"/>
      <c r="CIB35" s="29"/>
      <c r="CIC35" s="29"/>
      <c r="CID35" s="69"/>
      <c r="CIE35" s="69"/>
      <c r="CIF35" s="69"/>
      <c r="CIG35" s="69"/>
      <c r="CIH35" s="70"/>
      <c r="CII35" s="70"/>
      <c r="CIJ35" s="70"/>
      <c r="CIK35" s="70"/>
      <c r="CIL35" s="30"/>
      <c r="CIM35" s="30"/>
      <c r="CIN35" s="29"/>
      <c r="CIO35" s="29"/>
      <c r="CIP35" s="69"/>
      <c r="CIQ35" s="69"/>
      <c r="CIR35" s="69"/>
      <c r="CIS35" s="69"/>
      <c r="CIT35" s="70"/>
      <c r="CIU35" s="70"/>
      <c r="CIV35" s="70"/>
      <c r="CIW35" s="70"/>
      <c r="CIX35" s="30"/>
      <c r="CIY35" s="30"/>
      <c r="CIZ35" s="29"/>
      <c r="CJA35" s="29"/>
      <c r="CJB35" s="69"/>
      <c r="CJC35" s="69"/>
      <c r="CJD35" s="69"/>
      <c r="CJE35" s="69"/>
      <c r="CJF35" s="70"/>
      <c r="CJG35" s="70"/>
      <c r="CJH35" s="70"/>
      <c r="CJI35" s="70"/>
      <c r="CJJ35" s="30"/>
      <c r="CJK35" s="30"/>
      <c r="CJL35" s="29"/>
      <c r="CJM35" s="29"/>
      <c r="CJN35" s="69"/>
      <c r="CJO35" s="69"/>
      <c r="CJP35" s="69"/>
      <c r="CJQ35" s="69"/>
      <c r="CJR35" s="70"/>
      <c r="CJS35" s="70"/>
      <c r="CJT35" s="70"/>
      <c r="CJU35" s="70"/>
      <c r="CJV35" s="30"/>
      <c r="CJW35" s="30"/>
      <c r="CJX35" s="29"/>
      <c r="CJY35" s="29"/>
      <c r="CJZ35" s="69"/>
      <c r="CKA35" s="69"/>
      <c r="CKB35" s="69"/>
      <c r="CKC35" s="69"/>
      <c r="CKD35" s="70"/>
      <c r="CKE35" s="70"/>
      <c r="CKF35" s="70"/>
      <c r="CKG35" s="70"/>
      <c r="CKH35" s="30"/>
      <c r="CKI35" s="30"/>
      <c r="CKJ35" s="29"/>
      <c r="CKK35" s="29"/>
      <c r="CKL35" s="69"/>
      <c r="CKM35" s="69"/>
      <c r="CKN35" s="69"/>
      <c r="CKO35" s="69"/>
      <c r="CKP35" s="70"/>
      <c r="CKQ35" s="70"/>
      <c r="CKR35" s="70"/>
      <c r="CKS35" s="70"/>
      <c r="CKT35" s="30"/>
      <c r="CKU35" s="30"/>
      <c r="CKV35" s="29"/>
      <c r="CKW35" s="29"/>
      <c r="CKX35" s="69"/>
      <c r="CKY35" s="69"/>
      <c r="CKZ35" s="69"/>
      <c r="CLA35" s="69"/>
      <c r="CLB35" s="70"/>
      <c r="CLC35" s="70"/>
      <c r="CLD35" s="70"/>
      <c r="CLE35" s="70"/>
      <c r="CLF35" s="30"/>
      <c r="CLG35" s="30"/>
      <c r="CLH35" s="29"/>
      <c r="CLI35" s="29"/>
      <c r="CLJ35" s="69"/>
      <c r="CLK35" s="69"/>
      <c r="CLL35" s="69"/>
      <c r="CLM35" s="69"/>
      <c r="CLN35" s="70"/>
      <c r="CLO35" s="70"/>
      <c r="CLP35" s="70"/>
      <c r="CLQ35" s="70"/>
      <c r="CLR35" s="30"/>
      <c r="CLS35" s="30"/>
      <c r="CLT35" s="29"/>
      <c r="CLU35" s="29"/>
      <c r="CLV35" s="69"/>
      <c r="CLW35" s="69"/>
      <c r="CLX35" s="69"/>
      <c r="CLY35" s="69"/>
      <c r="CLZ35" s="70"/>
      <c r="CMA35" s="70"/>
      <c r="CMB35" s="70"/>
      <c r="CMC35" s="70"/>
      <c r="CMD35" s="30"/>
      <c r="CME35" s="30"/>
      <c r="CMF35" s="29"/>
      <c r="CMG35" s="29"/>
      <c r="CMH35" s="69"/>
      <c r="CMI35" s="69"/>
      <c r="CMJ35" s="69"/>
      <c r="CMK35" s="69"/>
      <c r="CML35" s="70"/>
      <c r="CMM35" s="70"/>
      <c r="CMN35" s="70"/>
      <c r="CMO35" s="70"/>
      <c r="CMP35" s="30"/>
      <c r="CMQ35" s="30"/>
      <c r="CMR35" s="29"/>
      <c r="CMS35" s="29"/>
      <c r="CMT35" s="69"/>
      <c r="CMU35" s="69"/>
      <c r="CMV35" s="69"/>
      <c r="CMW35" s="69"/>
      <c r="CMX35" s="70"/>
      <c r="CMY35" s="70"/>
      <c r="CMZ35" s="70"/>
      <c r="CNA35" s="70"/>
      <c r="CNB35" s="30"/>
      <c r="CNC35" s="30"/>
      <c r="CND35" s="29"/>
      <c r="CNE35" s="29"/>
      <c r="CNF35" s="69"/>
      <c r="CNG35" s="69"/>
      <c r="CNH35" s="69"/>
      <c r="CNI35" s="69"/>
      <c r="CNJ35" s="70"/>
      <c r="CNK35" s="70"/>
      <c r="CNL35" s="70"/>
      <c r="CNM35" s="70"/>
      <c r="CNN35" s="30"/>
      <c r="CNO35" s="30"/>
      <c r="CNP35" s="29"/>
      <c r="CNQ35" s="29"/>
      <c r="CNR35" s="69"/>
      <c r="CNS35" s="69"/>
      <c r="CNT35" s="69"/>
      <c r="CNU35" s="69"/>
      <c r="CNV35" s="70"/>
      <c r="CNW35" s="70"/>
      <c r="CNX35" s="70"/>
      <c r="CNY35" s="70"/>
      <c r="CNZ35" s="30"/>
      <c r="COA35" s="30"/>
      <c r="COB35" s="29"/>
      <c r="COC35" s="29"/>
      <c r="COD35" s="69"/>
      <c r="COE35" s="69"/>
      <c r="COF35" s="69"/>
      <c r="COG35" s="69"/>
      <c r="COH35" s="70"/>
      <c r="COI35" s="70"/>
      <c r="COJ35" s="70"/>
      <c r="COK35" s="70"/>
      <c r="COL35" s="30"/>
      <c r="COM35" s="30"/>
      <c r="CON35" s="29"/>
      <c r="COO35" s="29"/>
      <c r="COP35" s="69"/>
      <c r="COQ35" s="69"/>
      <c r="COR35" s="69"/>
      <c r="COS35" s="69"/>
      <c r="COT35" s="70"/>
      <c r="COU35" s="70"/>
      <c r="COV35" s="70"/>
      <c r="COW35" s="70"/>
      <c r="COX35" s="30"/>
      <c r="COY35" s="30"/>
      <c r="COZ35" s="29"/>
      <c r="CPA35" s="29"/>
      <c r="CPB35" s="69"/>
      <c r="CPC35" s="69"/>
      <c r="CPD35" s="69"/>
      <c r="CPE35" s="69"/>
      <c r="CPF35" s="70"/>
      <c r="CPG35" s="70"/>
      <c r="CPH35" s="70"/>
      <c r="CPI35" s="70"/>
      <c r="CPJ35" s="30"/>
      <c r="CPK35" s="30"/>
      <c r="CPL35" s="29"/>
      <c r="CPM35" s="29"/>
      <c r="CPN35" s="69"/>
      <c r="CPO35" s="69"/>
      <c r="CPP35" s="69"/>
      <c r="CPQ35" s="69"/>
      <c r="CPR35" s="70"/>
      <c r="CPS35" s="70"/>
      <c r="CPT35" s="70"/>
      <c r="CPU35" s="70"/>
      <c r="CPV35" s="30"/>
      <c r="CPW35" s="30"/>
      <c r="CPX35" s="29"/>
      <c r="CPY35" s="29"/>
      <c r="CPZ35" s="69"/>
      <c r="CQA35" s="69"/>
      <c r="CQB35" s="69"/>
      <c r="CQC35" s="69"/>
      <c r="CQD35" s="70"/>
      <c r="CQE35" s="70"/>
      <c r="CQF35" s="70"/>
      <c r="CQG35" s="70"/>
      <c r="CQH35" s="30"/>
      <c r="CQI35" s="30"/>
      <c r="CQJ35" s="29"/>
      <c r="CQK35" s="29"/>
      <c r="CQL35" s="69"/>
      <c r="CQM35" s="69"/>
      <c r="CQN35" s="69"/>
      <c r="CQO35" s="69"/>
      <c r="CQP35" s="70"/>
      <c r="CQQ35" s="70"/>
      <c r="CQR35" s="70"/>
      <c r="CQS35" s="70"/>
      <c r="CQT35" s="30"/>
      <c r="CQU35" s="30"/>
      <c r="CQV35" s="29"/>
      <c r="CQW35" s="29"/>
      <c r="CQX35" s="69"/>
      <c r="CQY35" s="69"/>
      <c r="CQZ35" s="69"/>
      <c r="CRA35" s="69"/>
      <c r="CRB35" s="70"/>
      <c r="CRC35" s="70"/>
      <c r="CRD35" s="70"/>
      <c r="CRE35" s="70"/>
      <c r="CRF35" s="30"/>
      <c r="CRG35" s="30"/>
      <c r="CRH35" s="29"/>
      <c r="CRI35" s="29"/>
      <c r="CRJ35" s="69"/>
      <c r="CRK35" s="69"/>
      <c r="CRL35" s="69"/>
      <c r="CRM35" s="69"/>
      <c r="CRN35" s="70"/>
      <c r="CRO35" s="70"/>
      <c r="CRP35" s="70"/>
      <c r="CRQ35" s="70"/>
      <c r="CRR35" s="30"/>
      <c r="CRS35" s="30"/>
      <c r="CRT35" s="29"/>
      <c r="CRU35" s="29"/>
      <c r="CRV35" s="69"/>
      <c r="CRW35" s="69"/>
      <c r="CRX35" s="69"/>
      <c r="CRY35" s="69"/>
      <c r="CRZ35" s="70"/>
      <c r="CSA35" s="70"/>
      <c r="CSB35" s="70"/>
      <c r="CSC35" s="70"/>
      <c r="CSD35" s="30"/>
      <c r="CSE35" s="30"/>
      <c r="CSF35" s="29"/>
      <c r="CSG35" s="29"/>
      <c r="CSH35" s="69"/>
      <c r="CSI35" s="69"/>
      <c r="CSJ35" s="69"/>
      <c r="CSK35" s="69"/>
      <c r="CSL35" s="70"/>
      <c r="CSM35" s="70"/>
      <c r="CSN35" s="70"/>
      <c r="CSO35" s="70"/>
      <c r="CSP35" s="30"/>
      <c r="CSQ35" s="30"/>
      <c r="CSR35" s="29"/>
      <c r="CSS35" s="29"/>
      <c r="CST35" s="69"/>
      <c r="CSU35" s="69"/>
      <c r="CSV35" s="69"/>
      <c r="CSW35" s="69"/>
      <c r="CSX35" s="70"/>
      <c r="CSY35" s="70"/>
      <c r="CSZ35" s="70"/>
      <c r="CTA35" s="70"/>
      <c r="CTB35" s="30"/>
      <c r="CTC35" s="30"/>
      <c r="CTD35" s="29"/>
      <c r="CTE35" s="29"/>
      <c r="CTF35" s="69"/>
      <c r="CTG35" s="69"/>
      <c r="CTH35" s="69"/>
      <c r="CTI35" s="69"/>
      <c r="CTJ35" s="70"/>
      <c r="CTK35" s="70"/>
      <c r="CTL35" s="70"/>
      <c r="CTM35" s="70"/>
      <c r="CTN35" s="30"/>
      <c r="CTO35" s="30"/>
      <c r="CTP35" s="29"/>
      <c r="CTQ35" s="29"/>
      <c r="CTR35" s="69"/>
      <c r="CTS35" s="69"/>
      <c r="CTT35" s="69"/>
      <c r="CTU35" s="69"/>
      <c r="CTV35" s="70"/>
      <c r="CTW35" s="70"/>
      <c r="CTX35" s="70"/>
      <c r="CTY35" s="70"/>
      <c r="CTZ35" s="30"/>
      <c r="CUA35" s="30"/>
      <c r="CUB35" s="29"/>
      <c r="CUC35" s="29"/>
      <c r="CUD35" s="69"/>
      <c r="CUE35" s="69"/>
      <c r="CUF35" s="69"/>
      <c r="CUG35" s="69"/>
      <c r="CUH35" s="70"/>
      <c r="CUI35" s="70"/>
      <c r="CUJ35" s="70"/>
      <c r="CUK35" s="70"/>
      <c r="CUL35" s="30"/>
      <c r="CUM35" s="30"/>
      <c r="CUN35" s="29"/>
      <c r="CUO35" s="29"/>
      <c r="CUP35" s="69"/>
      <c r="CUQ35" s="69"/>
      <c r="CUR35" s="69"/>
      <c r="CUS35" s="69"/>
      <c r="CUT35" s="70"/>
      <c r="CUU35" s="70"/>
      <c r="CUV35" s="70"/>
      <c r="CUW35" s="70"/>
      <c r="CUX35" s="30"/>
      <c r="CUY35" s="30"/>
      <c r="CUZ35" s="29"/>
      <c r="CVA35" s="29"/>
      <c r="CVB35" s="69"/>
      <c r="CVC35" s="69"/>
      <c r="CVD35" s="69"/>
      <c r="CVE35" s="69"/>
      <c r="CVF35" s="70"/>
      <c r="CVG35" s="70"/>
      <c r="CVH35" s="70"/>
      <c r="CVI35" s="70"/>
      <c r="CVJ35" s="30"/>
      <c r="CVK35" s="30"/>
      <c r="CVL35" s="29"/>
      <c r="CVM35" s="29"/>
      <c r="CVN35" s="69"/>
      <c r="CVO35" s="69"/>
      <c r="CVP35" s="69"/>
      <c r="CVQ35" s="69"/>
      <c r="CVR35" s="70"/>
      <c r="CVS35" s="70"/>
      <c r="CVT35" s="70"/>
      <c r="CVU35" s="70"/>
      <c r="CVV35" s="30"/>
      <c r="CVW35" s="30"/>
      <c r="CVX35" s="29"/>
      <c r="CVY35" s="29"/>
      <c r="CVZ35" s="69"/>
      <c r="CWA35" s="69"/>
      <c r="CWB35" s="69"/>
      <c r="CWC35" s="69"/>
      <c r="CWD35" s="70"/>
      <c r="CWE35" s="70"/>
      <c r="CWF35" s="70"/>
      <c r="CWG35" s="70"/>
      <c r="CWH35" s="30"/>
      <c r="CWI35" s="30"/>
      <c r="CWJ35" s="29"/>
      <c r="CWK35" s="29"/>
      <c r="CWL35" s="69"/>
      <c r="CWM35" s="69"/>
      <c r="CWN35" s="69"/>
      <c r="CWO35" s="69"/>
      <c r="CWP35" s="70"/>
      <c r="CWQ35" s="70"/>
      <c r="CWR35" s="70"/>
      <c r="CWS35" s="70"/>
      <c r="CWT35" s="30"/>
      <c r="CWU35" s="30"/>
      <c r="CWV35" s="29"/>
      <c r="CWW35" s="29"/>
      <c r="CWX35" s="69"/>
      <c r="CWY35" s="69"/>
      <c r="CWZ35" s="69"/>
      <c r="CXA35" s="69"/>
      <c r="CXB35" s="70"/>
      <c r="CXC35" s="70"/>
      <c r="CXD35" s="70"/>
      <c r="CXE35" s="70"/>
      <c r="CXF35" s="30"/>
      <c r="CXG35" s="30"/>
      <c r="CXH35" s="29"/>
      <c r="CXI35" s="29"/>
      <c r="CXJ35" s="69"/>
      <c r="CXK35" s="69"/>
      <c r="CXL35" s="69"/>
      <c r="CXM35" s="69"/>
      <c r="CXN35" s="70"/>
      <c r="CXO35" s="70"/>
      <c r="CXP35" s="70"/>
      <c r="CXQ35" s="70"/>
      <c r="CXR35" s="30"/>
      <c r="CXS35" s="30"/>
      <c r="CXT35" s="29"/>
      <c r="CXU35" s="29"/>
      <c r="CXV35" s="69"/>
      <c r="CXW35" s="69"/>
      <c r="CXX35" s="69"/>
      <c r="CXY35" s="69"/>
      <c r="CXZ35" s="70"/>
      <c r="CYA35" s="70"/>
      <c r="CYB35" s="70"/>
      <c r="CYC35" s="70"/>
      <c r="CYD35" s="30"/>
      <c r="CYE35" s="30"/>
      <c r="CYF35" s="29"/>
      <c r="CYG35" s="29"/>
      <c r="CYH35" s="69"/>
      <c r="CYI35" s="69"/>
      <c r="CYJ35" s="69"/>
      <c r="CYK35" s="69"/>
      <c r="CYL35" s="70"/>
      <c r="CYM35" s="70"/>
      <c r="CYN35" s="70"/>
      <c r="CYO35" s="70"/>
      <c r="CYP35" s="30"/>
      <c r="CYQ35" s="30"/>
      <c r="CYR35" s="29"/>
      <c r="CYS35" s="29"/>
      <c r="CYT35" s="69"/>
      <c r="CYU35" s="69"/>
      <c r="CYV35" s="69"/>
      <c r="CYW35" s="69"/>
      <c r="CYX35" s="70"/>
      <c r="CYY35" s="70"/>
      <c r="CYZ35" s="70"/>
      <c r="CZA35" s="70"/>
      <c r="CZB35" s="30"/>
      <c r="CZC35" s="30"/>
      <c r="CZD35" s="29"/>
      <c r="CZE35" s="29"/>
      <c r="CZF35" s="69"/>
      <c r="CZG35" s="69"/>
      <c r="CZH35" s="69"/>
      <c r="CZI35" s="69"/>
      <c r="CZJ35" s="70"/>
      <c r="CZK35" s="70"/>
      <c r="CZL35" s="70"/>
      <c r="CZM35" s="70"/>
      <c r="CZN35" s="30"/>
      <c r="CZO35" s="30"/>
      <c r="CZP35" s="29"/>
      <c r="CZQ35" s="29"/>
      <c r="CZR35" s="69"/>
      <c r="CZS35" s="69"/>
      <c r="CZT35" s="69"/>
      <c r="CZU35" s="69"/>
      <c r="CZV35" s="70"/>
      <c r="CZW35" s="70"/>
      <c r="CZX35" s="70"/>
      <c r="CZY35" s="70"/>
      <c r="CZZ35" s="30"/>
      <c r="DAA35" s="30"/>
      <c r="DAB35" s="29"/>
      <c r="DAC35" s="29"/>
      <c r="DAD35" s="69"/>
      <c r="DAE35" s="69"/>
      <c r="DAF35" s="69"/>
      <c r="DAG35" s="69"/>
      <c r="DAH35" s="70"/>
      <c r="DAI35" s="70"/>
      <c r="DAJ35" s="70"/>
      <c r="DAK35" s="70"/>
      <c r="DAL35" s="30"/>
      <c r="DAM35" s="30"/>
      <c r="DAN35" s="29"/>
      <c r="DAO35" s="29"/>
      <c r="DAP35" s="69"/>
      <c r="DAQ35" s="69"/>
      <c r="DAR35" s="69"/>
      <c r="DAS35" s="69"/>
      <c r="DAT35" s="70"/>
      <c r="DAU35" s="70"/>
      <c r="DAV35" s="70"/>
      <c r="DAW35" s="70"/>
      <c r="DAX35" s="30"/>
      <c r="DAY35" s="30"/>
      <c r="DAZ35" s="29"/>
      <c r="DBA35" s="29"/>
      <c r="DBB35" s="69"/>
      <c r="DBC35" s="69"/>
      <c r="DBD35" s="69"/>
      <c r="DBE35" s="69"/>
      <c r="DBF35" s="70"/>
      <c r="DBG35" s="70"/>
      <c r="DBH35" s="70"/>
      <c r="DBI35" s="70"/>
      <c r="DBJ35" s="30"/>
      <c r="DBK35" s="30"/>
      <c r="DBL35" s="29"/>
      <c r="DBM35" s="29"/>
      <c r="DBN35" s="69"/>
      <c r="DBO35" s="69"/>
      <c r="DBP35" s="69"/>
      <c r="DBQ35" s="69"/>
      <c r="DBR35" s="70"/>
      <c r="DBS35" s="70"/>
      <c r="DBT35" s="70"/>
      <c r="DBU35" s="70"/>
      <c r="DBV35" s="30"/>
      <c r="DBW35" s="30"/>
      <c r="DBX35" s="29"/>
      <c r="DBY35" s="29"/>
      <c r="DBZ35" s="69"/>
      <c r="DCA35" s="69"/>
      <c r="DCB35" s="69"/>
      <c r="DCC35" s="69"/>
      <c r="DCD35" s="70"/>
      <c r="DCE35" s="70"/>
      <c r="DCF35" s="70"/>
      <c r="DCG35" s="70"/>
      <c r="DCH35" s="30"/>
      <c r="DCI35" s="30"/>
      <c r="DCJ35" s="29"/>
      <c r="DCK35" s="29"/>
      <c r="DCL35" s="69"/>
      <c r="DCM35" s="69"/>
      <c r="DCN35" s="69"/>
      <c r="DCO35" s="69"/>
      <c r="DCP35" s="70"/>
      <c r="DCQ35" s="70"/>
      <c r="DCR35" s="70"/>
      <c r="DCS35" s="70"/>
      <c r="DCT35" s="30"/>
      <c r="DCU35" s="30"/>
      <c r="DCV35" s="29"/>
      <c r="DCW35" s="29"/>
      <c r="DCX35" s="69"/>
      <c r="DCY35" s="69"/>
      <c r="DCZ35" s="69"/>
      <c r="DDA35" s="69"/>
      <c r="DDB35" s="70"/>
      <c r="DDC35" s="70"/>
      <c r="DDD35" s="70"/>
      <c r="DDE35" s="70"/>
      <c r="DDF35" s="30"/>
      <c r="DDG35" s="30"/>
      <c r="DDH35" s="29"/>
      <c r="DDI35" s="29"/>
      <c r="DDJ35" s="69"/>
      <c r="DDK35" s="69"/>
      <c r="DDL35" s="69"/>
      <c r="DDM35" s="69"/>
      <c r="DDN35" s="70"/>
      <c r="DDO35" s="70"/>
      <c r="DDP35" s="70"/>
      <c r="DDQ35" s="70"/>
      <c r="DDR35" s="30"/>
      <c r="DDS35" s="30"/>
      <c r="DDT35" s="29"/>
      <c r="DDU35" s="29"/>
      <c r="DDV35" s="69"/>
      <c r="DDW35" s="69"/>
      <c r="DDX35" s="69"/>
      <c r="DDY35" s="69"/>
      <c r="DDZ35" s="70"/>
      <c r="DEA35" s="70"/>
      <c r="DEB35" s="70"/>
      <c r="DEC35" s="70"/>
      <c r="DED35" s="30"/>
      <c r="DEE35" s="30"/>
      <c r="DEF35" s="29"/>
      <c r="DEG35" s="29"/>
      <c r="DEH35" s="69"/>
      <c r="DEI35" s="69"/>
      <c r="DEJ35" s="69"/>
      <c r="DEK35" s="69"/>
      <c r="DEL35" s="70"/>
      <c r="DEM35" s="70"/>
      <c r="DEN35" s="70"/>
      <c r="DEO35" s="70"/>
      <c r="DEP35" s="30"/>
      <c r="DEQ35" s="30"/>
      <c r="DER35" s="29"/>
      <c r="DES35" s="29"/>
      <c r="DET35" s="69"/>
      <c r="DEU35" s="69"/>
      <c r="DEV35" s="69"/>
      <c r="DEW35" s="69"/>
      <c r="DEX35" s="70"/>
      <c r="DEY35" s="70"/>
      <c r="DEZ35" s="70"/>
      <c r="DFA35" s="70"/>
      <c r="DFB35" s="30"/>
      <c r="DFC35" s="30"/>
      <c r="DFD35" s="29"/>
      <c r="DFE35" s="29"/>
      <c r="DFF35" s="69"/>
      <c r="DFG35" s="69"/>
      <c r="DFH35" s="69"/>
      <c r="DFI35" s="69"/>
      <c r="DFJ35" s="70"/>
      <c r="DFK35" s="70"/>
      <c r="DFL35" s="70"/>
      <c r="DFM35" s="70"/>
      <c r="DFN35" s="30"/>
      <c r="DFO35" s="30"/>
      <c r="DFP35" s="29"/>
      <c r="DFQ35" s="29"/>
      <c r="DFR35" s="69"/>
      <c r="DFS35" s="69"/>
      <c r="DFT35" s="69"/>
      <c r="DFU35" s="69"/>
      <c r="DFV35" s="70"/>
      <c r="DFW35" s="70"/>
      <c r="DFX35" s="70"/>
      <c r="DFY35" s="70"/>
      <c r="DFZ35" s="30"/>
      <c r="DGA35" s="30"/>
      <c r="DGB35" s="29"/>
      <c r="DGC35" s="29"/>
      <c r="DGD35" s="69"/>
      <c r="DGE35" s="69"/>
      <c r="DGF35" s="69"/>
      <c r="DGG35" s="69"/>
      <c r="DGH35" s="70"/>
      <c r="DGI35" s="70"/>
      <c r="DGJ35" s="70"/>
      <c r="DGK35" s="70"/>
      <c r="DGL35" s="30"/>
      <c r="DGM35" s="30"/>
      <c r="DGN35" s="29"/>
      <c r="DGO35" s="29"/>
      <c r="DGP35" s="69"/>
      <c r="DGQ35" s="69"/>
      <c r="DGR35" s="69"/>
      <c r="DGS35" s="69"/>
      <c r="DGT35" s="70"/>
      <c r="DGU35" s="70"/>
      <c r="DGV35" s="70"/>
      <c r="DGW35" s="70"/>
      <c r="DGX35" s="30"/>
      <c r="DGY35" s="30"/>
      <c r="DGZ35" s="29"/>
      <c r="DHA35" s="29"/>
      <c r="DHB35" s="69"/>
      <c r="DHC35" s="69"/>
      <c r="DHD35" s="69"/>
      <c r="DHE35" s="69"/>
      <c r="DHF35" s="70"/>
      <c r="DHG35" s="70"/>
      <c r="DHH35" s="70"/>
      <c r="DHI35" s="70"/>
      <c r="DHJ35" s="30"/>
      <c r="DHK35" s="30"/>
      <c r="DHL35" s="29"/>
      <c r="DHM35" s="29"/>
      <c r="DHN35" s="69"/>
      <c r="DHO35" s="69"/>
      <c r="DHP35" s="69"/>
      <c r="DHQ35" s="69"/>
      <c r="DHR35" s="70"/>
      <c r="DHS35" s="70"/>
      <c r="DHT35" s="70"/>
      <c r="DHU35" s="70"/>
      <c r="DHV35" s="30"/>
      <c r="DHW35" s="30"/>
      <c r="DHX35" s="29"/>
      <c r="DHY35" s="29"/>
      <c r="DHZ35" s="69"/>
      <c r="DIA35" s="69"/>
      <c r="DIB35" s="69"/>
      <c r="DIC35" s="69"/>
      <c r="DID35" s="70"/>
      <c r="DIE35" s="70"/>
      <c r="DIF35" s="70"/>
      <c r="DIG35" s="70"/>
      <c r="DIH35" s="30"/>
      <c r="DII35" s="30"/>
      <c r="DIJ35" s="29"/>
      <c r="DIK35" s="29"/>
      <c r="DIL35" s="69"/>
      <c r="DIM35" s="69"/>
      <c r="DIN35" s="69"/>
      <c r="DIO35" s="69"/>
      <c r="DIP35" s="70"/>
      <c r="DIQ35" s="70"/>
      <c r="DIR35" s="70"/>
      <c r="DIS35" s="70"/>
      <c r="DIT35" s="30"/>
      <c r="DIU35" s="30"/>
      <c r="DIV35" s="29"/>
      <c r="DIW35" s="29"/>
      <c r="DIX35" s="69"/>
      <c r="DIY35" s="69"/>
      <c r="DIZ35" s="69"/>
      <c r="DJA35" s="69"/>
      <c r="DJB35" s="70"/>
      <c r="DJC35" s="70"/>
      <c r="DJD35" s="70"/>
      <c r="DJE35" s="70"/>
      <c r="DJF35" s="30"/>
      <c r="DJG35" s="30"/>
      <c r="DJH35" s="29"/>
      <c r="DJI35" s="29"/>
      <c r="DJJ35" s="69"/>
      <c r="DJK35" s="69"/>
      <c r="DJL35" s="69"/>
      <c r="DJM35" s="69"/>
      <c r="DJN35" s="70"/>
      <c r="DJO35" s="70"/>
      <c r="DJP35" s="70"/>
      <c r="DJQ35" s="70"/>
      <c r="DJR35" s="30"/>
      <c r="DJS35" s="30"/>
      <c r="DJT35" s="29"/>
      <c r="DJU35" s="29"/>
      <c r="DJV35" s="69"/>
      <c r="DJW35" s="69"/>
      <c r="DJX35" s="69"/>
      <c r="DJY35" s="69"/>
      <c r="DJZ35" s="70"/>
      <c r="DKA35" s="70"/>
      <c r="DKB35" s="70"/>
      <c r="DKC35" s="70"/>
      <c r="DKD35" s="30"/>
      <c r="DKE35" s="30"/>
      <c r="DKF35" s="29"/>
      <c r="DKG35" s="29"/>
      <c r="DKH35" s="69"/>
      <c r="DKI35" s="69"/>
      <c r="DKJ35" s="69"/>
      <c r="DKK35" s="69"/>
      <c r="DKL35" s="70"/>
      <c r="DKM35" s="70"/>
      <c r="DKN35" s="70"/>
      <c r="DKO35" s="70"/>
      <c r="DKP35" s="30"/>
      <c r="DKQ35" s="30"/>
      <c r="DKR35" s="29"/>
      <c r="DKS35" s="29"/>
      <c r="DKT35" s="69"/>
      <c r="DKU35" s="69"/>
      <c r="DKV35" s="69"/>
      <c r="DKW35" s="69"/>
      <c r="DKX35" s="70"/>
      <c r="DKY35" s="70"/>
      <c r="DKZ35" s="70"/>
      <c r="DLA35" s="70"/>
      <c r="DLB35" s="30"/>
      <c r="DLC35" s="30"/>
      <c r="DLD35" s="29"/>
      <c r="DLE35" s="29"/>
      <c r="DLF35" s="69"/>
      <c r="DLG35" s="69"/>
      <c r="DLH35" s="69"/>
      <c r="DLI35" s="69"/>
      <c r="DLJ35" s="70"/>
      <c r="DLK35" s="70"/>
      <c r="DLL35" s="70"/>
      <c r="DLM35" s="70"/>
      <c r="DLN35" s="30"/>
      <c r="DLO35" s="30"/>
      <c r="DLP35" s="29"/>
      <c r="DLQ35" s="29"/>
      <c r="DLR35" s="69"/>
      <c r="DLS35" s="69"/>
      <c r="DLT35" s="69"/>
      <c r="DLU35" s="69"/>
      <c r="DLV35" s="70"/>
      <c r="DLW35" s="70"/>
      <c r="DLX35" s="70"/>
      <c r="DLY35" s="70"/>
      <c r="DLZ35" s="30"/>
      <c r="DMA35" s="30"/>
      <c r="DMB35" s="29"/>
      <c r="DMC35" s="29"/>
      <c r="DMD35" s="69"/>
      <c r="DME35" s="69"/>
      <c r="DMF35" s="69"/>
      <c r="DMG35" s="69"/>
      <c r="DMH35" s="70"/>
      <c r="DMI35" s="70"/>
      <c r="DMJ35" s="70"/>
      <c r="DMK35" s="70"/>
      <c r="DML35" s="30"/>
      <c r="DMM35" s="30"/>
      <c r="DMN35" s="29"/>
      <c r="DMO35" s="29"/>
      <c r="DMP35" s="69"/>
      <c r="DMQ35" s="69"/>
      <c r="DMR35" s="69"/>
      <c r="DMS35" s="69"/>
      <c r="DMT35" s="70"/>
      <c r="DMU35" s="70"/>
      <c r="DMV35" s="70"/>
      <c r="DMW35" s="70"/>
      <c r="DMX35" s="30"/>
      <c r="DMY35" s="30"/>
      <c r="DMZ35" s="29"/>
      <c r="DNA35" s="29"/>
      <c r="DNB35" s="69"/>
      <c r="DNC35" s="69"/>
      <c r="DND35" s="69"/>
      <c r="DNE35" s="69"/>
      <c r="DNF35" s="70"/>
      <c r="DNG35" s="70"/>
      <c r="DNH35" s="70"/>
      <c r="DNI35" s="70"/>
      <c r="DNJ35" s="30"/>
      <c r="DNK35" s="30"/>
      <c r="DNL35" s="29"/>
      <c r="DNM35" s="29"/>
      <c r="DNN35" s="69"/>
      <c r="DNO35" s="69"/>
      <c r="DNP35" s="69"/>
      <c r="DNQ35" s="69"/>
      <c r="DNR35" s="70"/>
      <c r="DNS35" s="70"/>
      <c r="DNT35" s="70"/>
      <c r="DNU35" s="70"/>
      <c r="DNV35" s="30"/>
      <c r="DNW35" s="30"/>
      <c r="DNX35" s="29"/>
      <c r="DNY35" s="29"/>
      <c r="DNZ35" s="69"/>
      <c r="DOA35" s="69"/>
      <c r="DOB35" s="69"/>
      <c r="DOC35" s="69"/>
      <c r="DOD35" s="70"/>
      <c r="DOE35" s="70"/>
      <c r="DOF35" s="70"/>
      <c r="DOG35" s="70"/>
      <c r="DOH35" s="30"/>
      <c r="DOI35" s="30"/>
      <c r="DOJ35" s="29"/>
      <c r="DOK35" s="29"/>
      <c r="DOL35" s="69"/>
      <c r="DOM35" s="69"/>
      <c r="DON35" s="69"/>
      <c r="DOO35" s="69"/>
      <c r="DOP35" s="70"/>
      <c r="DOQ35" s="70"/>
      <c r="DOR35" s="70"/>
      <c r="DOS35" s="70"/>
      <c r="DOT35" s="30"/>
      <c r="DOU35" s="30"/>
      <c r="DOV35" s="29"/>
      <c r="DOW35" s="29"/>
      <c r="DOX35" s="69"/>
      <c r="DOY35" s="69"/>
      <c r="DOZ35" s="69"/>
      <c r="DPA35" s="69"/>
      <c r="DPB35" s="70"/>
      <c r="DPC35" s="70"/>
      <c r="DPD35" s="70"/>
      <c r="DPE35" s="70"/>
      <c r="DPF35" s="30"/>
      <c r="DPG35" s="30"/>
      <c r="DPH35" s="29"/>
      <c r="DPI35" s="29"/>
      <c r="DPJ35" s="69"/>
      <c r="DPK35" s="69"/>
      <c r="DPL35" s="69"/>
      <c r="DPM35" s="69"/>
      <c r="DPN35" s="70"/>
      <c r="DPO35" s="70"/>
      <c r="DPP35" s="70"/>
      <c r="DPQ35" s="70"/>
      <c r="DPR35" s="30"/>
      <c r="DPS35" s="30"/>
      <c r="DPT35" s="29"/>
      <c r="DPU35" s="29"/>
      <c r="DPV35" s="69"/>
      <c r="DPW35" s="69"/>
      <c r="DPX35" s="69"/>
      <c r="DPY35" s="69"/>
      <c r="DPZ35" s="70"/>
      <c r="DQA35" s="70"/>
      <c r="DQB35" s="70"/>
      <c r="DQC35" s="70"/>
      <c r="DQD35" s="30"/>
      <c r="DQE35" s="30"/>
      <c r="DQF35" s="29"/>
      <c r="DQG35" s="29"/>
      <c r="DQH35" s="69"/>
      <c r="DQI35" s="69"/>
      <c r="DQJ35" s="69"/>
      <c r="DQK35" s="69"/>
      <c r="DQL35" s="70"/>
      <c r="DQM35" s="70"/>
      <c r="DQN35" s="70"/>
      <c r="DQO35" s="70"/>
      <c r="DQP35" s="30"/>
      <c r="DQQ35" s="30"/>
      <c r="DQR35" s="29"/>
      <c r="DQS35" s="29"/>
      <c r="DQT35" s="69"/>
      <c r="DQU35" s="69"/>
      <c r="DQV35" s="69"/>
      <c r="DQW35" s="69"/>
      <c r="DQX35" s="70"/>
      <c r="DQY35" s="70"/>
      <c r="DQZ35" s="70"/>
      <c r="DRA35" s="70"/>
      <c r="DRB35" s="30"/>
      <c r="DRC35" s="30"/>
      <c r="DRD35" s="29"/>
      <c r="DRE35" s="29"/>
      <c r="DRF35" s="69"/>
      <c r="DRG35" s="69"/>
      <c r="DRH35" s="69"/>
      <c r="DRI35" s="69"/>
      <c r="DRJ35" s="70"/>
      <c r="DRK35" s="70"/>
      <c r="DRL35" s="70"/>
      <c r="DRM35" s="70"/>
      <c r="DRN35" s="30"/>
      <c r="DRO35" s="30"/>
      <c r="DRP35" s="29"/>
      <c r="DRQ35" s="29"/>
      <c r="DRR35" s="69"/>
      <c r="DRS35" s="69"/>
      <c r="DRT35" s="69"/>
      <c r="DRU35" s="69"/>
      <c r="DRV35" s="70"/>
      <c r="DRW35" s="70"/>
      <c r="DRX35" s="70"/>
      <c r="DRY35" s="70"/>
      <c r="DRZ35" s="30"/>
      <c r="DSA35" s="30"/>
      <c r="DSB35" s="29"/>
      <c r="DSC35" s="29"/>
      <c r="DSD35" s="69"/>
      <c r="DSE35" s="69"/>
      <c r="DSF35" s="69"/>
      <c r="DSG35" s="69"/>
      <c r="DSH35" s="70"/>
      <c r="DSI35" s="70"/>
      <c r="DSJ35" s="70"/>
      <c r="DSK35" s="70"/>
      <c r="DSL35" s="30"/>
      <c r="DSM35" s="30"/>
      <c r="DSN35" s="29"/>
      <c r="DSO35" s="29"/>
      <c r="DSP35" s="69"/>
      <c r="DSQ35" s="69"/>
      <c r="DSR35" s="69"/>
      <c r="DSS35" s="69"/>
      <c r="DST35" s="70"/>
      <c r="DSU35" s="70"/>
      <c r="DSV35" s="70"/>
      <c r="DSW35" s="70"/>
      <c r="DSX35" s="30"/>
      <c r="DSY35" s="30"/>
      <c r="DSZ35" s="29"/>
      <c r="DTA35" s="29"/>
      <c r="DTB35" s="69"/>
      <c r="DTC35" s="69"/>
      <c r="DTD35" s="69"/>
      <c r="DTE35" s="69"/>
      <c r="DTF35" s="70"/>
      <c r="DTG35" s="70"/>
      <c r="DTH35" s="70"/>
      <c r="DTI35" s="70"/>
      <c r="DTJ35" s="30"/>
      <c r="DTK35" s="30"/>
      <c r="DTL35" s="29"/>
      <c r="DTM35" s="29"/>
      <c r="DTN35" s="69"/>
      <c r="DTO35" s="69"/>
      <c r="DTP35" s="69"/>
      <c r="DTQ35" s="69"/>
      <c r="DTR35" s="70"/>
      <c r="DTS35" s="70"/>
      <c r="DTT35" s="70"/>
      <c r="DTU35" s="70"/>
      <c r="DTV35" s="30"/>
      <c r="DTW35" s="30"/>
      <c r="DTX35" s="29"/>
      <c r="DTY35" s="29"/>
      <c r="DTZ35" s="69"/>
      <c r="DUA35" s="69"/>
      <c r="DUB35" s="69"/>
      <c r="DUC35" s="69"/>
      <c r="DUD35" s="70"/>
      <c r="DUE35" s="70"/>
      <c r="DUF35" s="70"/>
      <c r="DUG35" s="70"/>
      <c r="DUH35" s="30"/>
      <c r="DUI35" s="30"/>
      <c r="DUJ35" s="29"/>
      <c r="DUK35" s="29"/>
      <c r="DUL35" s="69"/>
      <c r="DUM35" s="69"/>
      <c r="DUN35" s="69"/>
      <c r="DUO35" s="69"/>
      <c r="DUP35" s="70"/>
      <c r="DUQ35" s="70"/>
      <c r="DUR35" s="70"/>
      <c r="DUS35" s="70"/>
      <c r="DUT35" s="30"/>
      <c r="DUU35" s="30"/>
      <c r="DUV35" s="29"/>
      <c r="DUW35" s="29"/>
      <c r="DUX35" s="69"/>
      <c r="DUY35" s="69"/>
      <c r="DUZ35" s="69"/>
      <c r="DVA35" s="69"/>
      <c r="DVB35" s="70"/>
      <c r="DVC35" s="70"/>
      <c r="DVD35" s="70"/>
      <c r="DVE35" s="70"/>
      <c r="DVF35" s="30"/>
      <c r="DVG35" s="30"/>
      <c r="DVH35" s="29"/>
      <c r="DVI35" s="29"/>
      <c r="DVJ35" s="69"/>
      <c r="DVK35" s="69"/>
      <c r="DVL35" s="69"/>
      <c r="DVM35" s="69"/>
      <c r="DVN35" s="70"/>
      <c r="DVO35" s="70"/>
      <c r="DVP35" s="70"/>
      <c r="DVQ35" s="70"/>
      <c r="DVR35" s="30"/>
      <c r="DVS35" s="30"/>
      <c r="DVT35" s="29"/>
      <c r="DVU35" s="29"/>
      <c r="DVV35" s="69"/>
      <c r="DVW35" s="69"/>
      <c r="DVX35" s="69"/>
      <c r="DVY35" s="69"/>
      <c r="DVZ35" s="70"/>
      <c r="DWA35" s="70"/>
      <c r="DWB35" s="70"/>
      <c r="DWC35" s="70"/>
      <c r="DWD35" s="30"/>
      <c r="DWE35" s="30"/>
      <c r="DWF35" s="29"/>
      <c r="DWG35" s="29"/>
      <c r="DWH35" s="69"/>
      <c r="DWI35" s="69"/>
      <c r="DWJ35" s="69"/>
      <c r="DWK35" s="69"/>
      <c r="DWL35" s="70"/>
      <c r="DWM35" s="70"/>
      <c r="DWN35" s="70"/>
      <c r="DWO35" s="70"/>
      <c r="DWP35" s="30"/>
      <c r="DWQ35" s="30"/>
      <c r="DWR35" s="29"/>
      <c r="DWS35" s="29"/>
      <c r="DWT35" s="69"/>
      <c r="DWU35" s="69"/>
      <c r="DWV35" s="69"/>
      <c r="DWW35" s="69"/>
      <c r="DWX35" s="70"/>
      <c r="DWY35" s="70"/>
      <c r="DWZ35" s="70"/>
      <c r="DXA35" s="70"/>
      <c r="DXB35" s="30"/>
      <c r="DXC35" s="30"/>
      <c r="DXD35" s="29"/>
      <c r="DXE35" s="29"/>
      <c r="DXF35" s="69"/>
      <c r="DXG35" s="69"/>
      <c r="DXH35" s="69"/>
      <c r="DXI35" s="69"/>
      <c r="DXJ35" s="70"/>
      <c r="DXK35" s="70"/>
      <c r="DXL35" s="70"/>
      <c r="DXM35" s="70"/>
      <c r="DXN35" s="30"/>
      <c r="DXO35" s="30"/>
      <c r="DXP35" s="29"/>
      <c r="DXQ35" s="29"/>
      <c r="DXR35" s="69"/>
      <c r="DXS35" s="69"/>
      <c r="DXT35" s="69"/>
      <c r="DXU35" s="69"/>
      <c r="DXV35" s="70"/>
      <c r="DXW35" s="70"/>
      <c r="DXX35" s="70"/>
      <c r="DXY35" s="70"/>
      <c r="DXZ35" s="30"/>
      <c r="DYA35" s="30"/>
      <c r="DYB35" s="29"/>
      <c r="DYC35" s="29"/>
      <c r="DYD35" s="69"/>
      <c r="DYE35" s="69"/>
      <c r="DYF35" s="69"/>
      <c r="DYG35" s="69"/>
      <c r="DYH35" s="70"/>
      <c r="DYI35" s="70"/>
      <c r="DYJ35" s="70"/>
      <c r="DYK35" s="70"/>
      <c r="DYL35" s="30"/>
      <c r="DYM35" s="30"/>
      <c r="DYN35" s="29"/>
      <c r="DYO35" s="29"/>
      <c r="DYP35" s="69"/>
      <c r="DYQ35" s="69"/>
      <c r="DYR35" s="69"/>
      <c r="DYS35" s="69"/>
      <c r="DYT35" s="70"/>
      <c r="DYU35" s="70"/>
      <c r="DYV35" s="70"/>
      <c r="DYW35" s="70"/>
      <c r="DYX35" s="30"/>
      <c r="DYY35" s="30"/>
      <c r="DYZ35" s="29"/>
      <c r="DZA35" s="29"/>
      <c r="DZB35" s="69"/>
      <c r="DZC35" s="69"/>
      <c r="DZD35" s="69"/>
      <c r="DZE35" s="69"/>
      <c r="DZF35" s="70"/>
      <c r="DZG35" s="70"/>
      <c r="DZH35" s="70"/>
      <c r="DZI35" s="70"/>
      <c r="DZJ35" s="30"/>
      <c r="DZK35" s="30"/>
      <c r="DZL35" s="29"/>
      <c r="DZM35" s="29"/>
      <c r="DZN35" s="69"/>
      <c r="DZO35" s="69"/>
      <c r="DZP35" s="69"/>
      <c r="DZQ35" s="69"/>
      <c r="DZR35" s="70"/>
      <c r="DZS35" s="70"/>
      <c r="DZT35" s="70"/>
      <c r="DZU35" s="70"/>
      <c r="DZV35" s="30"/>
      <c r="DZW35" s="30"/>
      <c r="DZX35" s="29"/>
      <c r="DZY35" s="29"/>
      <c r="DZZ35" s="69"/>
      <c r="EAA35" s="69"/>
      <c r="EAB35" s="69"/>
      <c r="EAC35" s="69"/>
      <c r="EAD35" s="70"/>
      <c r="EAE35" s="70"/>
      <c r="EAF35" s="70"/>
      <c r="EAG35" s="70"/>
      <c r="EAH35" s="30"/>
      <c r="EAI35" s="30"/>
      <c r="EAJ35" s="29"/>
      <c r="EAK35" s="29"/>
      <c r="EAL35" s="69"/>
      <c r="EAM35" s="69"/>
      <c r="EAN35" s="69"/>
      <c r="EAO35" s="69"/>
      <c r="EAP35" s="70"/>
      <c r="EAQ35" s="70"/>
      <c r="EAR35" s="70"/>
      <c r="EAS35" s="70"/>
      <c r="EAT35" s="30"/>
      <c r="EAU35" s="30"/>
      <c r="EAV35" s="29"/>
      <c r="EAW35" s="29"/>
      <c r="EAX35" s="69"/>
      <c r="EAY35" s="69"/>
      <c r="EAZ35" s="69"/>
      <c r="EBA35" s="69"/>
      <c r="EBB35" s="70"/>
      <c r="EBC35" s="70"/>
      <c r="EBD35" s="70"/>
      <c r="EBE35" s="70"/>
      <c r="EBF35" s="30"/>
      <c r="EBG35" s="30"/>
      <c r="EBH35" s="29"/>
      <c r="EBI35" s="29"/>
      <c r="EBJ35" s="69"/>
      <c r="EBK35" s="69"/>
      <c r="EBL35" s="69"/>
      <c r="EBM35" s="69"/>
      <c r="EBN35" s="70"/>
      <c r="EBO35" s="70"/>
      <c r="EBP35" s="70"/>
      <c r="EBQ35" s="70"/>
      <c r="EBR35" s="30"/>
      <c r="EBS35" s="30"/>
      <c r="EBT35" s="29"/>
      <c r="EBU35" s="29"/>
      <c r="EBV35" s="69"/>
      <c r="EBW35" s="69"/>
      <c r="EBX35" s="69"/>
      <c r="EBY35" s="69"/>
      <c r="EBZ35" s="70"/>
      <c r="ECA35" s="70"/>
      <c r="ECB35" s="70"/>
      <c r="ECC35" s="70"/>
      <c r="ECD35" s="30"/>
      <c r="ECE35" s="30"/>
      <c r="ECF35" s="29"/>
      <c r="ECG35" s="29"/>
      <c r="ECH35" s="69"/>
      <c r="ECI35" s="69"/>
      <c r="ECJ35" s="69"/>
      <c r="ECK35" s="69"/>
      <c r="ECL35" s="70"/>
      <c r="ECM35" s="70"/>
      <c r="ECN35" s="70"/>
      <c r="ECO35" s="70"/>
      <c r="ECP35" s="30"/>
      <c r="ECQ35" s="30"/>
      <c r="ECR35" s="29"/>
      <c r="ECS35" s="29"/>
      <c r="ECT35" s="69"/>
      <c r="ECU35" s="69"/>
      <c r="ECV35" s="69"/>
      <c r="ECW35" s="69"/>
      <c r="ECX35" s="70"/>
      <c r="ECY35" s="70"/>
      <c r="ECZ35" s="70"/>
      <c r="EDA35" s="70"/>
      <c r="EDB35" s="30"/>
      <c r="EDC35" s="30"/>
      <c r="EDD35" s="29"/>
      <c r="EDE35" s="29"/>
      <c r="EDF35" s="69"/>
      <c r="EDG35" s="69"/>
      <c r="EDH35" s="69"/>
      <c r="EDI35" s="69"/>
      <c r="EDJ35" s="70"/>
      <c r="EDK35" s="70"/>
      <c r="EDL35" s="70"/>
      <c r="EDM35" s="70"/>
      <c r="EDN35" s="30"/>
      <c r="EDO35" s="30"/>
      <c r="EDP35" s="29"/>
      <c r="EDQ35" s="29"/>
      <c r="EDR35" s="69"/>
      <c r="EDS35" s="69"/>
      <c r="EDT35" s="69"/>
      <c r="EDU35" s="69"/>
      <c r="EDV35" s="70"/>
      <c r="EDW35" s="70"/>
      <c r="EDX35" s="70"/>
      <c r="EDY35" s="70"/>
      <c r="EDZ35" s="30"/>
      <c r="EEA35" s="30"/>
      <c r="EEB35" s="29"/>
      <c r="EEC35" s="29"/>
      <c r="EED35" s="69"/>
      <c r="EEE35" s="69"/>
      <c r="EEF35" s="69"/>
      <c r="EEG35" s="69"/>
      <c r="EEH35" s="70"/>
      <c r="EEI35" s="70"/>
      <c r="EEJ35" s="70"/>
      <c r="EEK35" s="70"/>
      <c r="EEL35" s="30"/>
      <c r="EEM35" s="30"/>
      <c r="EEN35" s="29"/>
      <c r="EEO35" s="29"/>
      <c r="EEP35" s="69"/>
      <c r="EEQ35" s="69"/>
      <c r="EER35" s="69"/>
      <c r="EES35" s="69"/>
      <c r="EET35" s="70"/>
      <c r="EEU35" s="70"/>
      <c r="EEV35" s="70"/>
      <c r="EEW35" s="70"/>
      <c r="EEX35" s="30"/>
      <c r="EEY35" s="30"/>
      <c r="EEZ35" s="29"/>
      <c r="EFA35" s="29"/>
      <c r="EFB35" s="69"/>
      <c r="EFC35" s="69"/>
      <c r="EFD35" s="69"/>
      <c r="EFE35" s="69"/>
      <c r="EFF35" s="70"/>
      <c r="EFG35" s="70"/>
      <c r="EFH35" s="70"/>
      <c r="EFI35" s="70"/>
      <c r="EFJ35" s="30"/>
      <c r="EFK35" s="30"/>
      <c r="EFL35" s="29"/>
      <c r="EFM35" s="29"/>
      <c r="EFN35" s="69"/>
      <c r="EFO35" s="69"/>
      <c r="EFP35" s="69"/>
      <c r="EFQ35" s="69"/>
      <c r="EFR35" s="70"/>
      <c r="EFS35" s="70"/>
      <c r="EFT35" s="70"/>
      <c r="EFU35" s="70"/>
      <c r="EFV35" s="30"/>
      <c r="EFW35" s="30"/>
      <c r="EFX35" s="29"/>
      <c r="EFY35" s="29"/>
      <c r="EFZ35" s="69"/>
      <c r="EGA35" s="69"/>
      <c r="EGB35" s="69"/>
      <c r="EGC35" s="69"/>
      <c r="EGD35" s="70"/>
      <c r="EGE35" s="70"/>
      <c r="EGF35" s="70"/>
      <c r="EGG35" s="70"/>
      <c r="EGH35" s="30"/>
      <c r="EGI35" s="30"/>
      <c r="EGJ35" s="29"/>
      <c r="EGK35" s="29"/>
      <c r="EGL35" s="69"/>
      <c r="EGM35" s="69"/>
      <c r="EGN35" s="69"/>
      <c r="EGO35" s="69"/>
      <c r="EGP35" s="70"/>
      <c r="EGQ35" s="70"/>
      <c r="EGR35" s="70"/>
      <c r="EGS35" s="70"/>
      <c r="EGT35" s="30"/>
      <c r="EGU35" s="30"/>
      <c r="EGV35" s="29"/>
      <c r="EGW35" s="29"/>
      <c r="EGX35" s="69"/>
      <c r="EGY35" s="69"/>
      <c r="EGZ35" s="69"/>
      <c r="EHA35" s="69"/>
      <c r="EHB35" s="70"/>
      <c r="EHC35" s="70"/>
      <c r="EHD35" s="70"/>
      <c r="EHE35" s="70"/>
      <c r="EHF35" s="30"/>
      <c r="EHG35" s="30"/>
      <c r="EHH35" s="29"/>
      <c r="EHI35" s="29"/>
      <c r="EHJ35" s="69"/>
      <c r="EHK35" s="69"/>
      <c r="EHL35" s="69"/>
      <c r="EHM35" s="69"/>
      <c r="EHN35" s="70"/>
      <c r="EHO35" s="70"/>
      <c r="EHP35" s="70"/>
      <c r="EHQ35" s="70"/>
      <c r="EHR35" s="30"/>
      <c r="EHS35" s="30"/>
      <c r="EHT35" s="29"/>
      <c r="EHU35" s="29"/>
      <c r="EHV35" s="69"/>
      <c r="EHW35" s="69"/>
      <c r="EHX35" s="69"/>
      <c r="EHY35" s="69"/>
      <c r="EHZ35" s="70"/>
      <c r="EIA35" s="70"/>
      <c r="EIB35" s="70"/>
      <c r="EIC35" s="70"/>
      <c r="EID35" s="30"/>
      <c r="EIE35" s="30"/>
      <c r="EIF35" s="29"/>
      <c r="EIG35" s="29"/>
      <c r="EIH35" s="69"/>
      <c r="EII35" s="69"/>
      <c r="EIJ35" s="69"/>
      <c r="EIK35" s="69"/>
      <c r="EIL35" s="70"/>
      <c r="EIM35" s="70"/>
      <c r="EIN35" s="70"/>
      <c r="EIO35" s="70"/>
      <c r="EIP35" s="30"/>
      <c r="EIQ35" s="30"/>
      <c r="EIR35" s="29"/>
      <c r="EIS35" s="29"/>
      <c r="EIT35" s="69"/>
      <c r="EIU35" s="69"/>
      <c r="EIV35" s="69"/>
      <c r="EIW35" s="69"/>
      <c r="EIX35" s="70"/>
      <c r="EIY35" s="70"/>
      <c r="EIZ35" s="70"/>
      <c r="EJA35" s="70"/>
      <c r="EJB35" s="30"/>
      <c r="EJC35" s="30"/>
      <c r="EJD35" s="29"/>
      <c r="EJE35" s="29"/>
      <c r="EJF35" s="69"/>
      <c r="EJG35" s="69"/>
      <c r="EJH35" s="69"/>
      <c r="EJI35" s="69"/>
      <c r="EJJ35" s="70"/>
      <c r="EJK35" s="70"/>
      <c r="EJL35" s="70"/>
      <c r="EJM35" s="70"/>
      <c r="EJN35" s="30"/>
      <c r="EJO35" s="30"/>
      <c r="EJP35" s="29"/>
      <c r="EJQ35" s="29"/>
      <c r="EJR35" s="69"/>
      <c r="EJS35" s="69"/>
      <c r="EJT35" s="69"/>
      <c r="EJU35" s="69"/>
      <c r="EJV35" s="70"/>
      <c r="EJW35" s="70"/>
      <c r="EJX35" s="70"/>
      <c r="EJY35" s="70"/>
      <c r="EJZ35" s="30"/>
      <c r="EKA35" s="30"/>
      <c r="EKB35" s="29"/>
      <c r="EKC35" s="29"/>
      <c r="EKD35" s="69"/>
      <c r="EKE35" s="69"/>
      <c r="EKF35" s="69"/>
      <c r="EKG35" s="69"/>
      <c r="EKH35" s="70"/>
      <c r="EKI35" s="70"/>
      <c r="EKJ35" s="70"/>
      <c r="EKK35" s="70"/>
      <c r="EKL35" s="30"/>
      <c r="EKM35" s="30"/>
      <c r="EKN35" s="29"/>
      <c r="EKO35" s="29"/>
      <c r="EKP35" s="69"/>
      <c r="EKQ35" s="69"/>
      <c r="EKR35" s="69"/>
      <c r="EKS35" s="69"/>
      <c r="EKT35" s="70"/>
      <c r="EKU35" s="70"/>
      <c r="EKV35" s="70"/>
      <c r="EKW35" s="70"/>
      <c r="EKX35" s="30"/>
      <c r="EKY35" s="30"/>
      <c r="EKZ35" s="29"/>
      <c r="ELA35" s="29"/>
      <c r="ELB35" s="69"/>
      <c r="ELC35" s="69"/>
      <c r="ELD35" s="69"/>
      <c r="ELE35" s="69"/>
      <c r="ELF35" s="70"/>
      <c r="ELG35" s="70"/>
      <c r="ELH35" s="70"/>
      <c r="ELI35" s="70"/>
      <c r="ELJ35" s="30"/>
      <c r="ELK35" s="30"/>
      <c r="ELL35" s="29"/>
      <c r="ELM35" s="29"/>
      <c r="ELN35" s="69"/>
      <c r="ELO35" s="69"/>
      <c r="ELP35" s="69"/>
      <c r="ELQ35" s="69"/>
      <c r="ELR35" s="70"/>
      <c r="ELS35" s="70"/>
      <c r="ELT35" s="70"/>
      <c r="ELU35" s="70"/>
      <c r="ELV35" s="30"/>
      <c r="ELW35" s="30"/>
      <c r="ELX35" s="29"/>
      <c r="ELY35" s="29"/>
      <c r="ELZ35" s="69"/>
      <c r="EMA35" s="69"/>
      <c r="EMB35" s="69"/>
      <c r="EMC35" s="69"/>
      <c r="EMD35" s="70"/>
      <c r="EME35" s="70"/>
      <c r="EMF35" s="70"/>
      <c r="EMG35" s="70"/>
      <c r="EMH35" s="30"/>
      <c r="EMI35" s="30"/>
      <c r="EMJ35" s="29"/>
      <c r="EMK35" s="29"/>
      <c r="EML35" s="69"/>
      <c r="EMM35" s="69"/>
      <c r="EMN35" s="69"/>
      <c r="EMO35" s="69"/>
      <c r="EMP35" s="70"/>
      <c r="EMQ35" s="70"/>
      <c r="EMR35" s="70"/>
      <c r="EMS35" s="70"/>
      <c r="EMT35" s="30"/>
      <c r="EMU35" s="30"/>
      <c r="EMV35" s="29"/>
      <c r="EMW35" s="29"/>
      <c r="EMX35" s="69"/>
      <c r="EMY35" s="69"/>
      <c r="EMZ35" s="69"/>
      <c r="ENA35" s="69"/>
      <c r="ENB35" s="70"/>
      <c r="ENC35" s="70"/>
      <c r="END35" s="70"/>
      <c r="ENE35" s="70"/>
      <c r="ENF35" s="30"/>
      <c r="ENG35" s="30"/>
      <c r="ENH35" s="29"/>
      <c r="ENI35" s="29"/>
      <c r="ENJ35" s="69"/>
      <c r="ENK35" s="69"/>
      <c r="ENL35" s="69"/>
      <c r="ENM35" s="69"/>
      <c r="ENN35" s="70"/>
      <c r="ENO35" s="70"/>
      <c r="ENP35" s="70"/>
      <c r="ENQ35" s="70"/>
      <c r="ENR35" s="30"/>
      <c r="ENS35" s="30"/>
      <c r="ENT35" s="29"/>
      <c r="ENU35" s="29"/>
      <c r="ENV35" s="69"/>
      <c r="ENW35" s="69"/>
      <c r="ENX35" s="69"/>
      <c r="ENY35" s="69"/>
      <c r="ENZ35" s="70"/>
      <c r="EOA35" s="70"/>
      <c r="EOB35" s="70"/>
      <c r="EOC35" s="70"/>
      <c r="EOD35" s="30"/>
      <c r="EOE35" s="30"/>
      <c r="EOF35" s="29"/>
      <c r="EOG35" s="29"/>
      <c r="EOH35" s="69"/>
      <c r="EOI35" s="69"/>
      <c r="EOJ35" s="69"/>
      <c r="EOK35" s="69"/>
      <c r="EOL35" s="70"/>
      <c r="EOM35" s="70"/>
      <c r="EON35" s="70"/>
      <c r="EOO35" s="70"/>
      <c r="EOP35" s="30"/>
      <c r="EOQ35" s="30"/>
      <c r="EOR35" s="29"/>
      <c r="EOS35" s="29"/>
      <c r="EOT35" s="69"/>
      <c r="EOU35" s="69"/>
      <c r="EOV35" s="69"/>
      <c r="EOW35" s="69"/>
      <c r="EOX35" s="70"/>
      <c r="EOY35" s="70"/>
      <c r="EOZ35" s="70"/>
      <c r="EPA35" s="70"/>
      <c r="EPB35" s="30"/>
      <c r="EPC35" s="30"/>
      <c r="EPD35" s="29"/>
      <c r="EPE35" s="29"/>
      <c r="EPF35" s="69"/>
      <c r="EPG35" s="69"/>
      <c r="EPH35" s="69"/>
      <c r="EPI35" s="69"/>
      <c r="EPJ35" s="70"/>
      <c r="EPK35" s="70"/>
      <c r="EPL35" s="70"/>
      <c r="EPM35" s="70"/>
      <c r="EPN35" s="30"/>
      <c r="EPO35" s="30"/>
      <c r="EPP35" s="29"/>
      <c r="EPQ35" s="29"/>
      <c r="EPR35" s="69"/>
      <c r="EPS35" s="69"/>
      <c r="EPT35" s="69"/>
      <c r="EPU35" s="69"/>
      <c r="EPV35" s="70"/>
      <c r="EPW35" s="70"/>
      <c r="EPX35" s="70"/>
      <c r="EPY35" s="70"/>
      <c r="EPZ35" s="30"/>
      <c r="EQA35" s="30"/>
      <c r="EQB35" s="29"/>
      <c r="EQC35" s="29"/>
      <c r="EQD35" s="69"/>
      <c r="EQE35" s="69"/>
      <c r="EQF35" s="69"/>
      <c r="EQG35" s="69"/>
      <c r="EQH35" s="70"/>
      <c r="EQI35" s="70"/>
      <c r="EQJ35" s="70"/>
      <c r="EQK35" s="70"/>
      <c r="EQL35" s="30"/>
      <c r="EQM35" s="30"/>
      <c r="EQN35" s="29"/>
      <c r="EQO35" s="29"/>
      <c r="EQP35" s="69"/>
      <c r="EQQ35" s="69"/>
      <c r="EQR35" s="69"/>
      <c r="EQS35" s="69"/>
      <c r="EQT35" s="70"/>
      <c r="EQU35" s="70"/>
      <c r="EQV35" s="70"/>
      <c r="EQW35" s="70"/>
      <c r="EQX35" s="30"/>
      <c r="EQY35" s="30"/>
      <c r="EQZ35" s="29"/>
      <c r="ERA35" s="29"/>
      <c r="ERB35" s="69"/>
      <c r="ERC35" s="69"/>
      <c r="ERD35" s="69"/>
      <c r="ERE35" s="69"/>
      <c r="ERF35" s="70"/>
      <c r="ERG35" s="70"/>
      <c r="ERH35" s="70"/>
      <c r="ERI35" s="70"/>
      <c r="ERJ35" s="30"/>
      <c r="ERK35" s="30"/>
      <c r="ERL35" s="29"/>
      <c r="ERM35" s="29"/>
      <c r="ERN35" s="69"/>
      <c r="ERO35" s="69"/>
      <c r="ERP35" s="69"/>
      <c r="ERQ35" s="69"/>
      <c r="ERR35" s="70"/>
      <c r="ERS35" s="70"/>
      <c r="ERT35" s="70"/>
      <c r="ERU35" s="70"/>
      <c r="ERV35" s="30"/>
      <c r="ERW35" s="30"/>
      <c r="ERX35" s="29"/>
      <c r="ERY35" s="29"/>
      <c r="ERZ35" s="69"/>
      <c r="ESA35" s="69"/>
      <c r="ESB35" s="69"/>
      <c r="ESC35" s="69"/>
      <c r="ESD35" s="70"/>
      <c r="ESE35" s="70"/>
      <c r="ESF35" s="70"/>
      <c r="ESG35" s="70"/>
      <c r="ESH35" s="30"/>
      <c r="ESI35" s="30"/>
      <c r="ESJ35" s="29"/>
      <c r="ESK35" s="29"/>
      <c r="ESL35" s="69"/>
      <c r="ESM35" s="69"/>
      <c r="ESN35" s="69"/>
      <c r="ESO35" s="69"/>
      <c r="ESP35" s="70"/>
      <c r="ESQ35" s="70"/>
      <c r="ESR35" s="70"/>
      <c r="ESS35" s="70"/>
      <c r="EST35" s="30"/>
      <c r="ESU35" s="30"/>
      <c r="ESV35" s="29"/>
      <c r="ESW35" s="29"/>
      <c r="ESX35" s="69"/>
      <c r="ESY35" s="69"/>
      <c r="ESZ35" s="69"/>
      <c r="ETA35" s="69"/>
      <c r="ETB35" s="70"/>
      <c r="ETC35" s="70"/>
      <c r="ETD35" s="70"/>
      <c r="ETE35" s="70"/>
      <c r="ETF35" s="30"/>
      <c r="ETG35" s="30"/>
      <c r="ETH35" s="29"/>
      <c r="ETI35" s="29"/>
      <c r="ETJ35" s="69"/>
      <c r="ETK35" s="69"/>
      <c r="ETL35" s="69"/>
      <c r="ETM35" s="69"/>
      <c r="ETN35" s="70"/>
      <c r="ETO35" s="70"/>
      <c r="ETP35" s="70"/>
      <c r="ETQ35" s="70"/>
      <c r="ETR35" s="30"/>
      <c r="ETS35" s="30"/>
      <c r="ETT35" s="29"/>
      <c r="ETU35" s="29"/>
      <c r="ETV35" s="69"/>
      <c r="ETW35" s="69"/>
      <c r="ETX35" s="69"/>
      <c r="ETY35" s="69"/>
      <c r="ETZ35" s="70"/>
      <c r="EUA35" s="70"/>
      <c r="EUB35" s="70"/>
      <c r="EUC35" s="70"/>
      <c r="EUD35" s="30"/>
      <c r="EUE35" s="30"/>
      <c r="EUF35" s="29"/>
      <c r="EUG35" s="29"/>
      <c r="EUH35" s="69"/>
      <c r="EUI35" s="69"/>
      <c r="EUJ35" s="69"/>
      <c r="EUK35" s="69"/>
      <c r="EUL35" s="70"/>
      <c r="EUM35" s="70"/>
      <c r="EUN35" s="70"/>
      <c r="EUO35" s="70"/>
      <c r="EUP35" s="30"/>
      <c r="EUQ35" s="30"/>
      <c r="EUR35" s="29"/>
      <c r="EUS35" s="29"/>
      <c r="EUT35" s="69"/>
      <c r="EUU35" s="69"/>
      <c r="EUV35" s="69"/>
      <c r="EUW35" s="69"/>
      <c r="EUX35" s="70"/>
      <c r="EUY35" s="70"/>
      <c r="EUZ35" s="70"/>
      <c r="EVA35" s="70"/>
      <c r="EVB35" s="30"/>
      <c r="EVC35" s="30"/>
      <c r="EVD35" s="29"/>
      <c r="EVE35" s="29"/>
      <c r="EVF35" s="69"/>
      <c r="EVG35" s="69"/>
      <c r="EVH35" s="69"/>
      <c r="EVI35" s="69"/>
      <c r="EVJ35" s="70"/>
      <c r="EVK35" s="70"/>
      <c r="EVL35" s="70"/>
      <c r="EVM35" s="70"/>
      <c r="EVN35" s="30"/>
      <c r="EVO35" s="30"/>
      <c r="EVP35" s="29"/>
      <c r="EVQ35" s="29"/>
      <c r="EVR35" s="69"/>
      <c r="EVS35" s="69"/>
      <c r="EVT35" s="69"/>
      <c r="EVU35" s="69"/>
      <c r="EVV35" s="70"/>
      <c r="EVW35" s="70"/>
      <c r="EVX35" s="70"/>
      <c r="EVY35" s="70"/>
      <c r="EVZ35" s="30"/>
      <c r="EWA35" s="30"/>
      <c r="EWB35" s="29"/>
      <c r="EWC35" s="29"/>
      <c r="EWD35" s="69"/>
      <c r="EWE35" s="69"/>
      <c r="EWF35" s="69"/>
      <c r="EWG35" s="69"/>
      <c r="EWH35" s="70"/>
      <c r="EWI35" s="70"/>
      <c r="EWJ35" s="70"/>
      <c r="EWK35" s="70"/>
      <c r="EWL35" s="30"/>
      <c r="EWM35" s="30"/>
      <c r="EWN35" s="29"/>
      <c r="EWO35" s="29"/>
      <c r="EWP35" s="69"/>
      <c r="EWQ35" s="69"/>
      <c r="EWR35" s="69"/>
      <c r="EWS35" s="69"/>
      <c r="EWT35" s="70"/>
      <c r="EWU35" s="70"/>
      <c r="EWV35" s="70"/>
      <c r="EWW35" s="70"/>
      <c r="EWX35" s="30"/>
      <c r="EWY35" s="30"/>
      <c r="EWZ35" s="29"/>
      <c r="EXA35" s="29"/>
      <c r="EXB35" s="69"/>
      <c r="EXC35" s="69"/>
      <c r="EXD35" s="69"/>
      <c r="EXE35" s="69"/>
      <c r="EXF35" s="70"/>
      <c r="EXG35" s="70"/>
      <c r="EXH35" s="70"/>
      <c r="EXI35" s="70"/>
      <c r="EXJ35" s="30"/>
      <c r="EXK35" s="30"/>
      <c r="EXL35" s="29"/>
      <c r="EXM35" s="29"/>
      <c r="EXN35" s="69"/>
      <c r="EXO35" s="69"/>
      <c r="EXP35" s="69"/>
      <c r="EXQ35" s="69"/>
      <c r="EXR35" s="70"/>
      <c r="EXS35" s="70"/>
      <c r="EXT35" s="70"/>
      <c r="EXU35" s="70"/>
      <c r="EXV35" s="30"/>
      <c r="EXW35" s="30"/>
      <c r="EXX35" s="29"/>
      <c r="EXY35" s="29"/>
      <c r="EXZ35" s="69"/>
      <c r="EYA35" s="69"/>
      <c r="EYB35" s="69"/>
      <c r="EYC35" s="69"/>
      <c r="EYD35" s="70"/>
      <c r="EYE35" s="70"/>
      <c r="EYF35" s="70"/>
      <c r="EYG35" s="70"/>
      <c r="EYH35" s="30"/>
      <c r="EYI35" s="30"/>
      <c r="EYJ35" s="29"/>
      <c r="EYK35" s="29"/>
      <c r="EYL35" s="69"/>
      <c r="EYM35" s="69"/>
      <c r="EYN35" s="69"/>
      <c r="EYO35" s="69"/>
      <c r="EYP35" s="70"/>
      <c r="EYQ35" s="70"/>
      <c r="EYR35" s="70"/>
      <c r="EYS35" s="70"/>
      <c r="EYT35" s="30"/>
      <c r="EYU35" s="30"/>
      <c r="EYV35" s="29"/>
      <c r="EYW35" s="29"/>
      <c r="EYX35" s="69"/>
      <c r="EYY35" s="69"/>
      <c r="EYZ35" s="69"/>
      <c r="EZA35" s="69"/>
      <c r="EZB35" s="70"/>
      <c r="EZC35" s="70"/>
      <c r="EZD35" s="70"/>
      <c r="EZE35" s="70"/>
      <c r="EZF35" s="30"/>
      <c r="EZG35" s="30"/>
      <c r="EZH35" s="29"/>
      <c r="EZI35" s="29"/>
      <c r="EZJ35" s="69"/>
      <c r="EZK35" s="69"/>
      <c r="EZL35" s="69"/>
      <c r="EZM35" s="69"/>
      <c r="EZN35" s="70"/>
      <c r="EZO35" s="70"/>
      <c r="EZP35" s="70"/>
      <c r="EZQ35" s="70"/>
      <c r="EZR35" s="30"/>
      <c r="EZS35" s="30"/>
      <c r="EZT35" s="29"/>
      <c r="EZU35" s="29"/>
      <c r="EZV35" s="69"/>
      <c r="EZW35" s="69"/>
      <c r="EZX35" s="69"/>
      <c r="EZY35" s="69"/>
      <c r="EZZ35" s="70"/>
      <c r="FAA35" s="70"/>
      <c r="FAB35" s="70"/>
      <c r="FAC35" s="70"/>
      <c r="FAD35" s="30"/>
      <c r="FAE35" s="30"/>
      <c r="FAF35" s="29"/>
      <c r="FAG35" s="29"/>
      <c r="FAH35" s="69"/>
      <c r="FAI35" s="69"/>
      <c r="FAJ35" s="69"/>
      <c r="FAK35" s="69"/>
      <c r="FAL35" s="70"/>
      <c r="FAM35" s="70"/>
      <c r="FAN35" s="70"/>
      <c r="FAO35" s="70"/>
      <c r="FAP35" s="30"/>
      <c r="FAQ35" s="30"/>
      <c r="FAR35" s="29"/>
      <c r="FAS35" s="29"/>
      <c r="FAT35" s="69"/>
      <c r="FAU35" s="69"/>
      <c r="FAV35" s="69"/>
      <c r="FAW35" s="69"/>
      <c r="FAX35" s="70"/>
      <c r="FAY35" s="70"/>
      <c r="FAZ35" s="70"/>
      <c r="FBA35" s="70"/>
      <c r="FBB35" s="30"/>
      <c r="FBC35" s="30"/>
      <c r="FBD35" s="29"/>
      <c r="FBE35" s="29"/>
      <c r="FBF35" s="69"/>
      <c r="FBG35" s="69"/>
      <c r="FBH35" s="69"/>
      <c r="FBI35" s="69"/>
      <c r="FBJ35" s="70"/>
      <c r="FBK35" s="70"/>
      <c r="FBL35" s="70"/>
      <c r="FBM35" s="70"/>
      <c r="FBN35" s="30"/>
      <c r="FBO35" s="30"/>
      <c r="FBP35" s="29"/>
      <c r="FBQ35" s="29"/>
      <c r="FBR35" s="69"/>
      <c r="FBS35" s="69"/>
      <c r="FBT35" s="69"/>
      <c r="FBU35" s="69"/>
      <c r="FBV35" s="70"/>
      <c r="FBW35" s="70"/>
      <c r="FBX35" s="70"/>
      <c r="FBY35" s="70"/>
      <c r="FBZ35" s="30"/>
      <c r="FCA35" s="30"/>
      <c r="FCB35" s="29"/>
      <c r="FCC35" s="29"/>
      <c r="FCD35" s="69"/>
      <c r="FCE35" s="69"/>
      <c r="FCF35" s="69"/>
      <c r="FCG35" s="69"/>
      <c r="FCH35" s="70"/>
      <c r="FCI35" s="70"/>
      <c r="FCJ35" s="70"/>
      <c r="FCK35" s="70"/>
      <c r="FCL35" s="30"/>
      <c r="FCM35" s="30"/>
      <c r="FCN35" s="29"/>
      <c r="FCO35" s="29"/>
      <c r="FCP35" s="69"/>
      <c r="FCQ35" s="69"/>
      <c r="FCR35" s="69"/>
      <c r="FCS35" s="69"/>
      <c r="FCT35" s="70"/>
      <c r="FCU35" s="70"/>
      <c r="FCV35" s="70"/>
      <c r="FCW35" s="70"/>
      <c r="FCX35" s="30"/>
      <c r="FCY35" s="30"/>
      <c r="FCZ35" s="29"/>
      <c r="FDA35" s="29"/>
      <c r="FDB35" s="69"/>
      <c r="FDC35" s="69"/>
      <c r="FDD35" s="69"/>
      <c r="FDE35" s="69"/>
      <c r="FDF35" s="70"/>
      <c r="FDG35" s="70"/>
      <c r="FDH35" s="70"/>
      <c r="FDI35" s="70"/>
      <c r="FDJ35" s="30"/>
      <c r="FDK35" s="30"/>
      <c r="FDL35" s="29"/>
      <c r="FDM35" s="29"/>
      <c r="FDN35" s="69"/>
      <c r="FDO35" s="69"/>
      <c r="FDP35" s="69"/>
      <c r="FDQ35" s="69"/>
      <c r="FDR35" s="70"/>
      <c r="FDS35" s="70"/>
      <c r="FDT35" s="70"/>
      <c r="FDU35" s="70"/>
      <c r="FDV35" s="30"/>
      <c r="FDW35" s="30"/>
      <c r="FDX35" s="29"/>
      <c r="FDY35" s="29"/>
      <c r="FDZ35" s="69"/>
      <c r="FEA35" s="69"/>
      <c r="FEB35" s="69"/>
      <c r="FEC35" s="69"/>
      <c r="FED35" s="70"/>
      <c r="FEE35" s="70"/>
      <c r="FEF35" s="70"/>
      <c r="FEG35" s="70"/>
      <c r="FEH35" s="30"/>
      <c r="FEI35" s="30"/>
      <c r="FEJ35" s="29"/>
      <c r="FEK35" s="29"/>
      <c r="FEL35" s="69"/>
      <c r="FEM35" s="69"/>
      <c r="FEN35" s="69"/>
      <c r="FEO35" s="69"/>
      <c r="FEP35" s="70"/>
      <c r="FEQ35" s="70"/>
      <c r="FER35" s="70"/>
      <c r="FES35" s="70"/>
      <c r="FET35" s="30"/>
      <c r="FEU35" s="30"/>
      <c r="FEV35" s="29"/>
      <c r="FEW35" s="29"/>
      <c r="FEX35" s="69"/>
      <c r="FEY35" s="69"/>
      <c r="FEZ35" s="69"/>
      <c r="FFA35" s="69"/>
      <c r="FFB35" s="70"/>
      <c r="FFC35" s="70"/>
      <c r="FFD35" s="70"/>
      <c r="FFE35" s="70"/>
      <c r="FFF35" s="30"/>
      <c r="FFG35" s="30"/>
      <c r="FFH35" s="29"/>
      <c r="FFI35" s="29"/>
      <c r="FFJ35" s="69"/>
      <c r="FFK35" s="69"/>
      <c r="FFL35" s="69"/>
      <c r="FFM35" s="69"/>
      <c r="FFN35" s="70"/>
      <c r="FFO35" s="70"/>
      <c r="FFP35" s="70"/>
      <c r="FFQ35" s="70"/>
      <c r="FFR35" s="30"/>
      <c r="FFS35" s="30"/>
      <c r="FFT35" s="29"/>
      <c r="FFU35" s="29"/>
      <c r="FFV35" s="69"/>
      <c r="FFW35" s="69"/>
      <c r="FFX35" s="69"/>
      <c r="FFY35" s="69"/>
      <c r="FFZ35" s="70"/>
      <c r="FGA35" s="70"/>
      <c r="FGB35" s="70"/>
      <c r="FGC35" s="70"/>
      <c r="FGD35" s="30"/>
      <c r="FGE35" s="30"/>
      <c r="FGF35" s="29"/>
      <c r="FGG35" s="29"/>
      <c r="FGH35" s="69"/>
      <c r="FGI35" s="69"/>
      <c r="FGJ35" s="69"/>
      <c r="FGK35" s="69"/>
      <c r="FGL35" s="70"/>
      <c r="FGM35" s="70"/>
      <c r="FGN35" s="70"/>
      <c r="FGO35" s="70"/>
      <c r="FGP35" s="30"/>
      <c r="FGQ35" s="30"/>
      <c r="FGR35" s="29"/>
      <c r="FGS35" s="29"/>
      <c r="FGT35" s="69"/>
      <c r="FGU35" s="69"/>
      <c r="FGV35" s="69"/>
      <c r="FGW35" s="69"/>
      <c r="FGX35" s="70"/>
      <c r="FGY35" s="70"/>
      <c r="FGZ35" s="70"/>
      <c r="FHA35" s="70"/>
      <c r="FHB35" s="30"/>
      <c r="FHC35" s="30"/>
      <c r="FHD35" s="29"/>
      <c r="FHE35" s="29"/>
      <c r="FHF35" s="69"/>
      <c r="FHG35" s="69"/>
      <c r="FHH35" s="69"/>
      <c r="FHI35" s="69"/>
      <c r="FHJ35" s="70"/>
      <c r="FHK35" s="70"/>
      <c r="FHL35" s="70"/>
      <c r="FHM35" s="70"/>
      <c r="FHN35" s="30"/>
      <c r="FHO35" s="30"/>
      <c r="FHP35" s="29"/>
      <c r="FHQ35" s="29"/>
      <c r="FHR35" s="69"/>
      <c r="FHS35" s="69"/>
      <c r="FHT35" s="69"/>
      <c r="FHU35" s="69"/>
      <c r="FHV35" s="70"/>
      <c r="FHW35" s="70"/>
      <c r="FHX35" s="70"/>
      <c r="FHY35" s="70"/>
      <c r="FHZ35" s="30"/>
      <c r="FIA35" s="30"/>
      <c r="FIB35" s="29"/>
      <c r="FIC35" s="29"/>
      <c r="FID35" s="69"/>
      <c r="FIE35" s="69"/>
      <c r="FIF35" s="69"/>
      <c r="FIG35" s="69"/>
      <c r="FIH35" s="70"/>
      <c r="FII35" s="70"/>
      <c r="FIJ35" s="70"/>
      <c r="FIK35" s="70"/>
      <c r="FIL35" s="30"/>
      <c r="FIM35" s="30"/>
      <c r="FIN35" s="29"/>
      <c r="FIO35" s="29"/>
      <c r="FIP35" s="69"/>
      <c r="FIQ35" s="69"/>
      <c r="FIR35" s="69"/>
      <c r="FIS35" s="69"/>
      <c r="FIT35" s="70"/>
      <c r="FIU35" s="70"/>
      <c r="FIV35" s="70"/>
      <c r="FIW35" s="70"/>
      <c r="FIX35" s="30"/>
      <c r="FIY35" s="30"/>
      <c r="FIZ35" s="29"/>
      <c r="FJA35" s="29"/>
      <c r="FJB35" s="69"/>
      <c r="FJC35" s="69"/>
      <c r="FJD35" s="69"/>
      <c r="FJE35" s="69"/>
      <c r="FJF35" s="70"/>
      <c r="FJG35" s="70"/>
      <c r="FJH35" s="70"/>
      <c r="FJI35" s="70"/>
      <c r="FJJ35" s="30"/>
      <c r="FJK35" s="30"/>
      <c r="FJL35" s="29"/>
      <c r="FJM35" s="29"/>
      <c r="FJN35" s="69"/>
      <c r="FJO35" s="69"/>
      <c r="FJP35" s="69"/>
      <c r="FJQ35" s="69"/>
      <c r="FJR35" s="70"/>
      <c r="FJS35" s="70"/>
      <c r="FJT35" s="70"/>
      <c r="FJU35" s="70"/>
      <c r="FJV35" s="30"/>
      <c r="FJW35" s="30"/>
      <c r="FJX35" s="29"/>
      <c r="FJY35" s="29"/>
      <c r="FJZ35" s="69"/>
      <c r="FKA35" s="69"/>
      <c r="FKB35" s="69"/>
      <c r="FKC35" s="69"/>
      <c r="FKD35" s="70"/>
      <c r="FKE35" s="70"/>
      <c r="FKF35" s="70"/>
      <c r="FKG35" s="70"/>
      <c r="FKH35" s="30"/>
      <c r="FKI35" s="30"/>
      <c r="FKJ35" s="29"/>
      <c r="FKK35" s="29"/>
      <c r="FKL35" s="69"/>
      <c r="FKM35" s="69"/>
      <c r="FKN35" s="69"/>
      <c r="FKO35" s="69"/>
      <c r="FKP35" s="70"/>
      <c r="FKQ35" s="70"/>
      <c r="FKR35" s="70"/>
      <c r="FKS35" s="70"/>
      <c r="FKT35" s="30"/>
      <c r="FKU35" s="30"/>
      <c r="FKV35" s="29"/>
      <c r="FKW35" s="29"/>
      <c r="FKX35" s="69"/>
      <c r="FKY35" s="69"/>
      <c r="FKZ35" s="69"/>
      <c r="FLA35" s="69"/>
      <c r="FLB35" s="70"/>
      <c r="FLC35" s="70"/>
      <c r="FLD35" s="70"/>
      <c r="FLE35" s="70"/>
      <c r="FLF35" s="30"/>
      <c r="FLG35" s="30"/>
      <c r="FLH35" s="29"/>
      <c r="FLI35" s="29"/>
      <c r="FLJ35" s="69"/>
      <c r="FLK35" s="69"/>
      <c r="FLL35" s="69"/>
      <c r="FLM35" s="69"/>
      <c r="FLN35" s="70"/>
      <c r="FLO35" s="70"/>
      <c r="FLP35" s="70"/>
      <c r="FLQ35" s="70"/>
      <c r="FLR35" s="30"/>
      <c r="FLS35" s="30"/>
      <c r="FLT35" s="29"/>
      <c r="FLU35" s="29"/>
      <c r="FLV35" s="69"/>
      <c r="FLW35" s="69"/>
      <c r="FLX35" s="69"/>
      <c r="FLY35" s="69"/>
      <c r="FLZ35" s="70"/>
      <c r="FMA35" s="70"/>
      <c r="FMB35" s="70"/>
      <c r="FMC35" s="70"/>
      <c r="FMD35" s="30"/>
      <c r="FME35" s="30"/>
      <c r="FMF35" s="29"/>
      <c r="FMG35" s="29"/>
      <c r="FMH35" s="69"/>
      <c r="FMI35" s="69"/>
      <c r="FMJ35" s="69"/>
      <c r="FMK35" s="69"/>
      <c r="FML35" s="70"/>
      <c r="FMM35" s="70"/>
      <c r="FMN35" s="70"/>
      <c r="FMO35" s="70"/>
      <c r="FMP35" s="30"/>
      <c r="FMQ35" s="30"/>
      <c r="FMR35" s="29"/>
      <c r="FMS35" s="29"/>
      <c r="FMT35" s="69"/>
      <c r="FMU35" s="69"/>
      <c r="FMV35" s="69"/>
      <c r="FMW35" s="69"/>
      <c r="FMX35" s="70"/>
      <c r="FMY35" s="70"/>
      <c r="FMZ35" s="70"/>
      <c r="FNA35" s="70"/>
      <c r="FNB35" s="30"/>
      <c r="FNC35" s="30"/>
      <c r="FND35" s="29"/>
      <c r="FNE35" s="29"/>
      <c r="FNF35" s="69"/>
      <c r="FNG35" s="69"/>
      <c r="FNH35" s="69"/>
      <c r="FNI35" s="69"/>
      <c r="FNJ35" s="70"/>
      <c r="FNK35" s="70"/>
      <c r="FNL35" s="70"/>
      <c r="FNM35" s="70"/>
      <c r="FNN35" s="30"/>
      <c r="FNO35" s="30"/>
      <c r="FNP35" s="29"/>
      <c r="FNQ35" s="29"/>
      <c r="FNR35" s="69"/>
      <c r="FNS35" s="69"/>
      <c r="FNT35" s="69"/>
      <c r="FNU35" s="69"/>
      <c r="FNV35" s="70"/>
      <c r="FNW35" s="70"/>
      <c r="FNX35" s="70"/>
      <c r="FNY35" s="70"/>
      <c r="FNZ35" s="30"/>
      <c r="FOA35" s="30"/>
      <c r="FOB35" s="29"/>
      <c r="FOC35" s="29"/>
      <c r="FOD35" s="69"/>
      <c r="FOE35" s="69"/>
      <c r="FOF35" s="69"/>
      <c r="FOG35" s="69"/>
      <c r="FOH35" s="70"/>
      <c r="FOI35" s="70"/>
      <c r="FOJ35" s="70"/>
      <c r="FOK35" s="70"/>
      <c r="FOL35" s="30"/>
      <c r="FOM35" s="30"/>
      <c r="FON35" s="29"/>
      <c r="FOO35" s="29"/>
      <c r="FOP35" s="69"/>
      <c r="FOQ35" s="69"/>
      <c r="FOR35" s="69"/>
      <c r="FOS35" s="69"/>
      <c r="FOT35" s="70"/>
      <c r="FOU35" s="70"/>
      <c r="FOV35" s="70"/>
      <c r="FOW35" s="70"/>
      <c r="FOX35" s="30"/>
      <c r="FOY35" s="30"/>
      <c r="FOZ35" s="29"/>
      <c r="FPA35" s="29"/>
      <c r="FPB35" s="69"/>
      <c r="FPC35" s="69"/>
      <c r="FPD35" s="69"/>
      <c r="FPE35" s="69"/>
      <c r="FPF35" s="70"/>
      <c r="FPG35" s="70"/>
      <c r="FPH35" s="70"/>
      <c r="FPI35" s="70"/>
      <c r="FPJ35" s="30"/>
      <c r="FPK35" s="30"/>
      <c r="FPL35" s="29"/>
      <c r="FPM35" s="29"/>
      <c r="FPN35" s="69"/>
      <c r="FPO35" s="69"/>
      <c r="FPP35" s="69"/>
      <c r="FPQ35" s="69"/>
      <c r="FPR35" s="70"/>
      <c r="FPS35" s="70"/>
      <c r="FPT35" s="70"/>
      <c r="FPU35" s="70"/>
      <c r="FPV35" s="30"/>
      <c r="FPW35" s="30"/>
      <c r="FPX35" s="29"/>
      <c r="FPY35" s="29"/>
      <c r="FPZ35" s="69"/>
      <c r="FQA35" s="69"/>
      <c r="FQB35" s="69"/>
      <c r="FQC35" s="69"/>
      <c r="FQD35" s="70"/>
      <c r="FQE35" s="70"/>
      <c r="FQF35" s="70"/>
      <c r="FQG35" s="70"/>
      <c r="FQH35" s="30"/>
      <c r="FQI35" s="30"/>
      <c r="FQJ35" s="29"/>
      <c r="FQK35" s="29"/>
      <c r="FQL35" s="69"/>
      <c r="FQM35" s="69"/>
      <c r="FQN35" s="69"/>
      <c r="FQO35" s="69"/>
      <c r="FQP35" s="70"/>
      <c r="FQQ35" s="70"/>
      <c r="FQR35" s="70"/>
      <c r="FQS35" s="70"/>
      <c r="FQT35" s="30"/>
      <c r="FQU35" s="30"/>
      <c r="FQV35" s="29"/>
      <c r="FQW35" s="29"/>
      <c r="FQX35" s="69"/>
      <c r="FQY35" s="69"/>
      <c r="FQZ35" s="69"/>
      <c r="FRA35" s="69"/>
      <c r="FRB35" s="70"/>
      <c r="FRC35" s="70"/>
      <c r="FRD35" s="70"/>
      <c r="FRE35" s="70"/>
      <c r="FRF35" s="30"/>
      <c r="FRG35" s="30"/>
      <c r="FRH35" s="29"/>
      <c r="FRI35" s="29"/>
      <c r="FRJ35" s="69"/>
      <c r="FRK35" s="69"/>
      <c r="FRL35" s="69"/>
      <c r="FRM35" s="69"/>
      <c r="FRN35" s="70"/>
      <c r="FRO35" s="70"/>
      <c r="FRP35" s="70"/>
      <c r="FRQ35" s="70"/>
      <c r="FRR35" s="30"/>
      <c r="FRS35" s="30"/>
      <c r="FRT35" s="29"/>
      <c r="FRU35" s="29"/>
      <c r="FRV35" s="69"/>
      <c r="FRW35" s="69"/>
      <c r="FRX35" s="69"/>
      <c r="FRY35" s="69"/>
      <c r="FRZ35" s="70"/>
      <c r="FSA35" s="70"/>
      <c r="FSB35" s="70"/>
      <c r="FSC35" s="70"/>
      <c r="FSD35" s="30"/>
      <c r="FSE35" s="30"/>
      <c r="FSF35" s="29"/>
      <c r="FSG35" s="29"/>
      <c r="FSH35" s="69"/>
      <c r="FSI35" s="69"/>
      <c r="FSJ35" s="69"/>
      <c r="FSK35" s="69"/>
      <c r="FSL35" s="70"/>
      <c r="FSM35" s="70"/>
      <c r="FSN35" s="70"/>
      <c r="FSO35" s="70"/>
      <c r="FSP35" s="30"/>
      <c r="FSQ35" s="30"/>
      <c r="FSR35" s="29"/>
      <c r="FSS35" s="29"/>
      <c r="FST35" s="69"/>
      <c r="FSU35" s="69"/>
      <c r="FSV35" s="69"/>
      <c r="FSW35" s="69"/>
      <c r="FSX35" s="70"/>
      <c r="FSY35" s="70"/>
      <c r="FSZ35" s="70"/>
      <c r="FTA35" s="70"/>
      <c r="FTB35" s="30"/>
      <c r="FTC35" s="30"/>
      <c r="FTD35" s="29"/>
      <c r="FTE35" s="29"/>
      <c r="FTF35" s="69"/>
      <c r="FTG35" s="69"/>
      <c r="FTH35" s="69"/>
      <c r="FTI35" s="69"/>
      <c r="FTJ35" s="70"/>
      <c r="FTK35" s="70"/>
      <c r="FTL35" s="70"/>
      <c r="FTM35" s="70"/>
      <c r="FTN35" s="30"/>
      <c r="FTO35" s="30"/>
      <c r="FTP35" s="29"/>
      <c r="FTQ35" s="29"/>
      <c r="FTR35" s="69"/>
      <c r="FTS35" s="69"/>
      <c r="FTT35" s="69"/>
      <c r="FTU35" s="69"/>
      <c r="FTV35" s="70"/>
      <c r="FTW35" s="70"/>
      <c r="FTX35" s="70"/>
      <c r="FTY35" s="70"/>
      <c r="FTZ35" s="30"/>
      <c r="FUA35" s="30"/>
      <c r="FUB35" s="29"/>
      <c r="FUC35" s="29"/>
      <c r="FUD35" s="69"/>
      <c r="FUE35" s="69"/>
      <c r="FUF35" s="69"/>
      <c r="FUG35" s="69"/>
      <c r="FUH35" s="70"/>
      <c r="FUI35" s="70"/>
      <c r="FUJ35" s="70"/>
      <c r="FUK35" s="70"/>
      <c r="FUL35" s="30"/>
      <c r="FUM35" s="30"/>
      <c r="FUN35" s="29"/>
      <c r="FUO35" s="29"/>
      <c r="FUP35" s="69"/>
      <c r="FUQ35" s="69"/>
      <c r="FUR35" s="69"/>
      <c r="FUS35" s="69"/>
      <c r="FUT35" s="70"/>
      <c r="FUU35" s="70"/>
      <c r="FUV35" s="70"/>
      <c r="FUW35" s="70"/>
      <c r="FUX35" s="30"/>
      <c r="FUY35" s="30"/>
      <c r="FUZ35" s="29"/>
      <c r="FVA35" s="29"/>
      <c r="FVB35" s="69"/>
      <c r="FVC35" s="69"/>
      <c r="FVD35" s="69"/>
      <c r="FVE35" s="69"/>
      <c r="FVF35" s="70"/>
      <c r="FVG35" s="70"/>
      <c r="FVH35" s="70"/>
      <c r="FVI35" s="70"/>
      <c r="FVJ35" s="30"/>
      <c r="FVK35" s="30"/>
      <c r="FVL35" s="29"/>
      <c r="FVM35" s="29"/>
      <c r="FVN35" s="69"/>
      <c r="FVO35" s="69"/>
      <c r="FVP35" s="69"/>
      <c r="FVQ35" s="69"/>
      <c r="FVR35" s="70"/>
      <c r="FVS35" s="70"/>
      <c r="FVT35" s="70"/>
      <c r="FVU35" s="70"/>
      <c r="FVV35" s="30"/>
      <c r="FVW35" s="30"/>
      <c r="FVX35" s="29"/>
      <c r="FVY35" s="29"/>
      <c r="FVZ35" s="69"/>
      <c r="FWA35" s="69"/>
      <c r="FWB35" s="69"/>
      <c r="FWC35" s="69"/>
      <c r="FWD35" s="70"/>
      <c r="FWE35" s="70"/>
      <c r="FWF35" s="70"/>
      <c r="FWG35" s="70"/>
      <c r="FWH35" s="30"/>
      <c r="FWI35" s="30"/>
      <c r="FWJ35" s="29"/>
      <c r="FWK35" s="29"/>
      <c r="FWL35" s="69"/>
      <c r="FWM35" s="69"/>
      <c r="FWN35" s="69"/>
      <c r="FWO35" s="69"/>
      <c r="FWP35" s="70"/>
      <c r="FWQ35" s="70"/>
      <c r="FWR35" s="70"/>
      <c r="FWS35" s="70"/>
      <c r="FWT35" s="30"/>
      <c r="FWU35" s="30"/>
      <c r="FWV35" s="29"/>
      <c r="FWW35" s="29"/>
      <c r="FWX35" s="69"/>
      <c r="FWY35" s="69"/>
      <c r="FWZ35" s="69"/>
      <c r="FXA35" s="69"/>
      <c r="FXB35" s="70"/>
      <c r="FXC35" s="70"/>
      <c r="FXD35" s="70"/>
      <c r="FXE35" s="70"/>
      <c r="FXF35" s="30"/>
      <c r="FXG35" s="30"/>
      <c r="FXH35" s="29"/>
      <c r="FXI35" s="29"/>
      <c r="FXJ35" s="69"/>
      <c r="FXK35" s="69"/>
      <c r="FXL35" s="69"/>
      <c r="FXM35" s="69"/>
      <c r="FXN35" s="70"/>
      <c r="FXO35" s="70"/>
      <c r="FXP35" s="70"/>
      <c r="FXQ35" s="70"/>
      <c r="FXR35" s="30"/>
      <c r="FXS35" s="30"/>
      <c r="FXT35" s="29"/>
      <c r="FXU35" s="29"/>
      <c r="FXV35" s="69"/>
      <c r="FXW35" s="69"/>
      <c r="FXX35" s="69"/>
      <c r="FXY35" s="69"/>
      <c r="FXZ35" s="70"/>
      <c r="FYA35" s="70"/>
      <c r="FYB35" s="70"/>
      <c r="FYC35" s="70"/>
      <c r="FYD35" s="30"/>
      <c r="FYE35" s="30"/>
      <c r="FYF35" s="29"/>
      <c r="FYG35" s="29"/>
      <c r="FYH35" s="69"/>
      <c r="FYI35" s="69"/>
      <c r="FYJ35" s="69"/>
      <c r="FYK35" s="69"/>
      <c r="FYL35" s="70"/>
      <c r="FYM35" s="70"/>
      <c r="FYN35" s="70"/>
      <c r="FYO35" s="70"/>
      <c r="FYP35" s="30"/>
      <c r="FYQ35" s="30"/>
      <c r="FYR35" s="29"/>
      <c r="FYS35" s="29"/>
      <c r="FYT35" s="69"/>
      <c r="FYU35" s="69"/>
      <c r="FYV35" s="69"/>
      <c r="FYW35" s="69"/>
      <c r="FYX35" s="70"/>
      <c r="FYY35" s="70"/>
      <c r="FYZ35" s="70"/>
      <c r="FZA35" s="70"/>
      <c r="FZB35" s="30"/>
      <c r="FZC35" s="30"/>
      <c r="FZD35" s="29"/>
      <c r="FZE35" s="29"/>
      <c r="FZF35" s="69"/>
      <c r="FZG35" s="69"/>
      <c r="FZH35" s="69"/>
      <c r="FZI35" s="69"/>
      <c r="FZJ35" s="70"/>
      <c r="FZK35" s="70"/>
      <c r="FZL35" s="70"/>
      <c r="FZM35" s="70"/>
      <c r="FZN35" s="30"/>
      <c r="FZO35" s="30"/>
      <c r="FZP35" s="29"/>
      <c r="FZQ35" s="29"/>
      <c r="FZR35" s="69"/>
      <c r="FZS35" s="69"/>
      <c r="FZT35" s="69"/>
      <c r="FZU35" s="69"/>
      <c r="FZV35" s="70"/>
      <c r="FZW35" s="70"/>
      <c r="FZX35" s="70"/>
      <c r="FZY35" s="70"/>
      <c r="FZZ35" s="30"/>
      <c r="GAA35" s="30"/>
      <c r="GAB35" s="29"/>
      <c r="GAC35" s="29"/>
      <c r="GAD35" s="69"/>
      <c r="GAE35" s="69"/>
      <c r="GAF35" s="69"/>
      <c r="GAG35" s="69"/>
      <c r="GAH35" s="70"/>
      <c r="GAI35" s="70"/>
      <c r="GAJ35" s="70"/>
      <c r="GAK35" s="70"/>
      <c r="GAL35" s="30"/>
      <c r="GAM35" s="30"/>
      <c r="GAN35" s="29"/>
      <c r="GAO35" s="29"/>
      <c r="GAP35" s="69"/>
      <c r="GAQ35" s="69"/>
      <c r="GAR35" s="69"/>
      <c r="GAS35" s="69"/>
      <c r="GAT35" s="70"/>
      <c r="GAU35" s="70"/>
      <c r="GAV35" s="70"/>
      <c r="GAW35" s="70"/>
      <c r="GAX35" s="30"/>
      <c r="GAY35" s="30"/>
      <c r="GAZ35" s="29"/>
      <c r="GBA35" s="29"/>
      <c r="GBB35" s="69"/>
      <c r="GBC35" s="69"/>
      <c r="GBD35" s="69"/>
      <c r="GBE35" s="69"/>
      <c r="GBF35" s="70"/>
      <c r="GBG35" s="70"/>
      <c r="GBH35" s="70"/>
      <c r="GBI35" s="70"/>
      <c r="GBJ35" s="30"/>
      <c r="GBK35" s="30"/>
      <c r="GBL35" s="29"/>
      <c r="GBM35" s="29"/>
      <c r="GBN35" s="69"/>
      <c r="GBO35" s="69"/>
      <c r="GBP35" s="69"/>
      <c r="GBQ35" s="69"/>
      <c r="GBR35" s="70"/>
      <c r="GBS35" s="70"/>
      <c r="GBT35" s="70"/>
      <c r="GBU35" s="70"/>
      <c r="GBV35" s="30"/>
      <c r="GBW35" s="30"/>
      <c r="GBX35" s="29"/>
      <c r="GBY35" s="29"/>
      <c r="GBZ35" s="69"/>
      <c r="GCA35" s="69"/>
      <c r="GCB35" s="69"/>
      <c r="GCC35" s="69"/>
      <c r="GCD35" s="70"/>
      <c r="GCE35" s="70"/>
      <c r="GCF35" s="70"/>
      <c r="GCG35" s="70"/>
      <c r="GCH35" s="30"/>
      <c r="GCI35" s="30"/>
      <c r="GCJ35" s="29"/>
      <c r="GCK35" s="29"/>
      <c r="GCL35" s="69"/>
      <c r="GCM35" s="69"/>
      <c r="GCN35" s="69"/>
      <c r="GCO35" s="69"/>
      <c r="GCP35" s="70"/>
      <c r="GCQ35" s="70"/>
      <c r="GCR35" s="70"/>
      <c r="GCS35" s="70"/>
      <c r="GCT35" s="30"/>
      <c r="GCU35" s="30"/>
      <c r="GCV35" s="29"/>
      <c r="GCW35" s="29"/>
      <c r="GCX35" s="69"/>
      <c r="GCY35" s="69"/>
      <c r="GCZ35" s="69"/>
      <c r="GDA35" s="69"/>
      <c r="GDB35" s="70"/>
      <c r="GDC35" s="70"/>
      <c r="GDD35" s="70"/>
      <c r="GDE35" s="70"/>
      <c r="GDF35" s="30"/>
      <c r="GDG35" s="30"/>
      <c r="GDH35" s="29"/>
      <c r="GDI35" s="29"/>
      <c r="GDJ35" s="69"/>
      <c r="GDK35" s="69"/>
      <c r="GDL35" s="69"/>
      <c r="GDM35" s="69"/>
      <c r="GDN35" s="70"/>
      <c r="GDO35" s="70"/>
      <c r="GDP35" s="70"/>
      <c r="GDQ35" s="70"/>
      <c r="GDR35" s="30"/>
      <c r="GDS35" s="30"/>
      <c r="GDT35" s="29"/>
      <c r="GDU35" s="29"/>
      <c r="GDV35" s="69"/>
      <c r="GDW35" s="69"/>
      <c r="GDX35" s="69"/>
      <c r="GDY35" s="69"/>
      <c r="GDZ35" s="70"/>
      <c r="GEA35" s="70"/>
      <c r="GEB35" s="70"/>
      <c r="GEC35" s="70"/>
      <c r="GED35" s="30"/>
      <c r="GEE35" s="30"/>
      <c r="GEF35" s="29"/>
      <c r="GEG35" s="29"/>
      <c r="GEH35" s="69"/>
      <c r="GEI35" s="69"/>
      <c r="GEJ35" s="69"/>
      <c r="GEK35" s="69"/>
      <c r="GEL35" s="70"/>
      <c r="GEM35" s="70"/>
      <c r="GEN35" s="70"/>
      <c r="GEO35" s="70"/>
      <c r="GEP35" s="30"/>
      <c r="GEQ35" s="30"/>
      <c r="GER35" s="29"/>
      <c r="GES35" s="29"/>
      <c r="GET35" s="69"/>
      <c r="GEU35" s="69"/>
      <c r="GEV35" s="69"/>
      <c r="GEW35" s="69"/>
      <c r="GEX35" s="70"/>
      <c r="GEY35" s="70"/>
      <c r="GEZ35" s="70"/>
      <c r="GFA35" s="70"/>
      <c r="GFB35" s="30"/>
      <c r="GFC35" s="30"/>
      <c r="GFD35" s="29"/>
      <c r="GFE35" s="29"/>
      <c r="GFF35" s="69"/>
      <c r="GFG35" s="69"/>
      <c r="GFH35" s="69"/>
      <c r="GFI35" s="69"/>
      <c r="GFJ35" s="70"/>
      <c r="GFK35" s="70"/>
      <c r="GFL35" s="70"/>
      <c r="GFM35" s="70"/>
      <c r="GFN35" s="30"/>
      <c r="GFO35" s="30"/>
      <c r="GFP35" s="29"/>
      <c r="GFQ35" s="29"/>
      <c r="GFR35" s="69"/>
      <c r="GFS35" s="69"/>
      <c r="GFT35" s="69"/>
      <c r="GFU35" s="69"/>
      <c r="GFV35" s="70"/>
      <c r="GFW35" s="70"/>
      <c r="GFX35" s="70"/>
      <c r="GFY35" s="70"/>
      <c r="GFZ35" s="30"/>
      <c r="GGA35" s="30"/>
      <c r="GGB35" s="29"/>
      <c r="GGC35" s="29"/>
      <c r="GGD35" s="69"/>
      <c r="GGE35" s="69"/>
      <c r="GGF35" s="69"/>
      <c r="GGG35" s="69"/>
      <c r="GGH35" s="70"/>
      <c r="GGI35" s="70"/>
      <c r="GGJ35" s="70"/>
      <c r="GGK35" s="70"/>
      <c r="GGL35" s="30"/>
      <c r="GGM35" s="30"/>
      <c r="GGN35" s="29"/>
      <c r="GGO35" s="29"/>
      <c r="GGP35" s="69"/>
      <c r="GGQ35" s="69"/>
      <c r="GGR35" s="69"/>
      <c r="GGS35" s="69"/>
      <c r="GGT35" s="70"/>
      <c r="GGU35" s="70"/>
      <c r="GGV35" s="70"/>
      <c r="GGW35" s="70"/>
      <c r="GGX35" s="30"/>
      <c r="GGY35" s="30"/>
      <c r="GGZ35" s="29"/>
      <c r="GHA35" s="29"/>
      <c r="GHB35" s="69"/>
      <c r="GHC35" s="69"/>
      <c r="GHD35" s="69"/>
      <c r="GHE35" s="69"/>
      <c r="GHF35" s="70"/>
      <c r="GHG35" s="70"/>
      <c r="GHH35" s="70"/>
      <c r="GHI35" s="70"/>
      <c r="GHJ35" s="30"/>
      <c r="GHK35" s="30"/>
      <c r="GHL35" s="29"/>
      <c r="GHM35" s="29"/>
      <c r="GHN35" s="69"/>
      <c r="GHO35" s="69"/>
      <c r="GHP35" s="69"/>
      <c r="GHQ35" s="69"/>
      <c r="GHR35" s="70"/>
      <c r="GHS35" s="70"/>
      <c r="GHT35" s="70"/>
      <c r="GHU35" s="70"/>
      <c r="GHV35" s="30"/>
      <c r="GHW35" s="30"/>
      <c r="GHX35" s="29"/>
      <c r="GHY35" s="29"/>
      <c r="GHZ35" s="69"/>
      <c r="GIA35" s="69"/>
      <c r="GIB35" s="69"/>
      <c r="GIC35" s="69"/>
      <c r="GID35" s="70"/>
      <c r="GIE35" s="70"/>
      <c r="GIF35" s="70"/>
      <c r="GIG35" s="70"/>
      <c r="GIH35" s="30"/>
      <c r="GII35" s="30"/>
      <c r="GIJ35" s="29"/>
      <c r="GIK35" s="29"/>
      <c r="GIL35" s="69"/>
      <c r="GIM35" s="69"/>
      <c r="GIN35" s="69"/>
      <c r="GIO35" s="69"/>
      <c r="GIP35" s="70"/>
      <c r="GIQ35" s="70"/>
      <c r="GIR35" s="70"/>
      <c r="GIS35" s="70"/>
      <c r="GIT35" s="30"/>
      <c r="GIU35" s="30"/>
      <c r="GIV35" s="29"/>
      <c r="GIW35" s="29"/>
      <c r="GIX35" s="69"/>
      <c r="GIY35" s="69"/>
      <c r="GIZ35" s="69"/>
      <c r="GJA35" s="69"/>
      <c r="GJB35" s="70"/>
      <c r="GJC35" s="70"/>
      <c r="GJD35" s="70"/>
      <c r="GJE35" s="70"/>
      <c r="GJF35" s="30"/>
      <c r="GJG35" s="30"/>
      <c r="GJH35" s="29"/>
      <c r="GJI35" s="29"/>
      <c r="GJJ35" s="69"/>
      <c r="GJK35" s="69"/>
      <c r="GJL35" s="69"/>
      <c r="GJM35" s="69"/>
      <c r="GJN35" s="70"/>
      <c r="GJO35" s="70"/>
      <c r="GJP35" s="70"/>
      <c r="GJQ35" s="70"/>
      <c r="GJR35" s="30"/>
      <c r="GJS35" s="30"/>
      <c r="GJT35" s="29"/>
      <c r="GJU35" s="29"/>
      <c r="GJV35" s="69"/>
      <c r="GJW35" s="69"/>
      <c r="GJX35" s="69"/>
      <c r="GJY35" s="69"/>
      <c r="GJZ35" s="70"/>
      <c r="GKA35" s="70"/>
      <c r="GKB35" s="70"/>
      <c r="GKC35" s="70"/>
      <c r="GKD35" s="30"/>
      <c r="GKE35" s="30"/>
      <c r="GKF35" s="29"/>
      <c r="GKG35" s="29"/>
      <c r="GKH35" s="69"/>
      <c r="GKI35" s="69"/>
      <c r="GKJ35" s="69"/>
      <c r="GKK35" s="69"/>
      <c r="GKL35" s="70"/>
      <c r="GKM35" s="70"/>
      <c r="GKN35" s="70"/>
      <c r="GKO35" s="70"/>
      <c r="GKP35" s="30"/>
      <c r="GKQ35" s="30"/>
      <c r="GKR35" s="29"/>
      <c r="GKS35" s="29"/>
      <c r="GKT35" s="69"/>
      <c r="GKU35" s="69"/>
      <c r="GKV35" s="69"/>
      <c r="GKW35" s="69"/>
      <c r="GKX35" s="70"/>
      <c r="GKY35" s="70"/>
      <c r="GKZ35" s="70"/>
      <c r="GLA35" s="70"/>
      <c r="GLB35" s="30"/>
      <c r="GLC35" s="30"/>
      <c r="GLD35" s="29"/>
      <c r="GLE35" s="29"/>
      <c r="GLF35" s="69"/>
      <c r="GLG35" s="69"/>
      <c r="GLH35" s="69"/>
      <c r="GLI35" s="69"/>
      <c r="GLJ35" s="70"/>
      <c r="GLK35" s="70"/>
      <c r="GLL35" s="70"/>
      <c r="GLM35" s="70"/>
      <c r="GLN35" s="30"/>
      <c r="GLO35" s="30"/>
      <c r="GLP35" s="29"/>
      <c r="GLQ35" s="29"/>
      <c r="GLR35" s="69"/>
      <c r="GLS35" s="69"/>
      <c r="GLT35" s="69"/>
      <c r="GLU35" s="69"/>
      <c r="GLV35" s="70"/>
      <c r="GLW35" s="70"/>
      <c r="GLX35" s="70"/>
      <c r="GLY35" s="70"/>
      <c r="GLZ35" s="30"/>
      <c r="GMA35" s="30"/>
      <c r="GMB35" s="29"/>
      <c r="GMC35" s="29"/>
      <c r="GMD35" s="69"/>
      <c r="GME35" s="69"/>
      <c r="GMF35" s="69"/>
      <c r="GMG35" s="69"/>
      <c r="GMH35" s="70"/>
      <c r="GMI35" s="70"/>
      <c r="GMJ35" s="70"/>
      <c r="GMK35" s="70"/>
      <c r="GML35" s="30"/>
      <c r="GMM35" s="30"/>
      <c r="GMN35" s="29"/>
      <c r="GMO35" s="29"/>
      <c r="GMP35" s="69"/>
      <c r="GMQ35" s="69"/>
      <c r="GMR35" s="69"/>
      <c r="GMS35" s="69"/>
      <c r="GMT35" s="70"/>
      <c r="GMU35" s="70"/>
      <c r="GMV35" s="70"/>
      <c r="GMW35" s="70"/>
      <c r="GMX35" s="30"/>
      <c r="GMY35" s="30"/>
      <c r="GMZ35" s="29"/>
      <c r="GNA35" s="29"/>
      <c r="GNB35" s="69"/>
      <c r="GNC35" s="69"/>
      <c r="GND35" s="69"/>
      <c r="GNE35" s="69"/>
      <c r="GNF35" s="70"/>
      <c r="GNG35" s="70"/>
      <c r="GNH35" s="70"/>
      <c r="GNI35" s="70"/>
      <c r="GNJ35" s="30"/>
      <c r="GNK35" s="30"/>
      <c r="GNL35" s="29"/>
      <c r="GNM35" s="29"/>
      <c r="GNN35" s="69"/>
      <c r="GNO35" s="69"/>
      <c r="GNP35" s="69"/>
      <c r="GNQ35" s="69"/>
      <c r="GNR35" s="70"/>
      <c r="GNS35" s="70"/>
      <c r="GNT35" s="70"/>
      <c r="GNU35" s="70"/>
      <c r="GNV35" s="30"/>
      <c r="GNW35" s="30"/>
      <c r="GNX35" s="29"/>
      <c r="GNY35" s="29"/>
      <c r="GNZ35" s="69"/>
      <c r="GOA35" s="69"/>
      <c r="GOB35" s="69"/>
      <c r="GOC35" s="69"/>
      <c r="GOD35" s="70"/>
      <c r="GOE35" s="70"/>
      <c r="GOF35" s="70"/>
      <c r="GOG35" s="70"/>
      <c r="GOH35" s="30"/>
      <c r="GOI35" s="30"/>
      <c r="GOJ35" s="29"/>
      <c r="GOK35" s="29"/>
      <c r="GOL35" s="69"/>
      <c r="GOM35" s="69"/>
      <c r="GON35" s="69"/>
      <c r="GOO35" s="69"/>
      <c r="GOP35" s="70"/>
      <c r="GOQ35" s="70"/>
      <c r="GOR35" s="70"/>
      <c r="GOS35" s="70"/>
      <c r="GOT35" s="30"/>
      <c r="GOU35" s="30"/>
      <c r="GOV35" s="29"/>
      <c r="GOW35" s="29"/>
      <c r="GOX35" s="69"/>
      <c r="GOY35" s="69"/>
      <c r="GOZ35" s="69"/>
      <c r="GPA35" s="69"/>
      <c r="GPB35" s="70"/>
      <c r="GPC35" s="70"/>
      <c r="GPD35" s="70"/>
      <c r="GPE35" s="70"/>
      <c r="GPF35" s="30"/>
      <c r="GPG35" s="30"/>
      <c r="GPH35" s="29"/>
      <c r="GPI35" s="29"/>
      <c r="GPJ35" s="69"/>
      <c r="GPK35" s="69"/>
      <c r="GPL35" s="69"/>
      <c r="GPM35" s="69"/>
      <c r="GPN35" s="70"/>
      <c r="GPO35" s="70"/>
      <c r="GPP35" s="70"/>
      <c r="GPQ35" s="70"/>
      <c r="GPR35" s="30"/>
      <c r="GPS35" s="30"/>
      <c r="GPT35" s="29"/>
      <c r="GPU35" s="29"/>
      <c r="GPV35" s="69"/>
      <c r="GPW35" s="69"/>
      <c r="GPX35" s="69"/>
      <c r="GPY35" s="69"/>
      <c r="GPZ35" s="70"/>
      <c r="GQA35" s="70"/>
      <c r="GQB35" s="70"/>
      <c r="GQC35" s="70"/>
      <c r="GQD35" s="30"/>
      <c r="GQE35" s="30"/>
      <c r="GQF35" s="29"/>
      <c r="GQG35" s="29"/>
      <c r="GQH35" s="69"/>
      <c r="GQI35" s="69"/>
      <c r="GQJ35" s="69"/>
      <c r="GQK35" s="69"/>
      <c r="GQL35" s="70"/>
      <c r="GQM35" s="70"/>
      <c r="GQN35" s="70"/>
      <c r="GQO35" s="70"/>
      <c r="GQP35" s="30"/>
      <c r="GQQ35" s="30"/>
      <c r="GQR35" s="29"/>
      <c r="GQS35" s="29"/>
      <c r="GQT35" s="69"/>
      <c r="GQU35" s="69"/>
      <c r="GQV35" s="69"/>
      <c r="GQW35" s="69"/>
      <c r="GQX35" s="70"/>
      <c r="GQY35" s="70"/>
      <c r="GQZ35" s="70"/>
      <c r="GRA35" s="70"/>
      <c r="GRB35" s="30"/>
      <c r="GRC35" s="30"/>
      <c r="GRD35" s="29"/>
      <c r="GRE35" s="29"/>
      <c r="GRF35" s="69"/>
      <c r="GRG35" s="69"/>
      <c r="GRH35" s="69"/>
      <c r="GRI35" s="69"/>
      <c r="GRJ35" s="70"/>
      <c r="GRK35" s="70"/>
      <c r="GRL35" s="70"/>
      <c r="GRM35" s="70"/>
      <c r="GRN35" s="30"/>
      <c r="GRO35" s="30"/>
      <c r="GRP35" s="29"/>
      <c r="GRQ35" s="29"/>
      <c r="GRR35" s="69"/>
      <c r="GRS35" s="69"/>
      <c r="GRT35" s="69"/>
      <c r="GRU35" s="69"/>
      <c r="GRV35" s="70"/>
      <c r="GRW35" s="70"/>
      <c r="GRX35" s="70"/>
      <c r="GRY35" s="70"/>
      <c r="GRZ35" s="30"/>
      <c r="GSA35" s="30"/>
      <c r="GSB35" s="29"/>
      <c r="GSC35" s="29"/>
      <c r="GSD35" s="69"/>
      <c r="GSE35" s="69"/>
      <c r="GSF35" s="69"/>
      <c r="GSG35" s="69"/>
      <c r="GSH35" s="70"/>
      <c r="GSI35" s="70"/>
      <c r="GSJ35" s="70"/>
      <c r="GSK35" s="70"/>
      <c r="GSL35" s="30"/>
      <c r="GSM35" s="30"/>
      <c r="GSN35" s="29"/>
      <c r="GSO35" s="29"/>
      <c r="GSP35" s="69"/>
      <c r="GSQ35" s="69"/>
      <c r="GSR35" s="69"/>
      <c r="GSS35" s="69"/>
      <c r="GST35" s="70"/>
      <c r="GSU35" s="70"/>
      <c r="GSV35" s="70"/>
      <c r="GSW35" s="70"/>
      <c r="GSX35" s="30"/>
      <c r="GSY35" s="30"/>
      <c r="GSZ35" s="29"/>
      <c r="GTA35" s="29"/>
      <c r="GTB35" s="69"/>
      <c r="GTC35" s="69"/>
      <c r="GTD35" s="69"/>
      <c r="GTE35" s="69"/>
      <c r="GTF35" s="70"/>
      <c r="GTG35" s="70"/>
      <c r="GTH35" s="70"/>
      <c r="GTI35" s="70"/>
      <c r="GTJ35" s="30"/>
      <c r="GTK35" s="30"/>
      <c r="GTL35" s="29"/>
      <c r="GTM35" s="29"/>
      <c r="GTN35" s="69"/>
      <c r="GTO35" s="69"/>
      <c r="GTP35" s="69"/>
      <c r="GTQ35" s="69"/>
      <c r="GTR35" s="70"/>
      <c r="GTS35" s="70"/>
      <c r="GTT35" s="70"/>
      <c r="GTU35" s="70"/>
      <c r="GTV35" s="30"/>
      <c r="GTW35" s="30"/>
      <c r="GTX35" s="29"/>
      <c r="GTY35" s="29"/>
      <c r="GTZ35" s="69"/>
      <c r="GUA35" s="69"/>
      <c r="GUB35" s="69"/>
      <c r="GUC35" s="69"/>
      <c r="GUD35" s="70"/>
      <c r="GUE35" s="70"/>
      <c r="GUF35" s="70"/>
      <c r="GUG35" s="70"/>
      <c r="GUH35" s="30"/>
      <c r="GUI35" s="30"/>
      <c r="GUJ35" s="29"/>
      <c r="GUK35" s="29"/>
      <c r="GUL35" s="69"/>
      <c r="GUM35" s="69"/>
      <c r="GUN35" s="69"/>
      <c r="GUO35" s="69"/>
      <c r="GUP35" s="70"/>
      <c r="GUQ35" s="70"/>
      <c r="GUR35" s="70"/>
      <c r="GUS35" s="70"/>
      <c r="GUT35" s="30"/>
      <c r="GUU35" s="30"/>
      <c r="GUV35" s="29"/>
      <c r="GUW35" s="29"/>
      <c r="GUX35" s="69"/>
      <c r="GUY35" s="69"/>
      <c r="GUZ35" s="69"/>
      <c r="GVA35" s="69"/>
      <c r="GVB35" s="70"/>
      <c r="GVC35" s="70"/>
      <c r="GVD35" s="70"/>
      <c r="GVE35" s="70"/>
      <c r="GVF35" s="30"/>
      <c r="GVG35" s="30"/>
      <c r="GVH35" s="29"/>
      <c r="GVI35" s="29"/>
      <c r="GVJ35" s="69"/>
      <c r="GVK35" s="69"/>
      <c r="GVL35" s="69"/>
      <c r="GVM35" s="69"/>
      <c r="GVN35" s="70"/>
      <c r="GVO35" s="70"/>
      <c r="GVP35" s="70"/>
      <c r="GVQ35" s="70"/>
      <c r="GVR35" s="30"/>
      <c r="GVS35" s="30"/>
      <c r="GVT35" s="29"/>
      <c r="GVU35" s="29"/>
      <c r="GVV35" s="69"/>
      <c r="GVW35" s="69"/>
      <c r="GVX35" s="69"/>
      <c r="GVY35" s="69"/>
      <c r="GVZ35" s="70"/>
      <c r="GWA35" s="70"/>
      <c r="GWB35" s="70"/>
      <c r="GWC35" s="70"/>
      <c r="GWD35" s="30"/>
      <c r="GWE35" s="30"/>
      <c r="GWF35" s="29"/>
      <c r="GWG35" s="29"/>
      <c r="GWH35" s="69"/>
      <c r="GWI35" s="69"/>
      <c r="GWJ35" s="69"/>
      <c r="GWK35" s="69"/>
      <c r="GWL35" s="70"/>
      <c r="GWM35" s="70"/>
      <c r="GWN35" s="70"/>
      <c r="GWO35" s="70"/>
      <c r="GWP35" s="30"/>
      <c r="GWQ35" s="30"/>
      <c r="GWR35" s="29"/>
      <c r="GWS35" s="29"/>
      <c r="GWT35" s="69"/>
      <c r="GWU35" s="69"/>
      <c r="GWV35" s="69"/>
      <c r="GWW35" s="69"/>
      <c r="GWX35" s="70"/>
      <c r="GWY35" s="70"/>
      <c r="GWZ35" s="70"/>
      <c r="GXA35" s="70"/>
      <c r="GXB35" s="30"/>
      <c r="GXC35" s="30"/>
      <c r="GXD35" s="29"/>
      <c r="GXE35" s="29"/>
      <c r="GXF35" s="69"/>
      <c r="GXG35" s="69"/>
      <c r="GXH35" s="69"/>
      <c r="GXI35" s="69"/>
      <c r="GXJ35" s="70"/>
      <c r="GXK35" s="70"/>
      <c r="GXL35" s="70"/>
      <c r="GXM35" s="70"/>
      <c r="GXN35" s="30"/>
      <c r="GXO35" s="30"/>
      <c r="GXP35" s="29"/>
      <c r="GXQ35" s="29"/>
      <c r="GXR35" s="69"/>
      <c r="GXS35" s="69"/>
      <c r="GXT35" s="69"/>
      <c r="GXU35" s="69"/>
      <c r="GXV35" s="70"/>
      <c r="GXW35" s="70"/>
      <c r="GXX35" s="70"/>
      <c r="GXY35" s="70"/>
      <c r="GXZ35" s="30"/>
      <c r="GYA35" s="30"/>
      <c r="GYB35" s="29"/>
      <c r="GYC35" s="29"/>
      <c r="GYD35" s="69"/>
      <c r="GYE35" s="69"/>
      <c r="GYF35" s="69"/>
      <c r="GYG35" s="69"/>
      <c r="GYH35" s="70"/>
      <c r="GYI35" s="70"/>
      <c r="GYJ35" s="70"/>
      <c r="GYK35" s="70"/>
      <c r="GYL35" s="30"/>
      <c r="GYM35" s="30"/>
      <c r="GYN35" s="29"/>
      <c r="GYO35" s="29"/>
      <c r="GYP35" s="69"/>
      <c r="GYQ35" s="69"/>
      <c r="GYR35" s="69"/>
      <c r="GYS35" s="69"/>
      <c r="GYT35" s="70"/>
      <c r="GYU35" s="70"/>
      <c r="GYV35" s="70"/>
      <c r="GYW35" s="70"/>
      <c r="GYX35" s="30"/>
      <c r="GYY35" s="30"/>
      <c r="GYZ35" s="29"/>
      <c r="GZA35" s="29"/>
      <c r="GZB35" s="69"/>
      <c r="GZC35" s="69"/>
      <c r="GZD35" s="69"/>
      <c r="GZE35" s="69"/>
      <c r="GZF35" s="70"/>
      <c r="GZG35" s="70"/>
      <c r="GZH35" s="70"/>
      <c r="GZI35" s="70"/>
      <c r="GZJ35" s="30"/>
      <c r="GZK35" s="30"/>
      <c r="GZL35" s="29"/>
      <c r="GZM35" s="29"/>
      <c r="GZN35" s="69"/>
      <c r="GZO35" s="69"/>
      <c r="GZP35" s="69"/>
      <c r="GZQ35" s="69"/>
      <c r="GZR35" s="70"/>
      <c r="GZS35" s="70"/>
      <c r="GZT35" s="70"/>
      <c r="GZU35" s="70"/>
      <c r="GZV35" s="30"/>
      <c r="GZW35" s="30"/>
      <c r="GZX35" s="29"/>
      <c r="GZY35" s="29"/>
      <c r="GZZ35" s="69"/>
      <c r="HAA35" s="69"/>
      <c r="HAB35" s="69"/>
      <c r="HAC35" s="69"/>
      <c r="HAD35" s="70"/>
      <c r="HAE35" s="70"/>
      <c r="HAF35" s="70"/>
      <c r="HAG35" s="70"/>
      <c r="HAH35" s="30"/>
      <c r="HAI35" s="30"/>
      <c r="HAJ35" s="29"/>
      <c r="HAK35" s="29"/>
      <c r="HAL35" s="69"/>
      <c r="HAM35" s="69"/>
      <c r="HAN35" s="69"/>
      <c r="HAO35" s="69"/>
      <c r="HAP35" s="70"/>
      <c r="HAQ35" s="70"/>
      <c r="HAR35" s="70"/>
      <c r="HAS35" s="70"/>
      <c r="HAT35" s="30"/>
      <c r="HAU35" s="30"/>
      <c r="HAV35" s="29"/>
      <c r="HAW35" s="29"/>
      <c r="HAX35" s="69"/>
      <c r="HAY35" s="69"/>
      <c r="HAZ35" s="69"/>
      <c r="HBA35" s="69"/>
      <c r="HBB35" s="70"/>
      <c r="HBC35" s="70"/>
      <c r="HBD35" s="70"/>
      <c r="HBE35" s="70"/>
      <c r="HBF35" s="30"/>
      <c r="HBG35" s="30"/>
      <c r="HBH35" s="29"/>
      <c r="HBI35" s="29"/>
      <c r="HBJ35" s="69"/>
      <c r="HBK35" s="69"/>
      <c r="HBL35" s="69"/>
      <c r="HBM35" s="69"/>
      <c r="HBN35" s="70"/>
      <c r="HBO35" s="70"/>
      <c r="HBP35" s="70"/>
      <c r="HBQ35" s="70"/>
      <c r="HBR35" s="30"/>
      <c r="HBS35" s="30"/>
      <c r="HBT35" s="29"/>
      <c r="HBU35" s="29"/>
      <c r="HBV35" s="69"/>
      <c r="HBW35" s="69"/>
      <c r="HBX35" s="69"/>
      <c r="HBY35" s="69"/>
      <c r="HBZ35" s="70"/>
      <c r="HCA35" s="70"/>
      <c r="HCB35" s="70"/>
      <c r="HCC35" s="70"/>
      <c r="HCD35" s="30"/>
      <c r="HCE35" s="30"/>
      <c r="HCF35" s="29"/>
      <c r="HCG35" s="29"/>
      <c r="HCH35" s="69"/>
      <c r="HCI35" s="69"/>
      <c r="HCJ35" s="69"/>
      <c r="HCK35" s="69"/>
      <c r="HCL35" s="70"/>
      <c r="HCM35" s="70"/>
      <c r="HCN35" s="70"/>
      <c r="HCO35" s="70"/>
      <c r="HCP35" s="30"/>
      <c r="HCQ35" s="30"/>
      <c r="HCR35" s="29"/>
      <c r="HCS35" s="29"/>
      <c r="HCT35" s="69"/>
      <c r="HCU35" s="69"/>
      <c r="HCV35" s="69"/>
      <c r="HCW35" s="69"/>
      <c r="HCX35" s="70"/>
      <c r="HCY35" s="70"/>
      <c r="HCZ35" s="70"/>
      <c r="HDA35" s="70"/>
      <c r="HDB35" s="30"/>
      <c r="HDC35" s="30"/>
      <c r="HDD35" s="29"/>
      <c r="HDE35" s="29"/>
      <c r="HDF35" s="69"/>
      <c r="HDG35" s="69"/>
      <c r="HDH35" s="69"/>
      <c r="HDI35" s="69"/>
      <c r="HDJ35" s="70"/>
      <c r="HDK35" s="70"/>
      <c r="HDL35" s="70"/>
      <c r="HDM35" s="70"/>
      <c r="HDN35" s="30"/>
      <c r="HDO35" s="30"/>
      <c r="HDP35" s="29"/>
      <c r="HDQ35" s="29"/>
      <c r="HDR35" s="69"/>
      <c r="HDS35" s="69"/>
      <c r="HDT35" s="69"/>
      <c r="HDU35" s="69"/>
      <c r="HDV35" s="70"/>
      <c r="HDW35" s="70"/>
      <c r="HDX35" s="70"/>
      <c r="HDY35" s="70"/>
      <c r="HDZ35" s="30"/>
      <c r="HEA35" s="30"/>
      <c r="HEB35" s="29"/>
      <c r="HEC35" s="29"/>
      <c r="HED35" s="69"/>
      <c r="HEE35" s="69"/>
      <c r="HEF35" s="69"/>
      <c r="HEG35" s="69"/>
      <c r="HEH35" s="70"/>
      <c r="HEI35" s="70"/>
      <c r="HEJ35" s="70"/>
      <c r="HEK35" s="70"/>
      <c r="HEL35" s="30"/>
      <c r="HEM35" s="30"/>
      <c r="HEN35" s="29"/>
      <c r="HEO35" s="29"/>
      <c r="HEP35" s="69"/>
      <c r="HEQ35" s="69"/>
      <c r="HER35" s="69"/>
      <c r="HES35" s="69"/>
      <c r="HET35" s="70"/>
      <c r="HEU35" s="70"/>
      <c r="HEV35" s="70"/>
      <c r="HEW35" s="70"/>
      <c r="HEX35" s="30"/>
      <c r="HEY35" s="30"/>
      <c r="HEZ35" s="29"/>
      <c r="HFA35" s="29"/>
      <c r="HFB35" s="69"/>
      <c r="HFC35" s="69"/>
      <c r="HFD35" s="69"/>
      <c r="HFE35" s="69"/>
      <c r="HFF35" s="70"/>
      <c r="HFG35" s="70"/>
      <c r="HFH35" s="70"/>
      <c r="HFI35" s="70"/>
      <c r="HFJ35" s="30"/>
      <c r="HFK35" s="30"/>
      <c r="HFL35" s="29"/>
      <c r="HFM35" s="29"/>
      <c r="HFN35" s="69"/>
      <c r="HFO35" s="69"/>
      <c r="HFP35" s="69"/>
      <c r="HFQ35" s="69"/>
      <c r="HFR35" s="70"/>
      <c r="HFS35" s="70"/>
      <c r="HFT35" s="70"/>
      <c r="HFU35" s="70"/>
      <c r="HFV35" s="30"/>
      <c r="HFW35" s="30"/>
      <c r="HFX35" s="29"/>
      <c r="HFY35" s="29"/>
      <c r="HFZ35" s="69"/>
      <c r="HGA35" s="69"/>
      <c r="HGB35" s="69"/>
      <c r="HGC35" s="69"/>
      <c r="HGD35" s="70"/>
      <c r="HGE35" s="70"/>
      <c r="HGF35" s="70"/>
      <c r="HGG35" s="70"/>
      <c r="HGH35" s="30"/>
      <c r="HGI35" s="30"/>
      <c r="HGJ35" s="29"/>
      <c r="HGK35" s="29"/>
      <c r="HGL35" s="69"/>
      <c r="HGM35" s="69"/>
      <c r="HGN35" s="69"/>
      <c r="HGO35" s="69"/>
      <c r="HGP35" s="70"/>
      <c r="HGQ35" s="70"/>
      <c r="HGR35" s="70"/>
      <c r="HGS35" s="70"/>
      <c r="HGT35" s="30"/>
      <c r="HGU35" s="30"/>
      <c r="HGV35" s="29"/>
      <c r="HGW35" s="29"/>
      <c r="HGX35" s="69"/>
      <c r="HGY35" s="69"/>
      <c r="HGZ35" s="69"/>
      <c r="HHA35" s="69"/>
      <c r="HHB35" s="70"/>
      <c r="HHC35" s="70"/>
      <c r="HHD35" s="70"/>
      <c r="HHE35" s="70"/>
      <c r="HHF35" s="30"/>
      <c r="HHG35" s="30"/>
      <c r="HHH35" s="29"/>
      <c r="HHI35" s="29"/>
      <c r="HHJ35" s="69"/>
      <c r="HHK35" s="69"/>
      <c r="HHL35" s="69"/>
      <c r="HHM35" s="69"/>
      <c r="HHN35" s="70"/>
      <c r="HHO35" s="70"/>
      <c r="HHP35" s="70"/>
      <c r="HHQ35" s="70"/>
      <c r="HHR35" s="30"/>
      <c r="HHS35" s="30"/>
      <c r="HHT35" s="29"/>
      <c r="HHU35" s="29"/>
      <c r="HHV35" s="69"/>
      <c r="HHW35" s="69"/>
      <c r="HHX35" s="69"/>
      <c r="HHY35" s="69"/>
      <c r="HHZ35" s="70"/>
      <c r="HIA35" s="70"/>
      <c r="HIB35" s="70"/>
      <c r="HIC35" s="70"/>
      <c r="HID35" s="30"/>
      <c r="HIE35" s="30"/>
      <c r="HIF35" s="29"/>
      <c r="HIG35" s="29"/>
      <c r="HIH35" s="69"/>
      <c r="HII35" s="69"/>
      <c r="HIJ35" s="69"/>
      <c r="HIK35" s="69"/>
      <c r="HIL35" s="70"/>
      <c r="HIM35" s="70"/>
      <c r="HIN35" s="70"/>
      <c r="HIO35" s="70"/>
      <c r="HIP35" s="30"/>
      <c r="HIQ35" s="30"/>
      <c r="HIR35" s="29"/>
      <c r="HIS35" s="29"/>
      <c r="HIT35" s="69"/>
      <c r="HIU35" s="69"/>
      <c r="HIV35" s="69"/>
      <c r="HIW35" s="69"/>
      <c r="HIX35" s="70"/>
      <c r="HIY35" s="70"/>
      <c r="HIZ35" s="70"/>
      <c r="HJA35" s="70"/>
      <c r="HJB35" s="30"/>
      <c r="HJC35" s="30"/>
      <c r="HJD35" s="29"/>
      <c r="HJE35" s="29"/>
      <c r="HJF35" s="69"/>
      <c r="HJG35" s="69"/>
      <c r="HJH35" s="69"/>
      <c r="HJI35" s="69"/>
      <c r="HJJ35" s="70"/>
      <c r="HJK35" s="70"/>
      <c r="HJL35" s="70"/>
      <c r="HJM35" s="70"/>
      <c r="HJN35" s="30"/>
      <c r="HJO35" s="30"/>
      <c r="HJP35" s="29"/>
      <c r="HJQ35" s="29"/>
      <c r="HJR35" s="69"/>
      <c r="HJS35" s="69"/>
      <c r="HJT35" s="69"/>
      <c r="HJU35" s="69"/>
      <c r="HJV35" s="70"/>
      <c r="HJW35" s="70"/>
      <c r="HJX35" s="70"/>
      <c r="HJY35" s="70"/>
      <c r="HJZ35" s="30"/>
      <c r="HKA35" s="30"/>
      <c r="HKB35" s="29"/>
      <c r="HKC35" s="29"/>
      <c r="HKD35" s="69"/>
      <c r="HKE35" s="69"/>
      <c r="HKF35" s="69"/>
      <c r="HKG35" s="69"/>
      <c r="HKH35" s="70"/>
      <c r="HKI35" s="70"/>
      <c r="HKJ35" s="70"/>
      <c r="HKK35" s="70"/>
      <c r="HKL35" s="30"/>
      <c r="HKM35" s="30"/>
      <c r="HKN35" s="29"/>
      <c r="HKO35" s="29"/>
      <c r="HKP35" s="69"/>
      <c r="HKQ35" s="69"/>
      <c r="HKR35" s="69"/>
      <c r="HKS35" s="69"/>
      <c r="HKT35" s="70"/>
      <c r="HKU35" s="70"/>
      <c r="HKV35" s="70"/>
      <c r="HKW35" s="70"/>
      <c r="HKX35" s="30"/>
      <c r="HKY35" s="30"/>
      <c r="HKZ35" s="29"/>
      <c r="HLA35" s="29"/>
      <c r="HLB35" s="69"/>
      <c r="HLC35" s="69"/>
      <c r="HLD35" s="69"/>
      <c r="HLE35" s="69"/>
      <c r="HLF35" s="70"/>
      <c r="HLG35" s="70"/>
      <c r="HLH35" s="70"/>
      <c r="HLI35" s="70"/>
      <c r="HLJ35" s="30"/>
      <c r="HLK35" s="30"/>
      <c r="HLL35" s="29"/>
      <c r="HLM35" s="29"/>
      <c r="HLN35" s="69"/>
      <c r="HLO35" s="69"/>
      <c r="HLP35" s="69"/>
      <c r="HLQ35" s="69"/>
      <c r="HLR35" s="70"/>
      <c r="HLS35" s="70"/>
      <c r="HLT35" s="70"/>
      <c r="HLU35" s="70"/>
      <c r="HLV35" s="30"/>
      <c r="HLW35" s="30"/>
      <c r="HLX35" s="29"/>
      <c r="HLY35" s="29"/>
      <c r="HLZ35" s="69"/>
      <c r="HMA35" s="69"/>
      <c r="HMB35" s="69"/>
      <c r="HMC35" s="69"/>
      <c r="HMD35" s="70"/>
      <c r="HME35" s="70"/>
      <c r="HMF35" s="70"/>
      <c r="HMG35" s="70"/>
      <c r="HMH35" s="30"/>
      <c r="HMI35" s="30"/>
      <c r="HMJ35" s="29"/>
      <c r="HMK35" s="29"/>
      <c r="HML35" s="69"/>
      <c r="HMM35" s="69"/>
      <c r="HMN35" s="69"/>
      <c r="HMO35" s="69"/>
      <c r="HMP35" s="70"/>
      <c r="HMQ35" s="70"/>
      <c r="HMR35" s="70"/>
      <c r="HMS35" s="70"/>
      <c r="HMT35" s="30"/>
      <c r="HMU35" s="30"/>
      <c r="HMV35" s="29"/>
      <c r="HMW35" s="29"/>
      <c r="HMX35" s="69"/>
      <c r="HMY35" s="69"/>
      <c r="HMZ35" s="69"/>
      <c r="HNA35" s="69"/>
      <c r="HNB35" s="70"/>
      <c r="HNC35" s="70"/>
      <c r="HND35" s="70"/>
      <c r="HNE35" s="70"/>
      <c r="HNF35" s="30"/>
      <c r="HNG35" s="30"/>
      <c r="HNH35" s="29"/>
      <c r="HNI35" s="29"/>
      <c r="HNJ35" s="69"/>
      <c r="HNK35" s="69"/>
      <c r="HNL35" s="69"/>
      <c r="HNM35" s="69"/>
      <c r="HNN35" s="70"/>
      <c r="HNO35" s="70"/>
      <c r="HNP35" s="70"/>
      <c r="HNQ35" s="70"/>
      <c r="HNR35" s="30"/>
      <c r="HNS35" s="30"/>
      <c r="HNT35" s="29"/>
      <c r="HNU35" s="29"/>
      <c r="HNV35" s="69"/>
      <c r="HNW35" s="69"/>
      <c r="HNX35" s="69"/>
      <c r="HNY35" s="69"/>
      <c r="HNZ35" s="70"/>
      <c r="HOA35" s="70"/>
      <c r="HOB35" s="70"/>
      <c r="HOC35" s="70"/>
      <c r="HOD35" s="30"/>
      <c r="HOE35" s="30"/>
      <c r="HOF35" s="29"/>
      <c r="HOG35" s="29"/>
      <c r="HOH35" s="69"/>
      <c r="HOI35" s="69"/>
      <c r="HOJ35" s="69"/>
      <c r="HOK35" s="69"/>
      <c r="HOL35" s="70"/>
      <c r="HOM35" s="70"/>
      <c r="HON35" s="70"/>
      <c r="HOO35" s="70"/>
      <c r="HOP35" s="30"/>
      <c r="HOQ35" s="30"/>
      <c r="HOR35" s="29"/>
      <c r="HOS35" s="29"/>
      <c r="HOT35" s="69"/>
      <c r="HOU35" s="69"/>
      <c r="HOV35" s="69"/>
      <c r="HOW35" s="69"/>
      <c r="HOX35" s="70"/>
      <c r="HOY35" s="70"/>
      <c r="HOZ35" s="70"/>
      <c r="HPA35" s="70"/>
      <c r="HPB35" s="30"/>
      <c r="HPC35" s="30"/>
      <c r="HPD35" s="29"/>
      <c r="HPE35" s="29"/>
      <c r="HPF35" s="69"/>
      <c r="HPG35" s="69"/>
      <c r="HPH35" s="69"/>
      <c r="HPI35" s="69"/>
      <c r="HPJ35" s="70"/>
      <c r="HPK35" s="70"/>
      <c r="HPL35" s="70"/>
      <c r="HPM35" s="70"/>
      <c r="HPN35" s="30"/>
      <c r="HPO35" s="30"/>
      <c r="HPP35" s="29"/>
      <c r="HPQ35" s="29"/>
      <c r="HPR35" s="69"/>
      <c r="HPS35" s="69"/>
      <c r="HPT35" s="69"/>
      <c r="HPU35" s="69"/>
      <c r="HPV35" s="70"/>
      <c r="HPW35" s="70"/>
      <c r="HPX35" s="70"/>
      <c r="HPY35" s="70"/>
      <c r="HPZ35" s="30"/>
      <c r="HQA35" s="30"/>
      <c r="HQB35" s="29"/>
      <c r="HQC35" s="29"/>
      <c r="HQD35" s="69"/>
      <c r="HQE35" s="69"/>
      <c r="HQF35" s="69"/>
      <c r="HQG35" s="69"/>
      <c r="HQH35" s="70"/>
      <c r="HQI35" s="70"/>
      <c r="HQJ35" s="70"/>
      <c r="HQK35" s="70"/>
      <c r="HQL35" s="30"/>
      <c r="HQM35" s="30"/>
      <c r="HQN35" s="29"/>
      <c r="HQO35" s="29"/>
      <c r="HQP35" s="69"/>
      <c r="HQQ35" s="69"/>
      <c r="HQR35" s="69"/>
      <c r="HQS35" s="69"/>
      <c r="HQT35" s="70"/>
      <c r="HQU35" s="70"/>
      <c r="HQV35" s="70"/>
      <c r="HQW35" s="70"/>
      <c r="HQX35" s="30"/>
      <c r="HQY35" s="30"/>
      <c r="HQZ35" s="29"/>
      <c r="HRA35" s="29"/>
      <c r="HRB35" s="69"/>
      <c r="HRC35" s="69"/>
      <c r="HRD35" s="69"/>
      <c r="HRE35" s="69"/>
      <c r="HRF35" s="70"/>
      <c r="HRG35" s="70"/>
      <c r="HRH35" s="70"/>
      <c r="HRI35" s="70"/>
      <c r="HRJ35" s="30"/>
      <c r="HRK35" s="30"/>
      <c r="HRL35" s="29"/>
      <c r="HRM35" s="29"/>
      <c r="HRN35" s="69"/>
      <c r="HRO35" s="69"/>
      <c r="HRP35" s="69"/>
      <c r="HRQ35" s="69"/>
      <c r="HRR35" s="70"/>
      <c r="HRS35" s="70"/>
      <c r="HRT35" s="70"/>
      <c r="HRU35" s="70"/>
      <c r="HRV35" s="30"/>
      <c r="HRW35" s="30"/>
      <c r="HRX35" s="29"/>
      <c r="HRY35" s="29"/>
      <c r="HRZ35" s="69"/>
      <c r="HSA35" s="69"/>
      <c r="HSB35" s="69"/>
      <c r="HSC35" s="69"/>
      <c r="HSD35" s="70"/>
      <c r="HSE35" s="70"/>
      <c r="HSF35" s="70"/>
      <c r="HSG35" s="70"/>
      <c r="HSH35" s="30"/>
      <c r="HSI35" s="30"/>
      <c r="HSJ35" s="29"/>
      <c r="HSK35" s="29"/>
      <c r="HSL35" s="69"/>
      <c r="HSM35" s="69"/>
      <c r="HSN35" s="69"/>
      <c r="HSO35" s="69"/>
      <c r="HSP35" s="70"/>
      <c r="HSQ35" s="70"/>
      <c r="HSR35" s="70"/>
      <c r="HSS35" s="70"/>
      <c r="HST35" s="30"/>
      <c r="HSU35" s="30"/>
      <c r="HSV35" s="29"/>
      <c r="HSW35" s="29"/>
      <c r="HSX35" s="69"/>
      <c r="HSY35" s="69"/>
      <c r="HSZ35" s="69"/>
      <c r="HTA35" s="69"/>
      <c r="HTB35" s="70"/>
      <c r="HTC35" s="70"/>
      <c r="HTD35" s="70"/>
      <c r="HTE35" s="70"/>
      <c r="HTF35" s="30"/>
      <c r="HTG35" s="30"/>
      <c r="HTH35" s="29"/>
      <c r="HTI35" s="29"/>
      <c r="HTJ35" s="69"/>
      <c r="HTK35" s="69"/>
      <c r="HTL35" s="69"/>
      <c r="HTM35" s="69"/>
      <c r="HTN35" s="70"/>
      <c r="HTO35" s="70"/>
      <c r="HTP35" s="70"/>
      <c r="HTQ35" s="70"/>
      <c r="HTR35" s="30"/>
      <c r="HTS35" s="30"/>
      <c r="HTT35" s="29"/>
      <c r="HTU35" s="29"/>
      <c r="HTV35" s="69"/>
      <c r="HTW35" s="69"/>
      <c r="HTX35" s="69"/>
      <c r="HTY35" s="69"/>
      <c r="HTZ35" s="70"/>
      <c r="HUA35" s="70"/>
      <c r="HUB35" s="70"/>
      <c r="HUC35" s="70"/>
      <c r="HUD35" s="30"/>
      <c r="HUE35" s="30"/>
      <c r="HUF35" s="29"/>
      <c r="HUG35" s="29"/>
      <c r="HUH35" s="69"/>
      <c r="HUI35" s="69"/>
      <c r="HUJ35" s="69"/>
      <c r="HUK35" s="69"/>
      <c r="HUL35" s="70"/>
      <c r="HUM35" s="70"/>
      <c r="HUN35" s="70"/>
      <c r="HUO35" s="70"/>
      <c r="HUP35" s="30"/>
      <c r="HUQ35" s="30"/>
      <c r="HUR35" s="29"/>
      <c r="HUS35" s="29"/>
      <c r="HUT35" s="69"/>
      <c r="HUU35" s="69"/>
      <c r="HUV35" s="69"/>
      <c r="HUW35" s="69"/>
      <c r="HUX35" s="70"/>
      <c r="HUY35" s="70"/>
      <c r="HUZ35" s="70"/>
      <c r="HVA35" s="70"/>
      <c r="HVB35" s="30"/>
      <c r="HVC35" s="30"/>
      <c r="HVD35" s="29"/>
      <c r="HVE35" s="29"/>
      <c r="HVF35" s="69"/>
      <c r="HVG35" s="69"/>
      <c r="HVH35" s="69"/>
      <c r="HVI35" s="69"/>
      <c r="HVJ35" s="70"/>
      <c r="HVK35" s="70"/>
      <c r="HVL35" s="70"/>
      <c r="HVM35" s="70"/>
      <c r="HVN35" s="30"/>
      <c r="HVO35" s="30"/>
      <c r="HVP35" s="29"/>
      <c r="HVQ35" s="29"/>
      <c r="HVR35" s="69"/>
      <c r="HVS35" s="69"/>
      <c r="HVT35" s="69"/>
      <c r="HVU35" s="69"/>
      <c r="HVV35" s="70"/>
      <c r="HVW35" s="70"/>
      <c r="HVX35" s="70"/>
      <c r="HVY35" s="70"/>
      <c r="HVZ35" s="30"/>
      <c r="HWA35" s="30"/>
      <c r="HWB35" s="29"/>
      <c r="HWC35" s="29"/>
      <c r="HWD35" s="69"/>
      <c r="HWE35" s="69"/>
      <c r="HWF35" s="69"/>
      <c r="HWG35" s="69"/>
      <c r="HWH35" s="70"/>
      <c r="HWI35" s="70"/>
      <c r="HWJ35" s="70"/>
      <c r="HWK35" s="70"/>
      <c r="HWL35" s="30"/>
      <c r="HWM35" s="30"/>
      <c r="HWN35" s="29"/>
      <c r="HWO35" s="29"/>
      <c r="HWP35" s="69"/>
      <c r="HWQ35" s="69"/>
      <c r="HWR35" s="69"/>
      <c r="HWS35" s="69"/>
      <c r="HWT35" s="70"/>
      <c r="HWU35" s="70"/>
      <c r="HWV35" s="70"/>
      <c r="HWW35" s="70"/>
      <c r="HWX35" s="30"/>
      <c r="HWY35" s="30"/>
      <c r="HWZ35" s="29"/>
      <c r="HXA35" s="29"/>
      <c r="HXB35" s="69"/>
      <c r="HXC35" s="69"/>
      <c r="HXD35" s="69"/>
      <c r="HXE35" s="69"/>
      <c r="HXF35" s="70"/>
      <c r="HXG35" s="70"/>
      <c r="HXH35" s="70"/>
      <c r="HXI35" s="70"/>
      <c r="HXJ35" s="30"/>
      <c r="HXK35" s="30"/>
      <c r="HXL35" s="29"/>
      <c r="HXM35" s="29"/>
      <c r="HXN35" s="69"/>
      <c r="HXO35" s="69"/>
      <c r="HXP35" s="69"/>
      <c r="HXQ35" s="69"/>
      <c r="HXR35" s="70"/>
      <c r="HXS35" s="70"/>
      <c r="HXT35" s="70"/>
      <c r="HXU35" s="70"/>
      <c r="HXV35" s="30"/>
      <c r="HXW35" s="30"/>
      <c r="HXX35" s="29"/>
      <c r="HXY35" s="29"/>
      <c r="HXZ35" s="69"/>
      <c r="HYA35" s="69"/>
      <c r="HYB35" s="69"/>
      <c r="HYC35" s="69"/>
      <c r="HYD35" s="70"/>
      <c r="HYE35" s="70"/>
      <c r="HYF35" s="70"/>
      <c r="HYG35" s="70"/>
      <c r="HYH35" s="30"/>
      <c r="HYI35" s="30"/>
      <c r="HYJ35" s="29"/>
      <c r="HYK35" s="29"/>
      <c r="HYL35" s="69"/>
      <c r="HYM35" s="69"/>
      <c r="HYN35" s="69"/>
      <c r="HYO35" s="69"/>
      <c r="HYP35" s="70"/>
      <c r="HYQ35" s="70"/>
      <c r="HYR35" s="70"/>
      <c r="HYS35" s="70"/>
      <c r="HYT35" s="30"/>
      <c r="HYU35" s="30"/>
      <c r="HYV35" s="29"/>
      <c r="HYW35" s="29"/>
      <c r="HYX35" s="69"/>
      <c r="HYY35" s="69"/>
      <c r="HYZ35" s="69"/>
      <c r="HZA35" s="69"/>
      <c r="HZB35" s="70"/>
      <c r="HZC35" s="70"/>
      <c r="HZD35" s="70"/>
      <c r="HZE35" s="70"/>
      <c r="HZF35" s="30"/>
      <c r="HZG35" s="30"/>
      <c r="HZH35" s="29"/>
      <c r="HZI35" s="29"/>
      <c r="HZJ35" s="69"/>
      <c r="HZK35" s="69"/>
      <c r="HZL35" s="69"/>
      <c r="HZM35" s="69"/>
      <c r="HZN35" s="70"/>
      <c r="HZO35" s="70"/>
      <c r="HZP35" s="70"/>
      <c r="HZQ35" s="70"/>
      <c r="HZR35" s="30"/>
      <c r="HZS35" s="30"/>
      <c r="HZT35" s="29"/>
      <c r="HZU35" s="29"/>
      <c r="HZV35" s="69"/>
      <c r="HZW35" s="69"/>
      <c r="HZX35" s="69"/>
      <c r="HZY35" s="69"/>
      <c r="HZZ35" s="70"/>
      <c r="IAA35" s="70"/>
      <c r="IAB35" s="70"/>
      <c r="IAC35" s="70"/>
      <c r="IAD35" s="30"/>
      <c r="IAE35" s="30"/>
      <c r="IAF35" s="29"/>
      <c r="IAG35" s="29"/>
      <c r="IAH35" s="69"/>
      <c r="IAI35" s="69"/>
      <c r="IAJ35" s="69"/>
      <c r="IAK35" s="69"/>
      <c r="IAL35" s="70"/>
      <c r="IAM35" s="70"/>
      <c r="IAN35" s="70"/>
      <c r="IAO35" s="70"/>
      <c r="IAP35" s="30"/>
      <c r="IAQ35" s="30"/>
      <c r="IAR35" s="29"/>
      <c r="IAS35" s="29"/>
      <c r="IAT35" s="69"/>
      <c r="IAU35" s="69"/>
      <c r="IAV35" s="69"/>
      <c r="IAW35" s="69"/>
      <c r="IAX35" s="70"/>
      <c r="IAY35" s="70"/>
      <c r="IAZ35" s="70"/>
      <c r="IBA35" s="70"/>
      <c r="IBB35" s="30"/>
      <c r="IBC35" s="30"/>
      <c r="IBD35" s="29"/>
      <c r="IBE35" s="29"/>
      <c r="IBF35" s="69"/>
      <c r="IBG35" s="69"/>
      <c r="IBH35" s="69"/>
      <c r="IBI35" s="69"/>
      <c r="IBJ35" s="70"/>
      <c r="IBK35" s="70"/>
      <c r="IBL35" s="70"/>
      <c r="IBM35" s="70"/>
      <c r="IBN35" s="30"/>
      <c r="IBO35" s="30"/>
      <c r="IBP35" s="29"/>
      <c r="IBQ35" s="29"/>
      <c r="IBR35" s="69"/>
      <c r="IBS35" s="69"/>
      <c r="IBT35" s="69"/>
      <c r="IBU35" s="69"/>
      <c r="IBV35" s="70"/>
      <c r="IBW35" s="70"/>
      <c r="IBX35" s="70"/>
      <c r="IBY35" s="70"/>
      <c r="IBZ35" s="30"/>
      <c r="ICA35" s="30"/>
      <c r="ICB35" s="29"/>
      <c r="ICC35" s="29"/>
      <c r="ICD35" s="69"/>
      <c r="ICE35" s="69"/>
      <c r="ICF35" s="69"/>
      <c r="ICG35" s="69"/>
      <c r="ICH35" s="70"/>
      <c r="ICI35" s="70"/>
      <c r="ICJ35" s="70"/>
      <c r="ICK35" s="70"/>
      <c r="ICL35" s="30"/>
      <c r="ICM35" s="30"/>
      <c r="ICN35" s="29"/>
      <c r="ICO35" s="29"/>
      <c r="ICP35" s="69"/>
      <c r="ICQ35" s="69"/>
      <c r="ICR35" s="69"/>
      <c r="ICS35" s="69"/>
      <c r="ICT35" s="70"/>
      <c r="ICU35" s="70"/>
      <c r="ICV35" s="70"/>
      <c r="ICW35" s="70"/>
      <c r="ICX35" s="30"/>
      <c r="ICY35" s="30"/>
      <c r="ICZ35" s="29"/>
      <c r="IDA35" s="29"/>
      <c r="IDB35" s="69"/>
      <c r="IDC35" s="69"/>
      <c r="IDD35" s="69"/>
      <c r="IDE35" s="69"/>
      <c r="IDF35" s="70"/>
      <c r="IDG35" s="70"/>
      <c r="IDH35" s="70"/>
      <c r="IDI35" s="70"/>
      <c r="IDJ35" s="30"/>
      <c r="IDK35" s="30"/>
      <c r="IDL35" s="29"/>
      <c r="IDM35" s="29"/>
      <c r="IDN35" s="69"/>
      <c r="IDO35" s="69"/>
      <c r="IDP35" s="69"/>
      <c r="IDQ35" s="69"/>
      <c r="IDR35" s="70"/>
      <c r="IDS35" s="70"/>
      <c r="IDT35" s="70"/>
      <c r="IDU35" s="70"/>
      <c r="IDV35" s="30"/>
      <c r="IDW35" s="30"/>
      <c r="IDX35" s="29"/>
      <c r="IDY35" s="29"/>
      <c r="IDZ35" s="69"/>
      <c r="IEA35" s="69"/>
      <c r="IEB35" s="69"/>
      <c r="IEC35" s="69"/>
      <c r="IED35" s="70"/>
      <c r="IEE35" s="70"/>
      <c r="IEF35" s="70"/>
      <c r="IEG35" s="70"/>
      <c r="IEH35" s="30"/>
      <c r="IEI35" s="30"/>
      <c r="IEJ35" s="29"/>
      <c r="IEK35" s="29"/>
      <c r="IEL35" s="69"/>
      <c r="IEM35" s="69"/>
      <c r="IEN35" s="69"/>
      <c r="IEO35" s="69"/>
      <c r="IEP35" s="70"/>
      <c r="IEQ35" s="70"/>
      <c r="IER35" s="70"/>
      <c r="IES35" s="70"/>
      <c r="IET35" s="30"/>
      <c r="IEU35" s="30"/>
      <c r="IEV35" s="29"/>
      <c r="IEW35" s="29"/>
      <c r="IEX35" s="69"/>
      <c r="IEY35" s="69"/>
      <c r="IEZ35" s="69"/>
      <c r="IFA35" s="69"/>
      <c r="IFB35" s="70"/>
      <c r="IFC35" s="70"/>
      <c r="IFD35" s="70"/>
      <c r="IFE35" s="70"/>
      <c r="IFF35" s="30"/>
      <c r="IFG35" s="30"/>
      <c r="IFH35" s="29"/>
      <c r="IFI35" s="29"/>
      <c r="IFJ35" s="69"/>
      <c r="IFK35" s="69"/>
      <c r="IFL35" s="69"/>
      <c r="IFM35" s="69"/>
      <c r="IFN35" s="70"/>
      <c r="IFO35" s="70"/>
      <c r="IFP35" s="70"/>
      <c r="IFQ35" s="70"/>
      <c r="IFR35" s="30"/>
      <c r="IFS35" s="30"/>
      <c r="IFT35" s="29"/>
      <c r="IFU35" s="29"/>
      <c r="IFV35" s="69"/>
      <c r="IFW35" s="69"/>
      <c r="IFX35" s="69"/>
      <c r="IFY35" s="69"/>
      <c r="IFZ35" s="70"/>
      <c r="IGA35" s="70"/>
      <c r="IGB35" s="70"/>
      <c r="IGC35" s="70"/>
      <c r="IGD35" s="30"/>
      <c r="IGE35" s="30"/>
      <c r="IGF35" s="29"/>
      <c r="IGG35" s="29"/>
      <c r="IGH35" s="69"/>
      <c r="IGI35" s="69"/>
      <c r="IGJ35" s="69"/>
      <c r="IGK35" s="69"/>
      <c r="IGL35" s="70"/>
      <c r="IGM35" s="70"/>
      <c r="IGN35" s="70"/>
      <c r="IGO35" s="70"/>
      <c r="IGP35" s="30"/>
      <c r="IGQ35" s="30"/>
      <c r="IGR35" s="29"/>
      <c r="IGS35" s="29"/>
      <c r="IGT35" s="69"/>
      <c r="IGU35" s="69"/>
      <c r="IGV35" s="69"/>
      <c r="IGW35" s="69"/>
      <c r="IGX35" s="70"/>
      <c r="IGY35" s="70"/>
      <c r="IGZ35" s="70"/>
      <c r="IHA35" s="70"/>
      <c r="IHB35" s="30"/>
      <c r="IHC35" s="30"/>
      <c r="IHD35" s="29"/>
      <c r="IHE35" s="29"/>
      <c r="IHF35" s="69"/>
      <c r="IHG35" s="69"/>
      <c r="IHH35" s="69"/>
      <c r="IHI35" s="69"/>
      <c r="IHJ35" s="70"/>
      <c r="IHK35" s="70"/>
      <c r="IHL35" s="70"/>
      <c r="IHM35" s="70"/>
      <c r="IHN35" s="30"/>
      <c r="IHO35" s="30"/>
      <c r="IHP35" s="29"/>
      <c r="IHQ35" s="29"/>
      <c r="IHR35" s="69"/>
      <c r="IHS35" s="69"/>
      <c r="IHT35" s="69"/>
      <c r="IHU35" s="69"/>
      <c r="IHV35" s="70"/>
      <c r="IHW35" s="70"/>
      <c r="IHX35" s="70"/>
      <c r="IHY35" s="70"/>
      <c r="IHZ35" s="30"/>
      <c r="IIA35" s="30"/>
      <c r="IIB35" s="29"/>
      <c r="IIC35" s="29"/>
      <c r="IID35" s="69"/>
      <c r="IIE35" s="69"/>
      <c r="IIF35" s="69"/>
      <c r="IIG35" s="69"/>
      <c r="IIH35" s="70"/>
      <c r="III35" s="70"/>
      <c r="IIJ35" s="70"/>
      <c r="IIK35" s="70"/>
      <c r="IIL35" s="30"/>
      <c r="IIM35" s="30"/>
      <c r="IIN35" s="29"/>
      <c r="IIO35" s="29"/>
      <c r="IIP35" s="69"/>
      <c r="IIQ35" s="69"/>
      <c r="IIR35" s="69"/>
      <c r="IIS35" s="69"/>
      <c r="IIT35" s="70"/>
      <c r="IIU35" s="70"/>
      <c r="IIV35" s="70"/>
      <c r="IIW35" s="70"/>
      <c r="IIX35" s="30"/>
      <c r="IIY35" s="30"/>
      <c r="IIZ35" s="29"/>
      <c r="IJA35" s="29"/>
      <c r="IJB35" s="69"/>
      <c r="IJC35" s="69"/>
      <c r="IJD35" s="69"/>
      <c r="IJE35" s="69"/>
      <c r="IJF35" s="70"/>
      <c r="IJG35" s="70"/>
      <c r="IJH35" s="70"/>
      <c r="IJI35" s="70"/>
      <c r="IJJ35" s="30"/>
      <c r="IJK35" s="30"/>
      <c r="IJL35" s="29"/>
      <c r="IJM35" s="29"/>
      <c r="IJN35" s="69"/>
      <c r="IJO35" s="69"/>
      <c r="IJP35" s="69"/>
      <c r="IJQ35" s="69"/>
      <c r="IJR35" s="70"/>
      <c r="IJS35" s="70"/>
      <c r="IJT35" s="70"/>
      <c r="IJU35" s="70"/>
      <c r="IJV35" s="30"/>
      <c r="IJW35" s="30"/>
      <c r="IJX35" s="29"/>
      <c r="IJY35" s="29"/>
      <c r="IJZ35" s="69"/>
      <c r="IKA35" s="69"/>
      <c r="IKB35" s="69"/>
      <c r="IKC35" s="69"/>
      <c r="IKD35" s="70"/>
      <c r="IKE35" s="70"/>
      <c r="IKF35" s="70"/>
      <c r="IKG35" s="70"/>
      <c r="IKH35" s="30"/>
      <c r="IKI35" s="30"/>
      <c r="IKJ35" s="29"/>
      <c r="IKK35" s="29"/>
      <c r="IKL35" s="69"/>
      <c r="IKM35" s="69"/>
      <c r="IKN35" s="69"/>
      <c r="IKO35" s="69"/>
      <c r="IKP35" s="70"/>
      <c r="IKQ35" s="70"/>
      <c r="IKR35" s="70"/>
      <c r="IKS35" s="70"/>
      <c r="IKT35" s="30"/>
      <c r="IKU35" s="30"/>
      <c r="IKV35" s="29"/>
      <c r="IKW35" s="29"/>
      <c r="IKX35" s="69"/>
      <c r="IKY35" s="69"/>
      <c r="IKZ35" s="69"/>
      <c r="ILA35" s="69"/>
      <c r="ILB35" s="70"/>
      <c r="ILC35" s="70"/>
      <c r="ILD35" s="70"/>
      <c r="ILE35" s="70"/>
      <c r="ILF35" s="30"/>
      <c r="ILG35" s="30"/>
      <c r="ILH35" s="29"/>
      <c r="ILI35" s="29"/>
      <c r="ILJ35" s="69"/>
      <c r="ILK35" s="69"/>
      <c r="ILL35" s="69"/>
      <c r="ILM35" s="69"/>
      <c r="ILN35" s="70"/>
      <c r="ILO35" s="70"/>
      <c r="ILP35" s="70"/>
      <c r="ILQ35" s="70"/>
      <c r="ILR35" s="30"/>
      <c r="ILS35" s="30"/>
      <c r="ILT35" s="29"/>
      <c r="ILU35" s="29"/>
      <c r="ILV35" s="69"/>
      <c r="ILW35" s="69"/>
      <c r="ILX35" s="69"/>
      <c r="ILY35" s="69"/>
      <c r="ILZ35" s="70"/>
      <c r="IMA35" s="70"/>
      <c r="IMB35" s="70"/>
      <c r="IMC35" s="70"/>
      <c r="IMD35" s="30"/>
      <c r="IME35" s="30"/>
      <c r="IMF35" s="29"/>
      <c r="IMG35" s="29"/>
      <c r="IMH35" s="69"/>
      <c r="IMI35" s="69"/>
      <c r="IMJ35" s="69"/>
      <c r="IMK35" s="69"/>
      <c r="IML35" s="70"/>
      <c r="IMM35" s="70"/>
      <c r="IMN35" s="70"/>
      <c r="IMO35" s="70"/>
      <c r="IMP35" s="30"/>
      <c r="IMQ35" s="30"/>
      <c r="IMR35" s="29"/>
      <c r="IMS35" s="29"/>
      <c r="IMT35" s="69"/>
      <c r="IMU35" s="69"/>
      <c r="IMV35" s="69"/>
      <c r="IMW35" s="69"/>
      <c r="IMX35" s="70"/>
      <c r="IMY35" s="70"/>
      <c r="IMZ35" s="70"/>
      <c r="INA35" s="70"/>
      <c r="INB35" s="30"/>
      <c r="INC35" s="30"/>
      <c r="IND35" s="29"/>
      <c r="INE35" s="29"/>
      <c r="INF35" s="69"/>
      <c r="ING35" s="69"/>
      <c r="INH35" s="69"/>
      <c r="INI35" s="69"/>
      <c r="INJ35" s="70"/>
      <c r="INK35" s="70"/>
      <c r="INL35" s="70"/>
      <c r="INM35" s="70"/>
      <c r="INN35" s="30"/>
      <c r="INO35" s="30"/>
      <c r="INP35" s="29"/>
      <c r="INQ35" s="29"/>
      <c r="INR35" s="69"/>
      <c r="INS35" s="69"/>
      <c r="INT35" s="69"/>
      <c r="INU35" s="69"/>
      <c r="INV35" s="70"/>
      <c r="INW35" s="70"/>
      <c r="INX35" s="70"/>
      <c r="INY35" s="70"/>
      <c r="INZ35" s="30"/>
      <c r="IOA35" s="30"/>
      <c r="IOB35" s="29"/>
      <c r="IOC35" s="29"/>
      <c r="IOD35" s="69"/>
      <c r="IOE35" s="69"/>
      <c r="IOF35" s="69"/>
      <c r="IOG35" s="69"/>
      <c r="IOH35" s="70"/>
      <c r="IOI35" s="70"/>
      <c r="IOJ35" s="70"/>
      <c r="IOK35" s="70"/>
      <c r="IOL35" s="30"/>
      <c r="IOM35" s="30"/>
      <c r="ION35" s="29"/>
      <c r="IOO35" s="29"/>
      <c r="IOP35" s="69"/>
      <c r="IOQ35" s="69"/>
      <c r="IOR35" s="69"/>
      <c r="IOS35" s="69"/>
      <c r="IOT35" s="70"/>
      <c r="IOU35" s="70"/>
      <c r="IOV35" s="70"/>
      <c r="IOW35" s="70"/>
      <c r="IOX35" s="30"/>
      <c r="IOY35" s="30"/>
      <c r="IOZ35" s="29"/>
      <c r="IPA35" s="29"/>
      <c r="IPB35" s="69"/>
      <c r="IPC35" s="69"/>
      <c r="IPD35" s="69"/>
      <c r="IPE35" s="69"/>
      <c r="IPF35" s="70"/>
      <c r="IPG35" s="70"/>
      <c r="IPH35" s="70"/>
      <c r="IPI35" s="70"/>
      <c r="IPJ35" s="30"/>
      <c r="IPK35" s="30"/>
      <c r="IPL35" s="29"/>
      <c r="IPM35" s="29"/>
      <c r="IPN35" s="69"/>
      <c r="IPO35" s="69"/>
      <c r="IPP35" s="69"/>
      <c r="IPQ35" s="69"/>
      <c r="IPR35" s="70"/>
      <c r="IPS35" s="70"/>
      <c r="IPT35" s="70"/>
      <c r="IPU35" s="70"/>
      <c r="IPV35" s="30"/>
      <c r="IPW35" s="30"/>
      <c r="IPX35" s="29"/>
      <c r="IPY35" s="29"/>
      <c r="IPZ35" s="69"/>
      <c r="IQA35" s="69"/>
      <c r="IQB35" s="69"/>
      <c r="IQC35" s="69"/>
      <c r="IQD35" s="70"/>
      <c r="IQE35" s="70"/>
      <c r="IQF35" s="70"/>
      <c r="IQG35" s="70"/>
      <c r="IQH35" s="30"/>
      <c r="IQI35" s="30"/>
      <c r="IQJ35" s="29"/>
      <c r="IQK35" s="29"/>
      <c r="IQL35" s="69"/>
      <c r="IQM35" s="69"/>
      <c r="IQN35" s="69"/>
      <c r="IQO35" s="69"/>
      <c r="IQP35" s="70"/>
      <c r="IQQ35" s="70"/>
      <c r="IQR35" s="70"/>
      <c r="IQS35" s="70"/>
      <c r="IQT35" s="30"/>
      <c r="IQU35" s="30"/>
      <c r="IQV35" s="29"/>
      <c r="IQW35" s="29"/>
      <c r="IQX35" s="69"/>
      <c r="IQY35" s="69"/>
      <c r="IQZ35" s="69"/>
      <c r="IRA35" s="69"/>
      <c r="IRB35" s="70"/>
      <c r="IRC35" s="70"/>
      <c r="IRD35" s="70"/>
      <c r="IRE35" s="70"/>
      <c r="IRF35" s="30"/>
      <c r="IRG35" s="30"/>
      <c r="IRH35" s="29"/>
      <c r="IRI35" s="29"/>
      <c r="IRJ35" s="69"/>
      <c r="IRK35" s="69"/>
      <c r="IRL35" s="69"/>
      <c r="IRM35" s="69"/>
      <c r="IRN35" s="70"/>
      <c r="IRO35" s="70"/>
      <c r="IRP35" s="70"/>
      <c r="IRQ35" s="70"/>
      <c r="IRR35" s="30"/>
      <c r="IRS35" s="30"/>
      <c r="IRT35" s="29"/>
      <c r="IRU35" s="29"/>
      <c r="IRV35" s="69"/>
      <c r="IRW35" s="69"/>
      <c r="IRX35" s="69"/>
      <c r="IRY35" s="69"/>
      <c r="IRZ35" s="70"/>
      <c r="ISA35" s="70"/>
      <c r="ISB35" s="70"/>
      <c r="ISC35" s="70"/>
      <c r="ISD35" s="30"/>
      <c r="ISE35" s="30"/>
      <c r="ISF35" s="29"/>
      <c r="ISG35" s="29"/>
      <c r="ISH35" s="69"/>
      <c r="ISI35" s="69"/>
      <c r="ISJ35" s="69"/>
      <c r="ISK35" s="69"/>
      <c r="ISL35" s="70"/>
      <c r="ISM35" s="70"/>
      <c r="ISN35" s="70"/>
      <c r="ISO35" s="70"/>
      <c r="ISP35" s="30"/>
      <c r="ISQ35" s="30"/>
      <c r="ISR35" s="29"/>
      <c r="ISS35" s="29"/>
      <c r="IST35" s="69"/>
      <c r="ISU35" s="69"/>
      <c r="ISV35" s="69"/>
      <c r="ISW35" s="69"/>
      <c r="ISX35" s="70"/>
      <c r="ISY35" s="70"/>
      <c r="ISZ35" s="70"/>
      <c r="ITA35" s="70"/>
      <c r="ITB35" s="30"/>
      <c r="ITC35" s="30"/>
      <c r="ITD35" s="29"/>
      <c r="ITE35" s="29"/>
      <c r="ITF35" s="69"/>
      <c r="ITG35" s="69"/>
      <c r="ITH35" s="69"/>
      <c r="ITI35" s="69"/>
      <c r="ITJ35" s="70"/>
      <c r="ITK35" s="70"/>
      <c r="ITL35" s="70"/>
      <c r="ITM35" s="70"/>
      <c r="ITN35" s="30"/>
      <c r="ITO35" s="30"/>
      <c r="ITP35" s="29"/>
      <c r="ITQ35" s="29"/>
      <c r="ITR35" s="69"/>
      <c r="ITS35" s="69"/>
      <c r="ITT35" s="69"/>
      <c r="ITU35" s="69"/>
      <c r="ITV35" s="70"/>
      <c r="ITW35" s="70"/>
      <c r="ITX35" s="70"/>
      <c r="ITY35" s="70"/>
      <c r="ITZ35" s="30"/>
      <c r="IUA35" s="30"/>
      <c r="IUB35" s="29"/>
      <c r="IUC35" s="29"/>
      <c r="IUD35" s="69"/>
      <c r="IUE35" s="69"/>
      <c r="IUF35" s="69"/>
      <c r="IUG35" s="69"/>
      <c r="IUH35" s="70"/>
      <c r="IUI35" s="70"/>
      <c r="IUJ35" s="70"/>
      <c r="IUK35" s="70"/>
      <c r="IUL35" s="30"/>
      <c r="IUM35" s="30"/>
      <c r="IUN35" s="29"/>
      <c r="IUO35" s="29"/>
      <c r="IUP35" s="69"/>
      <c r="IUQ35" s="69"/>
      <c r="IUR35" s="69"/>
      <c r="IUS35" s="69"/>
      <c r="IUT35" s="70"/>
      <c r="IUU35" s="70"/>
      <c r="IUV35" s="70"/>
      <c r="IUW35" s="70"/>
      <c r="IUX35" s="30"/>
      <c r="IUY35" s="30"/>
      <c r="IUZ35" s="29"/>
      <c r="IVA35" s="29"/>
      <c r="IVB35" s="69"/>
      <c r="IVC35" s="69"/>
      <c r="IVD35" s="69"/>
      <c r="IVE35" s="69"/>
      <c r="IVF35" s="70"/>
      <c r="IVG35" s="70"/>
      <c r="IVH35" s="70"/>
      <c r="IVI35" s="70"/>
      <c r="IVJ35" s="30"/>
      <c r="IVK35" s="30"/>
      <c r="IVL35" s="29"/>
      <c r="IVM35" s="29"/>
      <c r="IVN35" s="69"/>
      <c r="IVO35" s="69"/>
      <c r="IVP35" s="69"/>
      <c r="IVQ35" s="69"/>
      <c r="IVR35" s="70"/>
      <c r="IVS35" s="70"/>
      <c r="IVT35" s="70"/>
      <c r="IVU35" s="70"/>
      <c r="IVV35" s="30"/>
      <c r="IVW35" s="30"/>
      <c r="IVX35" s="29"/>
      <c r="IVY35" s="29"/>
      <c r="IVZ35" s="69"/>
      <c r="IWA35" s="69"/>
      <c r="IWB35" s="69"/>
      <c r="IWC35" s="69"/>
      <c r="IWD35" s="70"/>
      <c r="IWE35" s="70"/>
      <c r="IWF35" s="70"/>
      <c r="IWG35" s="70"/>
      <c r="IWH35" s="30"/>
      <c r="IWI35" s="30"/>
      <c r="IWJ35" s="29"/>
      <c r="IWK35" s="29"/>
      <c r="IWL35" s="69"/>
      <c r="IWM35" s="69"/>
      <c r="IWN35" s="69"/>
      <c r="IWO35" s="69"/>
      <c r="IWP35" s="70"/>
      <c r="IWQ35" s="70"/>
      <c r="IWR35" s="70"/>
      <c r="IWS35" s="70"/>
      <c r="IWT35" s="30"/>
      <c r="IWU35" s="30"/>
      <c r="IWV35" s="29"/>
      <c r="IWW35" s="29"/>
      <c r="IWX35" s="69"/>
      <c r="IWY35" s="69"/>
      <c r="IWZ35" s="69"/>
      <c r="IXA35" s="69"/>
      <c r="IXB35" s="70"/>
      <c r="IXC35" s="70"/>
      <c r="IXD35" s="70"/>
      <c r="IXE35" s="70"/>
      <c r="IXF35" s="30"/>
      <c r="IXG35" s="30"/>
      <c r="IXH35" s="29"/>
      <c r="IXI35" s="29"/>
      <c r="IXJ35" s="69"/>
      <c r="IXK35" s="69"/>
      <c r="IXL35" s="69"/>
      <c r="IXM35" s="69"/>
      <c r="IXN35" s="70"/>
      <c r="IXO35" s="70"/>
      <c r="IXP35" s="70"/>
      <c r="IXQ35" s="70"/>
      <c r="IXR35" s="30"/>
      <c r="IXS35" s="30"/>
      <c r="IXT35" s="29"/>
      <c r="IXU35" s="29"/>
      <c r="IXV35" s="69"/>
      <c r="IXW35" s="69"/>
      <c r="IXX35" s="69"/>
      <c r="IXY35" s="69"/>
      <c r="IXZ35" s="70"/>
      <c r="IYA35" s="70"/>
      <c r="IYB35" s="70"/>
      <c r="IYC35" s="70"/>
      <c r="IYD35" s="30"/>
      <c r="IYE35" s="30"/>
      <c r="IYF35" s="29"/>
      <c r="IYG35" s="29"/>
      <c r="IYH35" s="69"/>
      <c r="IYI35" s="69"/>
      <c r="IYJ35" s="69"/>
      <c r="IYK35" s="69"/>
      <c r="IYL35" s="70"/>
      <c r="IYM35" s="70"/>
      <c r="IYN35" s="70"/>
      <c r="IYO35" s="70"/>
      <c r="IYP35" s="30"/>
      <c r="IYQ35" s="30"/>
      <c r="IYR35" s="29"/>
      <c r="IYS35" s="29"/>
      <c r="IYT35" s="69"/>
      <c r="IYU35" s="69"/>
      <c r="IYV35" s="69"/>
      <c r="IYW35" s="69"/>
      <c r="IYX35" s="70"/>
      <c r="IYY35" s="70"/>
      <c r="IYZ35" s="70"/>
      <c r="IZA35" s="70"/>
      <c r="IZB35" s="30"/>
      <c r="IZC35" s="30"/>
      <c r="IZD35" s="29"/>
      <c r="IZE35" s="29"/>
      <c r="IZF35" s="69"/>
      <c r="IZG35" s="69"/>
      <c r="IZH35" s="69"/>
      <c r="IZI35" s="69"/>
      <c r="IZJ35" s="70"/>
      <c r="IZK35" s="70"/>
      <c r="IZL35" s="70"/>
      <c r="IZM35" s="70"/>
      <c r="IZN35" s="30"/>
      <c r="IZO35" s="30"/>
      <c r="IZP35" s="29"/>
      <c r="IZQ35" s="29"/>
      <c r="IZR35" s="69"/>
      <c r="IZS35" s="69"/>
      <c r="IZT35" s="69"/>
      <c r="IZU35" s="69"/>
      <c r="IZV35" s="70"/>
      <c r="IZW35" s="70"/>
      <c r="IZX35" s="70"/>
      <c r="IZY35" s="70"/>
      <c r="IZZ35" s="30"/>
      <c r="JAA35" s="30"/>
      <c r="JAB35" s="29"/>
      <c r="JAC35" s="29"/>
      <c r="JAD35" s="69"/>
      <c r="JAE35" s="69"/>
      <c r="JAF35" s="69"/>
      <c r="JAG35" s="69"/>
      <c r="JAH35" s="70"/>
      <c r="JAI35" s="70"/>
      <c r="JAJ35" s="70"/>
      <c r="JAK35" s="70"/>
      <c r="JAL35" s="30"/>
      <c r="JAM35" s="30"/>
      <c r="JAN35" s="29"/>
      <c r="JAO35" s="29"/>
      <c r="JAP35" s="69"/>
      <c r="JAQ35" s="69"/>
      <c r="JAR35" s="69"/>
      <c r="JAS35" s="69"/>
      <c r="JAT35" s="70"/>
      <c r="JAU35" s="70"/>
      <c r="JAV35" s="70"/>
      <c r="JAW35" s="70"/>
      <c r="JAX35" s="30"/>
      <c r="JAY35" s="30"/>
      <c r="JAZ35" s="29"/>
      <c r="JBA35" s="29"/>
      <c r="JBB35" s="69"/>
      <c r="JBC35" s="69"/>
      <c r="JBD35" s="69"/>
      <c r="JBE35" s="69"/>
      <c r="JBF35" s="70"/>
      <c r="JBG35" s="70"/>
      <c r="JBH35" s="70"/>
      <c r="JBI35" s="70"/>
      <c r="JBJ35" s="30"/>
      <c r="JBK35" s="30"/>
      <c r="JBL35" s="29"/>
      <c r="JBM35" s="29"/>
      <c r="JBN35" s="69"/>
      <c r="JBO35" s="69"/>
      <c r="JBP35" s="69"/>
      <c r="JBQ35" s="69"/>
      <c r="JBR35" s="70"/>
      <c r="JBS35" s="70"/>
      <c r="JBT35" s="70"/>
      <c r="JBU35" s="70"/>
      <c r="JBV35" s="30"/>
      <c r="JBW35" s="30"/>
      <c r="JBX35" s="29"/>
      <c r="JBY35" s="29"/>
      <c r="JBZ35" s="69"/>
      <c r="JCA35" s="69"/>
      <c r="JCB35" s="69"/>
      <c r="JCC35" s="69"/>
      <c r="JCD35" s="70"/>
      <c r="JCE35" s="70"/>
      <c r="JCF35" s="70"/>
      <c r="JCG35" s="70"/>
      <c r="JCH35" s="30"/>
      <c r="JCI35" s="30"/>
      <c r="JCJ35" s="29"/>
      <c r="JCK35" s="29"/>
      <c r="JCL35" s="69"/>
      <c r="JCM35" s="69"/>
      <c r="JCN35" s="69"/>
      <c r="JCO35" s="69"/>
      <c r="JCP35" s="70"/>
      <c r="JCQ35" s="70"/>
      <c r="JCR35" s="70"/>
      <c r="JCS35" s="70"/>
      <c r="JCT35" s="30"/>
      <c r="JCU35" s="30"/>
      <c r="JCV35" s="29"/>
      <c r="JCW35" s="29"/>
      <c r="JCX35" s="69"/>
      <c r="JCY35" s="69"/>
      <c r="JCZ35" s="69"/>
      <c r="JDA35" s="69"/>
      <c r="JDB35" s="70"/>
      <c r="JDC35" s="70"/>
      <c r="JDD35" s="70"/>
      <c r="JDE35" s="70"/>
      <c r="JDF35" s="30"/>
      <c r="JDG35" s="30"/>
      <c r="JDH35" s="29"/>
      <c r="JDI35" s="29"/>
      <c r="JDJ35" s="69"/>
      <c r="JDK35" s="69"/>
      <c r="JDL35" s="69"/>
      <c r="JDM35" s="69"/>
      <c r="JDN35" s="70"/>
      <c r="JDO35" s="70"/>
      <c r="JDP35" s="70"/>
      <c r="JDQ35" s="70"/>
      <c r="JDR35" s="30"/>
      <c r="JDS35" s="30"/>
      <c r="JDT35" s="29"/>
      <c r="JDU35" s="29"/>
      <c r="JDV35" s="69"/>
      <c r="JDW35" s="69"/>
      <c r="JDX35" s="69"/>
      <c r="JDY35" s="69"/>
      <c r="JDZ35" s="70"/>
      <c r="JEA35" s="70"/>
      <c r="JEB35" s="70"/>
      <c r="JEC35" s="70"/>
      <c r="JED35" s="30"/>
      <c r="JEE35" s="30"/>
      <c r="JEF35" s="29"/>
      <c r="JEG35" s="29"/>
      <c r="JEH35" s="69"/>
      <c r="JEI35" s="69"/>
      <c r="JEJ35" s="69"/>
      <c r="JEK35" s="69"/>
      <c r="JEL35" s="70"/>
      <c r="JEM35" s="70"/>
      <c r="JEN35" s="70"/>
      <c r="JEO35" s="70"/>
      <c r="JEP35" s="30"/>
      <c r="JEQ35" s="30"/>
      <c r="JER35" s="29"/>
      <c r="JES35" s="29"/>
      <c r="JET35" s="69"/>
      <c r="JEU35" s="69"/>
      <c r="JEV35" s="69"/>
      <c r="JEW35" s="69"/>
      <c r="JEX35" s="70"/>
      <c r="JEY35" s="70"/>
      <c r="JEZ35" s="70"/>
      <c r="JFA35" s="70"/>
      <c r="JFB35" s="30"/>
      <c r="JFC35" s="30"/>
      <c r="JFD35" s="29"/>
      <c r="JFE35" s="29"/>
      <c r="JFF35" s="69"/>
      <c r="JFG35" s="69"/>
      <c r="JFH35" s="69"/>
      <c r="JFI35" s="69"/>
      <c r="JFJ35" s="70"/>
      <c r="JFK35" s="70"/>
      <c r="JFL35" s="70"/>
      <c r="JFM35" s="70"/>
      <c r="JFN35" s="30"/>
      <c r="JFO35" s="30"/>
      <c r="JFP35" s="29"/>
      <c r="JFQ35" s="29"/>
      <c r="JFR35" s="69"/>
      <c r="JFS35" s="69"/>
      <c r="JFT35" s="69"/>
      <c r="JFU35" s="69"/>
      <c r="JFV35" s="70"/>
      <c r="JFW35" s="70"/>
      <c r="JFX35" s="70"/>
      <c r="JFY35" s="70"/>
      <c r="JFZ35" s="30"/>
      <c r="JGA35" s="30"/>
      <c r="JGB35" s="29"/>
      <c r="JGC35" s="29"/>
      <c r="JGD35" s="69"/>
      <c r="JGE35" s="69"/>
      <c r="JGF35" s="69"/>
      <c r="JGG35" s="69"/>
      <c r="JGH35" s="70"/>
      <c r="JGI35" s="70"/>
      <c r="JGJ35" s="70"/>
      <c r="JGK35" s="70"/>
      <c r="JGL35" s="30"/>
      <c r="JGM35" s="30"/>
      <c r="JGN35" s="29"/>
      <c r="JGO35" s="29"/>
      <c r="JGP35" s="69"/>
      <c r="JGQ35" s="69"/>
      <c r="JGR35" s="69"/>
      <c r="JGS35" s="69"/>
      <c r="JGT35" s="70"/>
      <c r="JGU35" s="70"/>
      <c r="JGV35" s="70"/>
      <c r="JGW35" s="70"/>
      <c r="JGX35" s="30"/>
      <c r="JGY35" s="30"/>
      <c r="JGZ35" s="29"/>
      <c r="JHA35" s="29"/>
      <c r="JHB35" s="69"/>
      <c r="JHC35" s="69"/>
      <c r="JHD35" s="69"/>
      <c r="JHE35" s="69"/>
      <c r="JHF35" s="70"/>
      <c r="JHG35" s="70"/>
      <c r="JHH35" s="70"/>
      <c r="JHI35" s="70"/>
      <c r="JHJ35" s="30"/>
      <c r="JHK35" s="30"/>
      <c r="JHL35" s="29"/>
      <c r="JHM35" s="29"/>
      <c r="JHN35" s="69"/>
      <c r="JHO35" s="69"/>
      <c r="JHP35" s="69"/>
      <c r="JHQ35" s="69"/>
      <c r="JHR35" s="70"/>
      <c r="JHS35" s="70"/>
      <c r="JHT35" s="70"/>
      <c r="JHU35" s="70"/>
      <c r="JHV35" s="30"/>
      <c r="JHW35" s="30"/>
      <c r="JHX35" s="29"/>
      <c r="JHY35" s="29"/>
      <c r="JHZ35" s="69"/>
      <c r="JIA35" s="69"/>
      <c r="JIB35" s="69"/>
      <c r="JIC35" s="69"/>
      <c r="JID35" s="70"/>
      <c r="JIE35" s="70"/>
      <c r="JIF35" s="70"/>
      <c r="JIG35" s="70"/>
      <c r="JIH35" s="30"/>
      <c r="JII35" s="30"/>
      <c r="JIJ35" s="29"/>
      <c r="JIK35" s="29"/>
      <c r="JIL35" s="69"/>
      <c r="JIM35" s="69"/>
      <c r="JIN35" s="69"/>
      <c r="JIO35" s="69"/>
      <c r="JIP35" s="70"/>
      <c r="JIQ35" s="70"/>
      <c r="JIR35" s="70"/>
      <c r="JIS35" s="70"/>
      <c r="JIT35" s="30"/>
      <c r="JIU35" s="30"/>
      <c r="JIV35" s="29"/>
      <c r="JIW35" s="29"/>
      <c r="JIX35" s="69"/>
      <c r="JIY35" s="69"/>
      <c r="JIZ35" s="69"/>
      <c r="JJA35" s="69"/>
      <c r="JJB35" s="70"/>
      <c r="JJC35" s="70"/>
      <c r="JJD35" s="70"/>
      <c r="JJE35" s="70"/>
      <c r="JJF35" s="30"/>
      <c r="JJG35" s="30"/>
      <c r="JJH35" s="29"/>
      <c r="JJI35" s="29"/>
      <c r="JJJ35" s="69"/>
      <c r="JJK35" s="69"/>
      <c r="JJL35" s="69"/>
      <c r="JJM35" s="69"/>
      <c r="JJN35" s="70"/>
      <c r="JJO35" s="70"/>
      <c r="JJP35" s="70"/>
      <c r="JJQ35" s="70"/>
      <c r="JJR35" s="30"/>
      <c r="JJS35" s="30"/>
      <c r="JJT35" s="29"/>
      <c r="JJU35" s="29"/>
      <c r="JJV35" s="69"/>
      <c r="JJW35" s="69"/>
      <c r="JJX35" s="69"/>
      <c r="JJY35" s="69"/>
      <c r="JJZ35" s="70"/>
      <c r="JKA35" s="70"/>
      <c r="JKB35" s="70"/>
      <c r="JKC35" s="70"/>
      <c r="JKD35" s="30"/>
      <c r="JKE35" s="30"/>
      <c r="JKF35" s="29"/>
      <c r="JKG35" s="29"/>
      <c r="JKH35" s="69"/>
      <c r="JKI35" s="69"/>
      <c r="JKJ35" s="69"/>
      <c r="JKK35" s="69"/>
      <c r="JKL35" s="70"/>
      <c r="JKM35" s="70"/>
      <c r="JKN35" s="70"/>
      <c r="JKO35" s="70"/>
      <c r="JKP35" s="30"/>
      <c r="JKQ35" s="30"/>
      <c r="JKR35" s="29"/>
      <c r="JKS35" s="29"/>
      <c r="JKT35" s="69"/>
      <c r="JKU35" s="69"/>
      <c r="JKV35" s="69"/>
      <c r="JKW35" s="69"/>
      <c r="JKX35" s="70"/>
      <c r="JKY35" s="70"/>
      <c r="JKZ35" s="70"/>
      <c r="JLA35" s="70"/>
      <c r="JLB35" s="30"/>
      <c r="JLC35" s="30"/>
      <c r="JLD35" s="29"/>
      <c r="JLE35" s="29"/>
      <c r="JLF35" s="69"/>
      <c r="JLG35" s="69"/>
      <c r="JLH35" s="69"/>
      <c r="JLI35" s="69"/>
      <c r="JLJ35" s="70"/>
      <c r="JLK35" s="70"/>
      <c r="JLL35" s="70"/>
      <c r="JLM35" s="70"/>
      <c r="JLN35" s="30"/>
      <c r="JLO35" s="30"/>
      <c r="JLP35" s="29"/>
      <c r="JLQ35" s="29"/>
      <c r="JLR35" s="69"/>
      <c r="JLS35" s="69"/>
      <c r="JLT35" s="69"/>
      <c r="JLU35" s="69"/>
      <c r="JLV35" s="70"/>
      <c r="JLW35" s="70"/>
      <c r="JLX35" s="70"/>
      <c r="JLY35" s="70"/>
      <c r="JLZ35" s="30"/>
      <c r="JMA35" s="30"/>
      <c r="JMB35" s="29"/>
      <c r="JMC35" s="29"/>
      <c r="JMD35" s="69"/>
      <c r="JME35" s="69"/>
      <c r="JMF35" s="69"/>
      <c r="JMG35" s="69"/>
      <c r="JMH35" s="70"/>
      <c r="JMI35" s="70"/>
      <c r="JMJ35" s="70"/>
      <c r="JMK35" s="70"/>
      <c r="JML35" s="30"/>
      <c r="JMM35" s="30"/>
      <c r="JMN35" s="29"/>
      <c r="JMO35" s="29"/>
      <c r="JMP35" s="69"/>
      <c r="JMQ35" s="69"/>
      <c r="JMR35" s="69"/>
      <c r="JMS35" s="69"/>
      <c r="JMT35" s="70"/>
      <c r="JMU35" s="70"/>
      <c r="JMV35" s="70"/>
      <c r="JMW35" s="70"/>
      <c r="JMX35" s="30"/>
      <c r="JMY35" s="30"/>
      <c r="JMZ35" s="29"/>
      <c r="JNA35" s="29"/>
      <c r="JNB35" s="69"/>
      <c r="JNC35" s="69"/>
      <c r="JND35" s="69"/>
      <c r="JNE35" s="69"/>
      <c r="JNF35" s="70"/>
      <c r="JNG35" s="70"/>
      <c r="JNH35" s="70"/>
      <c r="JNI35" s="70"/>
      <c r="JNJ35" s="30"/>
      <c r="JNK35" s="30"/>
      <c r="JNL35" s="29"/>
      <c r="JNM35" s="29"/>
      <c r="JNN35" s="69"/>
      <c r="JNO35" s="69"/>
      <c r="JNP35" s="69"/>
      <c r="JNQ35" s="69"/>
      <c r="JNR35" s="70"/>
      <c r="JNS35" s="70"/>
      <c r="JNT35" s="70"/>
      <c r="JNU35" s="70"/>
      <c r="JNV35" s="30"/>
      <c r="JNW35" s="30"/>
      <c r="JNX35" s="29"/>
      <c r="JNY35" s="29"/>
      <c r="JNZ35" s="69"/>
      <c r="JOA35" s="69"/>
      <c r="JOB35" s="69"/>
      <c r="JOC35" s="69"/>
      <c r="JOD35" s="70"/>
      <c r="JOE35" s="70"/>
      <c r="JOF35" s="70"/>
      <c r="JOG35" s="70"/>
      <c r="JOH35" s="30"/>
      <c r="JOI35" s="30"/>
      <c r="JOJ35" s="29"/>
      <c r="JOK35" s="29"/>
      <c r="JOL35" s="69"/>
      <c r="JOM35" s="69"/>
      <c r="JON35" s="69"/>
      <c r="JOO35" s="69"/>
      <c r="JOP35" s="70"/>
      <c r="JOQ35" s="70"/>
      <c r="JOR35" s="70"/>
      <c r="JOS35" s="70"/>
      <c r="JOT35" s="30"/>
      <c r="JOU35" s="30"/>
      <c r="JOV35" s="29"/>
      <c r="JOW35" s="29"/>
      <c r="JOX35" s="69"/>
      <c r="JOY35" s="69"/>
      <c r="JOZ35" s="69"/>
      <c r="JPA35" s="69"/>
      <c r="JPB35" s="70"/>
      <c r="JPC35" s="70"/>
      <c r="JPD35" s="70"/>
      <c r="JPE35" s="70"/>
      <c r="JPF35" s="30"/>
      <c r="JPG35" s="30"/>
      <c r="JPH35" s="29"/>
      <c r="JPI35" s="29"/>
      <c r="JPJ35" s="69"/>
      <c r="JPK35" s="69"/>
      <c r="JPL35" s="69"/>
      <c r="JPM35" s="69"/>
      <c r="JPN35" s="70"/>
      <c r="JPO35" s="70"/>
      <c r="JPP35" s="70"/>
      <c r="JPQ35" s="70"/>
      <c r="JPR35" s="30"/>
      <c r="JPS35" s="30"/>
      <c r="JPT35" s="29"/>
      <c r="JPU35" s="29"/>
      <c r="JPV35" s="69"/>
      <c r="JPW35" s="69"/>
      <c r="JPX35" s="69"/>
      <c r="JPY35" s="69"/>
      <c r="JPZ35" s="70"/>
      <c r="JQA35" s="70"/>
      <c r="JQB35" s="70"/>
      <c r="JQC35" s="70"/>
      <c r="JQD35" s="30"/>
      <c r="JQE35" s="30"/>
      <c r="JQF35" s="29"/>
      <c r="JQG35" s="29"/>
      <c r="JQH35" s="69"/>
      <c r="JQI35" s="69"/>
      <c r="JQJ35" s="69"/>
      <c r="JQK35" s="69"/>
      <c r="JQL35" s="70"/>
      <c r="JQM35" s="70"/>
      <c r="JQN35" s="70"/>
      <c r="JQO35" s="70"/>
      <c r="JQP35" s="30"/>
      <c r="JQQ35" s="30"/>
      <c r="JQR35" s="29"/>
      <c r="JQS35" s="29"/>
      <c r="JQT35" s="69"/>
      <c r="JQU35" s="69"/>
      <c r="JQV35" s="69"/>
      <c r="JQW35" s="69"/>
      <c r="JQX35" s="70"/>
      <c r="JQY35" s="70"/>
      <c r="JQZ35" s="70"/>
      <c r="JRA35" s="70"/>
      <c r="JRB35" s="30"/>
      <c r="JRC35" s="30"/>
      <c r="JRD35" s="29"/>
      <c r="JRE35" s="29"/>
      <c r="JRF35" s="69"/>
      <c r="JRG35" s="69"/>
      <c r="JRH35" s="69"/>
      <c r="JRI35" s="69"/>
      <c r="JRJ35" s="70"/>
      <c r="JRK35" s="70"/>
      <c r="JRL35" s="70"/>
      <c r="JRM35" s="70"/>
      <c r="JRN35" s="30"/>
      <c r="JRO35" s="30"/>
      <c r="JRP35" s="29"/>
      <c r="JRQ35" s="29"/>
      <c r="JRR35" s="69"/>
      <c r="JRS35" s="69"/>
      <c r="JRT35" s="69"/>
      <c r="JRU35" s="69"/>
      <c r="JRV35" s="70"/>
      <c r="JRW35" s="70"/>
      <c r="JRX35" s="70"/>
      <c r="JRY35" s="70"/>
      <c r="JRZ35" s="30"/>
      <c r="JSA35" s="30"/>
      <c r="JSB35" s="29"/>
      <c r="JSC35" s="29"/>
      <c r="JSD35" s="69"/>
      <c r="JSE35" s="69"/>
      <c r="JSF35" s="69"/>
      <c r="JSG35" s="69"/>
      <c r="JSH35" s="70"/>
      <c r="JSI35" s="70"/>
      <c r="JSJ35" s="70"/>
      <c r="JSK35" s="70"/>
      <c r="JSL35" s="30"/>
      <c r="JSM35" s="30"/>
      <c r="JSN35" s="29"/>
      <c r="JSO35" s="29"/>
      <c r="JSP35" s="69"/>
      <c r="JSQ35" s="69"/>
      <c r="JSR35" s="69"/>
      <c r="JSS35" s="69"/>
      <c r="JST35" s="70"/>
      <c r="JSU35" s="70"/>
      <c r="JSV35" s="70"/>
      <c r="JSW35" s="70"/>
      <c r="JSX35" s="30"/>
      <c r="JSY35" s="30"/>
      <c r="JSZ35" s="29"/>
      <c r="JTA35" s="29"/>
      <c r="JTB35" s="69"/>
      <c r="JTC35" s="69"/>
      <c r="JTD35" s="69"/>
      <c r="JTE35" s="69"/>
      <c r="JTF35" s="70"/>
      <c r="JTG35" s="70"/>
      <c r="JTH35" s="70"/>
      <c r="JTI35" s="70"/>
      <c r="JTJ35" s="30"/>
      <c r="JTK35" s="30"/>
      <c r="JTL35" s="29"/>
      <c r="JTM35" s="29"/>
      <c r="JTN35" s="69"/>
      <c r="JTO35" s="69"/>
      <c r="JTP35" s="69"/>
      <c r="JTQ35" s="69"/>
      <c r="JTR35" s="70"/>
      <c r="JTS35" s="70"/>
      <c r="JTT35" s="70"/>
      <c r="JTU35" s="70"/>
      <c r="JTV35" s="30"/>
      <c r="JTW35" s="30"/>
      <c r="JTX35" s="29"/>
      <c r="JTY35" s="29"/>
      <c r="JTZ35" s="69"/>
      <c r="JUA35" s="69"/>
      <c r="JUB35" s="69"/>
      <c r="JUC35" s="69"/>
      <c r="JUD35" s="70"/>
      <c r="JUE35" s="70"/>
      <c r="JUF35" s="70"/>
      <c r="JUG35" s="70"/>
      <c r="JUH35" s="30"/>
      <c r="JUI35" s="30"/>
      <c r="JUJ35" s="29"/>
      <c r="JUK35" s="29"/>
      <c r="JUL35" s="69"/>
      <c r="JUM35" s="69"/>
      <c r="JUN35" s="69"/>
      <c r="JUO35" s="69"/>
      <c r="JUP35" s="70"/>
      <c r="JUQ35" s="70"/>
      <c r="JUR35" s="70"/>
      <c r="JUS35" s="70"/>
      <c r="JUT35" s="30"/>
      <c r="JUU35" s="30"/>
      <c r="JUV35" s="29"/>
      <c r="JUW35" s="29"/>
      <c r="JUX35" s="69"/>
      <c r="JUY35" s="69"/>
      <c r="JUZ35" s="69"/>
      <c r="JVA35" s="69"/>
      <c r="JVB35" s="70"/>
      <c r="JVC35" s="70"/>
      <c r="JVD35" s="70"/>
      <c r="JVE35" s="70"/>
      <c r="JVF35" s="30"/>
      <c r="JVG35" s="30"/>
      <c r="JVH35" s="29"/>
      <c r="JVI35" s="29"/>
      <c r="JVJ35" s="69"/>
      <c r="JVK35" s="69"/>
      <c r="JVL35" s="69"/>
      <c r="JVM35" s="69"/>
      <c r="JVN35" s="70"/>
      <c r="JVO35" s="70"/>
      <c r="JVP35" s="70"/>
      <c r="JVQ35" s="70"/>
      <c r="JVR35" s="30"/>
      <c r="JVS35" s="30"/>
      <c r="JVT35" s="29"/>
      <c r="JVU35" s="29"/>
      <c r="JVV35" s="69"/>
      <c r="JVW35" s="69"/>
      <c r="JVX35" s="69"/>
      <c r="JVY35" s="69"/>
      <c r="JVZ35" s="70"/>
      <c r="JWA35" s="70"/>
      <c r="JWB35" s="70"/>
      <c r="JWC35" s="70"/>
      <c r="JWD35" s="30"/>
      <c r="JWE35" s="30"/>
      <c r="JWF35" s="29"/>
      <c r="JWG35" s="29"/>
      <c r="JWH35" s="69"/>
      <c r="JWI35" s="69"/>
      <c r="JWJ35" s="69"/>
      <c r="JWK35" s="69"/>
      <c r="JWL35" s="70"/>
      <c r="JWM35" s="70"/>
      <c r="JWN35" s="70"/>
      <c r="JWO35" s="70"/>
      <c r="JWP35" s="30"/>
      <c r="JWQ35" s="30"/>
      <c r="JWR35" s="29"/>
      <c r="JWS35" s="29"/>
      <c r="JWT35" s="69"/>
      <c r="JWU35" s="69"/>
      <c r="JWV35" s="69"/>
      <c r="JWW35" s="69"/>
      <c r="JWX35" s="70"/>
      <c r="JWY35" s="70"/>
      <c r="JWZ35" s="70"/>
      <c r="JXA35" s="70"/>
      <c r="JXB35" s="30"/>
      <c r="JXC35" s="30"/>
      <c r="JXD35" s="29"/>
      <c r="JXE35" s="29"/>
      <c r="JXF35" s="69"/>
      <c r="JXG35" s="69"/>
      <c r="JXH35" s="69"/>
      <c r="JXI35" s="69"/>
      <c r="JXJ35" s="70"/>
      <c r="JXK35" s="70"/>
      <c r="JXL35" s="70"/>
      <c r="JXM35" s="70"/>
      <c r="JXN35" s="30"/>
      <c r="JXO35" s="30"/>
      <c r="JXP35" s="29"/>
      <c r="JXQ35" s="29"/>
      <c r="JXR35" s="69"/>
      <c r="JXS35" s="69"/>
      <c r="JXT35" s="69"/>
      <c r="JXU35" s="69"/>
      <c r="JXV35" s="70"/>
      <c r="JXW35" s="70"/>
      <c r="JXX35" s="70"/>
      <c r="JXY35" s="70"/>
      <c r="JXZ35" s="30"/>
      <c r="JYA35" s="30"/>
      <c r="JYB35" s="29"/>
      <c r="JYC35" s="29"/>
      <c r="JYD35" s="69"/>
      <c r="JYE35" s="69"/>
      <c r="JYF35" s="69"/>
      <c r="JYG35" s="69"/>
      <c r="JYH35" s="70"/>
      <c r="JYI35" s="70"/>
      <c r="JYJ35" s="70"/>
      <c r="JYK35" s="70"/>
      <c r="JYL35" s="30"/>
      <c r="JYM35" s="30"/>
      <c r="JYN35" s="29"/>
      <c r="JYO35" s="29"/>
      <c r="JYP35" s="69"/>
      <c r="JYQ35" s="69"/>
      <c r="JYR35" s="69"/>
      <c r="JYS35" s="69"/>
      <c r="JYT35" s="70"/>
      <c r="JYU35" s="70"/>
      <c r="JYV35" s="70"/>
      <c r="JYW35" s="70"/>
      <c r="JYX35" s="30"/>
      <c r="JYY35" s="30"/>
      <c r="JYZ35" s="29"/>
      <c r="JZA35" s="29"/>
      <c r="JZB35" s="69"/>
      <c r="JZC35" s="69"/>
      <c r="JZD35" s="69"/>
      <c r="JZE35" s="69"/>
      <c r="JZF35" s="70"/>
      <c r="JZG35" s="70"/>
      <c r="JZH35" s="70"/>
      <c r="JZI35" s="70"/>
      <c r="JZJ35" s="30"/>
      <c r="JZK35" s="30"/>
      <c r="JZL35" s="29"/>
      <c r="JZM35" s="29"/>
      <c r="JZN35" s="69"/>
      <c r="JZO35" s="69"/>
      <c r="JZP35" s="69"/>
      <c r="JZQ35" s="69"/>
      <c r="JZR35" s="70"/>
      <c r="JZS35" s="70"/>
      <c r="JZT35" s="70"/>
      <c r="JZU35" s="70"/>
      <c r="JZV35" s="30"/>
      <c r="JZW35" s="30"/>
      <c r="JZX35" s="29"/>
      <c r="JZY35" s="29"/>
      <c r="JZZ35" s="69"/>
      <c r="KAA35" s="69"/>
      <c r="KAB35" s="69"/>
      <c r="KAC35" s="69"/>
      <c r="KAD35" s="70"/>
      <c r="KAE35" s="70"/>
      <c r="KAF35" s="70"/>
      <c r="KAG35" s="70"/>
      <c r="KAH35" s="30"/>
      <c r="KAI35" s="30"/>
      <c r="KAJ35" s="29"/>
      <c r="KAK35" s="29"/>
      <c r="KAL35" s="69"/>
      <c r="KAM35" s="69"/>
      <c r="KAN35" s="69"/>
      <c r="KAO35" s="69"/>
      <c r="KAP35" s="70"/>
      <c r="KAQ35" s="70"/>
      <c r="KAR35" s="70"/>
      <c r="KAS35" s="70"/>
      <c r="KAT35" s="30"/>
      <c r="KAU35" s="30"/>
      <c r="KAV35" s="29"/>
      <c r="KAW35" s="29"/>
      <c r="KAX35" s="69"/>
      <c r="KAY35" s="69"/>
      <c r="KAZ35" s="69"/>
      <c r="KBA35" s="69"/>
      <c r="KBB35" s="70"/>
      <c r="KBC35" s="70"/>
      <c r="KBD35" s="70"/>
      <c r="KBE35" s="70"/>
      <c r="KBF35" s="30"/>
      <c r="KBG35" s="30"/>
      <c r="KBH35" s="29"/>
      <c r="KBI35" s="29"/>
      <c r="KBJ35" s="69"/>
      <c r="KBK35" s="69"/>
      <c r="KBL35" s="69"/>
      <c r="KBM35" s="69"/>
      <c r="KBN35" s="70"/>
      <c r="KBO35" s="70"/>
      <c r="KBP35" s="70"/>
      <c r="KBQ35" s="70"/>
      <c r="KBR35" s="30"/>
      <c r="KBS35" s="30"/>
      <c r="KBT35" s="29"/>
      <c r="KBU35" s="29"/>
      <c r="KBV35" s="69"/>
      <c r="KBW35" s="69"/>
      <c r="KBX35" s="69"/>
      <c r="KBY35" s="69"/>
      <c r="KBZ35" s="70"/>
      <c r="KCA35" s="70"/>
      <c r="KCB35" s="70"/>
      <c r="KCC35" s="70"/>
      <c r="KCD35" s="30"/>
      <c r="KCE35" s="30"/>
      <c r="KCF35" s="29"/>
      <c r="KCG35" s="29"/>
      <c r="KCH35" s="69"/>
      <c r="KCI35" s="69"/>
      <c r="KCJ35" s="69"/>
      <c r="KCK35" s="69"/>
      <c r="KCL35" s="70"/>
      <c r="KCM35" s="70"/>
      <c r="KCN35" s="70"/>
      <c r="KCO35" s="70"/>
      <c r="KCP35" s="30"/>
      <c r="KCQ35" s="30"/>
      <c r="KCR35" s="29"/>
      <c r="KCS35" s="29"/>
      <c r="KCT35" s="69"/>
      <c r="KCU35" s="69"/>
      <c r="KCV35" s="69"/>
      <c r="KCW35" s="69"/>
      <c r="KCX35" s="70"/>
      <c r="KCY35" s="70"/>
      <c r="KCZ35" s="70"/>
      <c r="KDA35" s="70"/>
      <c r="KDB35" s="30"/>
      <c r="KDC35" s="30"/>
      <c r="KDD35" s="29"/>
      <c r="KDE35" s="29"/>
      <c r="KDF35" s="69"/>
      <c r="KDG35" s="69"/>
      <c r="KDH35" s="69"/>
      <c r="KDI35" s="69"/>
      <c r="KDJ35" s="70"/>
      <c r="KDK35" s="70"/>
      <c r="KDL35" s="70"/>
      <c r="KDM35" s="70"/>
      <c r="KDN35" s="30"/>
      <c r="KDO35" s="30"/>
      <c r="KDP35" s="29"/>
      <c r="KDQ35" s="29"/>
      <c r="KDR35" s="69"/>
      <c r="KDS35" s="69"/>
      <c r="KDT35" s="69"/>
      <c r="KDU35" s="69"/>
      <c r="KDV35" s="70"/>
      <c r="KDW35" s="70"/>
      <c r="KDX35" s="70"/>
      <c r="KDY35" s="70"/>
      <c r="KDZ35" s="30"/>
      <c r="KEA35" s="30"/>
      <c r="KEB35" s="29"/>
      <c r="KEC35" s="29"/>
      <c r="KED35" s="69"/>
      <c r="KEE35" s="69"/>
      <c r="KEF35" s="69"/>
      <c r="KEG35" s="69"/>
      <c r="KEH35" s="70"/>
      <c r="KEI35" s="70"/>
      <c r="KEJ35" s="70"/>
      <c r="KEK35" s="70"/>
      <c r="KEL35" s="30"/>
      <c r="KEM35" s="30"/>
      <c r="KEN35" s="29"/>
      <c r="KEO35" s="29"/>
      <c r="KEP35" s="69"/>
      <c r="KEQ35" s="69"/>
      <c r="KER35" s="69"/>
      <c r="KES35" s="69"/>
      <c r="KET35" s="70"/>
      <c r="KEU35" s="70"/>
      <c r="KEV35" s="70"/>
      <c r="KEW35" s="70"/>
      <c r="KEX35" s="30"/>
      <c r="KEY35" s="30"/>
      <c r="KEZ35" s="29"/>
      <c r="KFA35" s="29"/>
      <c r="KFB35" s="69"/>
      <c r="KFC35" s="69"/>
      <c r="KFD35" s="69"/>
      <c r="KFE35" s="69"/>
      <c r="KFF35" s="70"/>
      <c r="KFG35" s="70"/>
      <c r="KFH35" s="70"/>
      <c r="KFI35" s="70"/>
      <c r="KFJ35" s="30"/>
      <c r="KFK35" s="30"/>
      <c r="KFL35" s="29"/>
      <c r="KFM35" s="29"/>
      <c r="KFN35" s="69"/>
      <c r="KFO35" s="69"/>
      <c r="KFP35" s="69"/>
      <c r="KFQ35" s="69"/>
      <c r="KFR35" s="70"/>
      <c r="KFS35" s="70"/>
      <c r="KFT35" s="70"/>
      <c r="KFU35" s="70"/>
      <c r="KFV35" s="30"/>
      <c r="KFW35" s="30"/>
      <c r="KFX35" s="29"/>
      <c r="KFY35" s="29"/>
      <c r="KFZ35" s="69"/>
      <c r="KGA35" s="69"/>
      <c r="KGB35" s="69"/>
      <c r="KGC35" s="69"/>
      <c r="KGD35" s="70"/>
      <c r="KGE35" s="70"/>
      <c r="KGF35" s="70"/>
      <c r="KGG35" s="70"/>
      <c r="KGH35" s="30"/>
      <c r="KGI35" s="30"/>
      <c r="KGJ35" s="29"/>
      <c r="KGK35" s="29"/>
      <c r="KGL35" s="69"/>
      <c r="KGM35" s="69"/>
      <c r="KGN35" s="69"/>
      <c r="KGO35" s="69"/>
      <c r="KGP35" s="70"/>
      <c r="KGQ35" s="70"/>
      <c r="KGR35" s="70"/>
      <c r="KGS35" s="70"/>
      <c r="KGT35" s="30"/>
      <c r="KGU35" s="30"/>
      <c r="KGV35" s="29"/>
      <c r="KGW35" s="29"/>
      <c r="KGX35" s="69"/>
      <c r="KGY35" s="69"/>
      <c r="KGZ35" s="69"/>
      <c r="KHA35" s="69"/>
      <c r="KHB35" s="70"/>
      <c r="KHC35" s="70"/>
      <c r="KHD35" s="70"/>
      <c r="KHE35" s="70"/>
      <c r="KHF35" s="30"/>
      <c r="KHG35" s="30"/>
      <c r="KHH35" s="29"/>
      <c r="KHI35" s="29"/>
      <c r="KHJ35" s="69"/>
      <c r="KHK35" s="69"/>
      <c r="KHL35" s="69"/>
      <c r="KHM35" s="69"/>
      <c r="KHN35" s="70"/>
      <c r="KHO35" s="70"/>
      <c r="KHP35" s="70"/>
      <c r="KHQ35" s="70"/>
      <c r="KHR35" s="30"/>
      <c r="KHS35" s="30"/>
      <c r="KHT35" s="29"/>
      <c r="KHU35" s="29"/>
      <c r="KHV35" s="69"/>
      <c r="KHW35" s="69"/>
      <c r="KHX35" s="69"/>
      <c r="KHY35" s="69"/>
      <c r="KHZ35" s="70"/>
      <c r="KIA35" s="70"/>
      <c r="KIB35" s="70"/>
      <c r="KIC35" s="70"/>
      <c r="KID35" s="30"/>
      <c r="KIE35" s="30"/>
      <c r="KIF35" s="29"/>
      <c r="KIG35" s="29"/>
      <c r="KIH35" s="69"/>
      <c r="KII35" s="69"/>
      <c r="KIJ35" s="69"/>
      <c r="KIK35" s="69"/>
      <c r="KIL35" s="70"/>
      <c r="KIM35" s="70"/>
      <c r="KIN35" s="70"/>
      <c r="KIO35" s="70"/>
      <c r="KIP35" s="30"/>
      <c r="KIQ35" s="30"/>
      <c r="KIR35" s="29"/>
      <c r="KIS35" s="29"/>
      <c r="KIT35" s="69"/>
      <c r="KIU35" s="69"/>
      <c r="KIV35" s="69"/>
      <c r="KIW35" s="69"/>
      <c r="KIX35" s="70"/>
      <c r="KIY35" s="70"/>
      <c r="KIZ35" s="70"/>
      <c r="KJA35" s="70"/>
      <c r="KJB35" s="30"/>
      <c r="KJC35" s="30"/>
      <c r="KJD35" s="29"/>
      <c r="KJE35" s="29"/>
      <c r="KJF35" s="69"/>
      <c r="KJG35" s="69"/>
      <c r="KJH35" s="69"/>
      <c r="KJI35" s="69"/>
      <c r="KJJ35" s="70"/>
      <c r="KJK35" s="70"/>
      <c r="KJL35" s="70"/>
      <c r="KJM35" s="70"/>
      <c r="KJN35" s="30"/>
      <c r="KJO35" s="30"/>
      <c r="KJP35" s="29"/>
      <c r="KJQ35" s="29"/>
      <c r="KJR35" s="69"/>
      <c r="KJS35" s="69"/>
      <c r="KJT35" s="69"/>
      <c r="KJU35" s="69"/>
      <c r="KJV35" s="70"/>
      <c r="KJW35" s="70"/>
      <c r="KJX35" s="70"/>
      <c r="KJY35" s="70"/>
      <c r="KJZ35" s="30"/>
      <c r="KKA35" s="30"/>
      <c r="KKB35" s="29"/>
      <c r="KKC35" s="29"/>
      <c r="KKD35" s="69"/>
      <c r="KKE35" s="69"/>
      <c r="KKF35" s="69"/>
      <c r="KKG35" s="69"/>
      <c r="KKH35" s="70"/>
      <c r="KKI35" s="70"/>
      <c r="KKJ35" s="70"/>
      <c r="KKK35" s="70"/>
      <c r="KKL35" s="30"/>
      <c r="KKM35" s="30"/>
      <c r="KKN35" s="29"/>
      <c r="KKO35" s="29"/>
      <c r="KKP35" s="69"/>
      <c r="KKQ35" s="69"/>
      <c r="KKR35" s="69"/>
      <c r="KKS35" s="69"/>
      <c r="KKT35" s="70"/>
      <c r="KKU35" s="70"/>
      <c r="KKV35" s="70"/>
      <c r="KKW35" s="70"/>
      <c r="KKX35" s="30"/>
      <c r="KKY35" s="30"/>
      <c r="KKZ35" s="29"/>
      <c r="KLA35" s="29"/>
      <c r="KLB35" s="69"/>
      <c r="KLC35" s="69"/>
      <c r="KLD35" s="69"/>
      <c r="KLE35" s="69"/>
      <c r="KLF35" s="70"/>
      <c r="KLG35" s="70"/>
      <c r="KLH35" s="70"/>
      <c r="KLI35" s="70"/>
      <c r="KLJ35" s="30"/>
      <c r="KLK35" s="30"/>
      <c r="KLL35" s="29"/>
      <c r="KLM35" s="29"/>
      <c r="KLN35" s="69"/>
      <c r="KLO35" s="69"/>
      <c r="KLP35" s="69"/>
      <c r="KLQ35" s="69"/>
      <c r="KLR35" s="70"/>
      <c r="KLS35" s="70"/>
      <c r="KLT35" s="70"/>
      <c r="KLU35" s="70"/>
      <c r="KLV35" s="30"/>
      <c r="KLW35" s="30"/>
      <c r="KLX35" s="29"/>
      <c r="KLY35" s="29"/>
      <c r="KLZ35" s="69"/>
      <c r="KMA35" s="69"/>
      <c r="KMB35" s="69"/>
      <c r="KMC35" s="69"/>
      <c r="KMD35" s="70"/>
      <c r="KME35" s="70"/>
      <c r="KMF35" s="70"/>
      <c r="KMG35" s="70"/>
      <c r="KMH35" s="30"/>
      <c r="KMI35" s="30"/>
      <c r="KMJ35" s="29"/>
      <c r="KMK35" s="29"/>
      <c r="KML35" s="69"/>
      <c r="KMM35" s="69"/>
      <c r="KMN35" s="69"/>
      <c r="KMO35" s="69"/>
      <c r="KMP35" s="70"/>
      <c r="KMQ35" s="70"/>
      <c r="KMR35" s="70"/>
      <c r="KMS35" s="70"/>
      <c r="KMT35" s="30"/>
      <c r="KMU35" s="30"/>
      <c r="KMV35" s="29"/>
      <c r="KMW35" s="29"/>
      <c r="KMX35" s="69"/>
      <c r="KMY35" s="69"/>
      <c r="KMZ35" s="69"/>
      <c r="KNA35" s="69"/>
      <c r="KNB35" s="70"/>
      <c r="KNC35" s="70"/>
      <c r="KND35" s="70"/>
      <c r="KNE35" s="70"/>
      <c r="KNF35" s="30"/>
      <c r="KNG35" s="30"/>
      <c r="KNH35" s="29"/>
      <c r="KNI35" s="29"/>
      <c r="KNJ35" s="69"/>
      <c r="KNK35" s="69"/>
      <c r="KNL35" s="69"/>
      <c r="KNM35" s="69"/>
      <c r="KNN35" s="70"/>
      <c r="KNO35" s="70"/>
      <c r="KNP35" s="70"/>
      <c r="KNQ35" s="70"/>
      <c r="KNR35" s="30"/>
      <c r="KNS35" s="30"/>
      <c r="KNT35" s="29"/>
      <c r="KNU35" s="29"/>
      <c r="KNV35" s="69"/>
      <c r="KNW35" s="69"/>
      <c r="KNX35" s="69"/>
      <c r="KNY35" s="69"/>
      <c r="KNZ35" s="70"/>
      <c r="KOA35" s="70"/>
      <c r="KOB35" s="70"/>
      <c r="KOC35" s="70"/>
      <c r="KOD35" s="30"/>
      <c r="KOE35" s="30"/>
      <c r="KOF35" s="29"/>
      <c r="KOG35" s="29"/>
      <c r="KOH35" s="69"/>
      <c r="KOI35" s="69"/>
      <c r="KOJ35" s="69"/>
      <c r="KOK35" s="69"/>
      <c r="KOL35" s="70"/>
      <c r="KOM35" s="70"/>
      <c r="KON35" s="70"/>
      <c r="KOO35" s="70"/>
      <c r="KOP35" s="30"/>
      <c r="KOQ35" s="30"/>
      <c r="KOR35" s="29"/>
      <c r="KOS35" s="29"/>
      <c r="KOT35" s="69"/>
      <c r="KOU35" s="69"/>
      <c r="KOV35" s="69"/>
      <c r="KOW35" s="69"/>
      <c r="KOX35" s="70"/>
      <c r="KOY35" s="70"/>
      <c r="KOZ35" s="70"/>
      <c r="KPA35" s="70"/>
      <c r="KPB35" s="30"/>
      <c r="KPC35" s="30"/>
      <c r="KPD35" s="29"/>
      <c r="KPE35" s="29"/>
      <c r="KPF35" s="69"/>
      <c r="KPG35" s="69"/>
      <c r="KPH35" s="69"/>
      <c r="KPI35" s="69"/>
      <c r="KPJ35" s="70"/>
      <c r="KPK35" s="70"/>
      <c r="KPL35" s="70"/>
      <c r="KPM35" s="70"/>
      <c r="KPN35" s="30"/>
      <c r="KPO35" s="30"/>
      <c r="KPP35" s="29"/>
      <c r="KPQ35" s="29"/>
      <c r="KPR35" s="69"/>
      <c r="KPS35" s="69"/>
      <c r="KPT35" s="69"/>
      <c r="KPU35" s="69"/>
      <c r="KPV35" s="70"/>
      <c r="KPW35" s="70"/>
      <c r="KPX35" s="70"/>
      <c r="KPY35" s="70"/>
      <c r="KPZ35" s="30"/>
      <c r="KQA35" s="30"/>
      <c r="KQB35" s="29"/>
      <c r="KQC35" s="29"/>
      <c r="KQD35" s="69"/>
      <c r="KQE35" s="69"/>
      <c r="KQF35" s="69"/>
      <c r="KQG35" s="69"/>
      <c r="KQH35" s="70"/>
      <c r="KQI35" s="70"/>
      <c r="KQJ35" s="70"/>
      <c r="KQK35" s="70"/>
      <c r="KQL35" s="30"/>
      <c r="KQM35" s="30"/>
      <c r="KQN35" s="29"/>
      <c r="KQO35" s="29"/>
      <c r="KQP35" s="69"/>
      <c r="KQQ35" s="69"/>
      <c r="KQR35" s="69"/>
      <c r="KQS35" s="69"/>
      <c r="KQT35" s="70"/>
      <c r="KQU35" s="70"/>
      <c r="KQV35" s="70"/>
      <c r="KQW35" s="70"/>
      <c r="KQX35" s="30"/>
      <c r="KQY35" s="30"/>
      <c r="KQZ35" s="29"/>
      <c r="KRA35" s="29"/>
      <c r="KRB35" s="69"/>
      <c r="KRC35" s="69"/>
      <c r="KRD35" s="69"/>
      <c r="KRE35" s="69"/>
      <c r="KRF35" s="70"/>
      <c r="KRG35" s="70"/>
      <c r="KRH35" s="70"/>
      <c r="KRI35" s="70"/>
      <c r="KRJ35" s="30"/>
      <c r="KRK35" s="30"/>
      <c r="KRL35" s="29"/>
      <c r="KRM35" s="29"/>
      <c r="KRN35" s="69"/>
      <c r="KRO35" s="69"/>
      <c r="KRP35" s="69"/>
      <c r="KRQ35" s="69"/>
      <c r="KRR35" s="70"/>
      <c r="KRS35" s="70"/>
      <c r="KRT35" s="70"/>
      <c r="KRU35" s="70"/>
      <c r="KRV35" s="30"/>
      <c r="KRW35" s="30"/>
      <c r="KRX35" s="29"/>
      <c r="KRY35" s="29"/>
      <c r="KRZ35" s="69"/>
      <c r="KSA35" s="69"/>
      <c r="KSB35" s="69"/>
      <c r="KSC35" s="69"/>
      <c r="KSD35" s="70"/>
      <c r="KSE35" s="70"/>
      <c r="KSF35" s="70"/>
      <c r="KSG35" s="70"/>
      <c r="KSH35" s="30"/>
      <c r="KSI35" s="30"/>
      <c r="KSJ35" s="29"/>
      <c r="KSK35" s="29"/>
      <c r="KSL35" s="69"/>
      <c r="KSM35" s="69"/>
      <c r="KSN35" s="69"/>
      <c r="KSO35" s="69"/>
      <c r="KSP35" s="70"/>
      <c r="KSQ35" s="70"/>
      <c r="KSR35" s="70"/>
      <c r="KSS35" s="70"/>
      <c r="KST35" s="30"/>
      <c r="KSU35" s="30"/>
      <c r="KSV35" s="29"/>
      <c r="KSW35" s="29"/>
      <c r="KSX35" s="69"/>
      <c r="KSY35" s="69"/>
      <c r="KSZ35" s="69"/>
      <c r="KTA35" s="69"/>
      <c r="KTB35" s="70"/>
      <c r="KTC35" s="70"/>
      <c r="KTD35" s="70"/>
      <c r="KTE35" s="70"/>
      <c r="KTF35" s="30"/>
      <c r="KTG35" s="30"/>
      <c r="KTH35" s="29"/>
      <c r="KTI35" s="29"/>
      <c r="KTJ35" s="69"/>
      <c r="KTK35" s="69"/>
      <c r="KTL35" s="69"/>
      <c r="KTM35" s="69"/>
      <c r="KTN35" s="70"/>
      <c r="KTO35" s="70"/>
      <c r="KTP35" s="70"/>
      <c r="KTQ35" s="70"/>
      <c r="KTR35" s="30"/>
      <c r="KTS35" s="30"/>
      <c r="KTT35" s="29"/>
      <c r="KTU35" s="29"/>
      <c r="KTV35" s="69"/>
      <c r="KTW35" s="69"/>
      <c r="KTX35" s="69"/>
      <c r="KTY35" s="69"/>
      <c r="KTZ35" s="70"/>
      <c r="KUA35" s="70"/>
      <c r="KUB35" s="70"/>
      <c r="KUC35" s="70"/>
      <c r="KUD35" s="30"/>
      <c r="KUE35" s="30"/>
      <c r="KUF35" s="29"/>
      <c r="KUG35" s="29"/>
      <c r="KUH35" s="69"/>
      <c r="KUI35" s="69"/>
      <c r="KUJ35" s="69"/>
      <c r="KUK35" s="69"/>
      <c r="KUL35" s="70"/>
      <c r="KUM35" s="70"/>
      <c r="KUN35" s="70"/>
      <c r="KUO35" s="70"/>
      <c r="KUP35" s="30"/>
      <c r="KUQ35" s="30"/>
      <c r="KUR35" s="29"/>
      <c r="KUS35" s="29"/>
      <c r="KUT35" s="69"/>
      <c r="KUU35" s="69"/>
      <c r="KUV35" s="69"/>
      <c r="KUW35" s="69"/>
      <c r="KUX35" s="70"/>
      <c r="KUY35" s="70"/>
      <c r="KUZ35" s="70"/>
      <c r="KVA35" s="70"/>
      <c r="KVB35" s="30"/>
      <c r="KVC35" s="30"/>
      <c r="KVD35" s="29"/>
      <c r="KVE35" s="29"/>
      <c r="KVF35" s="69"/>
      <c r="KVG35" s="69"/>
      <c r="KVH35" s="69"/>
      <c r="KVI35" s="69"/>
      <c r="KVJ35" s="70"/>
      <c r="KVK35" s="70"/>
      <c r="KVL35" s="70"/>
      <c r="KVM35" s="70"/>
      <c r="KVN35" s="30"/>
      <c r="KVO35" s="30"/>
      <c r="KVP35" s="29"/>
      <c r="KVQ35" s="29"/>
      <c r="KVR35" s="69"/>
      <c r="KVS35" s="69"/>
      <c r="KVT35" s="69"/>
      <c r="KVU35" s="69"/>
      <c r="KVV35" s="70"/>
      <c r="KVW35" s="70"/>
      <c r="KVX35" s="70"/>
      <c r="KVY35" s="70"/>
      <c r="KVZ35" s="30"/>
      <c r="KWA35" s="30"/>
      <c r="KWB35" s="29"/>
      <c r="KWC35" s="29"/>
      <c r="KWD35" s="69"/>
      <c r="KWE35" s="69"/>
      <c r="KWF35" s="69"/>
      <c r="KWG35" s="69"/>
      <c r="KWH35" s="70"/>
      <c r="KWI35" s="70"/>
      <c r="KWJ35" s="70"/>
      <c r="KWK35" s="70"/>
      <c r="KWL35" s="30"/>
      <c r="KWM35" s="30"/>
      <c r="KWN35" s="29"/>
      <c r="KWO35" s="29"/>
      <c r="KWP35" s="69"/>
      <c r="KWQ35" s="69"/>
      <c r="KWR35" s="69"/>
      <c r="KWS35" s="69"/>
      <c r="KWT35" s="70"/>
      <c r="KWU35" s="70"/>
      <c r="KWV35" s="70"/>
      <c r="KWW35" s="70"/>
      <c r="KWX35" s="30"/>
      <c r="KWY35" s="30"/>
      <c r="KWZ35" s="29"/>
      <c r="KXA35" s="29"/>
      <c r="KXB35" s="69"/>
      <c r="KXC35" s="69"/>
      <c r="KXD35" s="69"/>
      <c r="KXE35" s="69"/>
      <c r="KXF35" s="70"/>
      <c r="KXG35" s="70"/>
      <c r="KXH35" s="70"/>
      <c r="KXI35" s="70"/>
      <c r="KXJ35" s="30"/>
      <c r="KXK35" s="30"/>
      <c r="KXL35" s="29"/>
      <c r="KXM35" s="29"/>
      <c r="KXN35" s="69"/>
      <c r="KXO35" s="69"/>
      <c r="KXP35" s="69"/>
      <c r="KXQ35" s="69"/>
      <c r="KXR35" s="70"/>
      <c r="KXS35" s="70"/>
      <c r="KXT35" s="70"/>
      <c r="KXU35" s="70"/>
      <c r="KXV35" s="30"/>
      <c r="KXW35" s="30"/>
      <c r="KXX35" s="29"/>
      <c r="KXY35" s="29"/>
      <c r="KXZ35" s="69"/>
      <c r="KYA35" s="69"/>
      <c r="KYB35" s="69"/>
      <c r="KYC35" s="69"/>
      <c r="KYD35" s="70"/>
      <c r="KYE35" s="70"/>
      <c r="KYF35" s="70"/>
      <c r="KYG35" s="70"/>
      <c r="KYH35" s="30"/>
      <c r="KYI35" s="30"/>
      <c r="KYJ35" s="29"/>
      <c r="KYK35" s="29"/>
      <c r="KYL35" s="69"/>
      <c r="KYM35" s="69"/>
      <c r="KYN35" s="69"/>
      <c r="KYO35" s="69"/>
      <c r="KYP35" s="70"/>
      <c r="KYQ35" s="70"/>
      <c r="KYR35" s="70"/>
      <c r="KYS35" s="70"/>
      <c r="KYT35" s="30"/>
      <c r="KYU35" s="30"/>
      <c r="KYV35" s="29"/>
      <c r="KYW35" s="29"/>
      <c r="KYX35" s="69"/>
      <c r="KYY35" s="69"/>
      <c r="KYZ35" s="69"/>
      <c r="KZA35" s="69"/>
      <c r="KZB35" s="70"/>
      <c r="KZC35" s="70"/>
      <c r="KZD35" s="70"/>
      <c r="KZE35" s="70"/>
      <c r="KZF35" s="30"/>
      <c r="KZG35" s="30"/>
      <c r="KZH35" s="29"/>
      <c r="KZI35" s="29"/>
      <c r="KZJ35" s="69"/>
      <c r="KZK35" s="69"/>
      <c r="KZL35" s="69"/>
      <c r="KZM35" s="69"/>
      <c r="KZN35" s="70"/>
      <c r="KZO35" s="70"/>
      <c r="KZP35" s="70"/>
      <c r="KZQ35" s="70"/>
      <c r="KZR35" s="30"/>
      <c r="KZS35" s="30"/>
      <c r="KZT35" s="29"/>
      <c r="KZU35" s="29"/>
      <c r="KZV35" s="69"/>
      <c r="KZW35" s="69"/>
      <c r="KZX35" s="69"/>
      <c r="KZY35" s="69"/>
      <c r="KZZ35" s="70"/>
      <c r="LAA35" s="70"/>
      <c r="LAB35" s="70"/>
      <c r="LAC35" s="70"/>
      <c r="LAD35" s="30"/>
      <c r="LAE35" s="30"/>
      <c r="LAF35" s="29"/>
      <c r="LAG35" s="29"/>
      <c r="LAH35" s="69"/>
      <c r="LAI35" s="69"/>
      <c r="LAJ35" s="69"/>
      <c r="LAK35" s="69"/>
      <c r="LAL35" s="70"/>
      <c r="LAM35" s="70"/>
      <c r="LAN35" s="70"/>
      <c r="LAO35" s="70"/>
      <c r="LAP35" s="30"/>
      <c r="LAQ35" s="30"/>
      <c r="LAR35" s="29"/>
      <c r="LAS35" s="29"/>
      <c r="LAT35" s="69"/>
      <c r="LAU35" s="69"/>
      <c r="LAV35" s="69"/>
      <c r="LAW35" s="69"/>
      <c r="LAX35" s="70"/>
      <c r="LAY35" s="70"/>
      <c r="LAZ35" s="70"/>
      <c r="LBA35" s="70"/>
      <c r="LBB35" s="30"/>
      <c r="LBC35" s="30"/>
      <c r="LBD35" s="29"/>
      <c r="LBE35" s="29"/>
      <c r="LBF35" s="69"/>
      <c r="LBG35" s="69"/>
      <c r="LBH35" s="69"/>
      <c r="LBI35" s="69"/>
      <c r="LBJ35" s="70"/>
      <c r="LBK35" s="70"/>
      <c r="LBL35" s="70"/>
      <c r="LBM35" s="70"/>
      <c r="LBN35" s="30"/>
      <c r="LBO35" s="30"/>
      <c r="LBP35" s="29"/>
      <c r="LBQ35" s="29"/>
      <c r="LBR35" s="69"/>
      <c r="LBS35" s="69"/>
      <c r="LBT35" s="69"/>
      <c r="LBU35" s="69"/>
      <c r="LBV35" s="70"/>
      <c r="LBW35" s="70"/>
      <c r="LBX35" s="70"/>
      <c r="LBY35" s="70"/>
      <c r="LBZ35" s="30"/>
      <c r="LCA35" s="30"/>
      <c r="LCB35" s="29"/>
      <c r="LCC35" s="29"/>
      <c r="LCD35" s="69"/>
      <c r="LCE35" s="69"/>
      <c r="LCF35" s="69"/>
      <c r="LCG35" s="69"/>
      <c r="LCH35" s="70"/>
      <c r="LCI35" s="70"/>
      <c r="LCJ35" s="70"/>
      <c r="LCK35" s="70"/>
      <c r="LCL35" s="30"/>
      <c r="LCM35" s="30"/>
      <c r="LCN35" s="29"/>
      <c r="LCO35" s="29"/>
      <c r="LCP35" s="69"/>
      <c r="LCQ35" s="69"/>
      <c r="LCR35" s="69"/>
      <c r="LCS35" s="69"/>
      <c r="LCT35" s="70"/>
      <c r="LCU35" s="70"/>
      <c r="LCV35" s="70"/>
      <c r="LCW35" s="70"/>
      <c r="LCX35" s="30"/>
      <c r="LCY35" s="30"/>
      <c r="LCZ35" s="29"/>
      <c r="LDA35" s="29"/>
      <c r="LDB35" s="69"/>
      <c r="LDC35" s="69"/>
      <c r="LDD35" s="69"/>
      <c r="LDE35" s="69"/>
      <c r="LDF35" s="70"/>
      <c r="LDG35" s="70"/>
      <c r="LDH35" s="70"/>
      <c r="LDI35" s="70"/>
      <c r="LDJ35" s="30"/>
      <c r="LDK35" s="30"/>
      <c r="LDL35" s="29"/>
      <c r="LDM35" s="29"/>
      <c r="LDN35" s="69"/>
      <c r="LDO35" s="69"/>
      <c r="LDP35" s="69"/>
      <c r="LDQ35" s="69"/>
      <c r="LDR35" s="70"/>
      <c r="LDS35" s="70"/>
      <c r="LDT35" s="70"/>
      <c r="LDU35" s="70"/>
      <c r="LDV35" s="30"/>
      <c r="LDW35" s="30"/>
      <c r="LDX35" s="29"/>
      <c r="LDY35" s="29"/>
      <c r="LDZ35" s="69"/>
      <c r="LEA35" s="69"/>
      <c r="LEB35" s="69"/>
      <c r="LEC35" s="69"/>
      <c r="LED35" s="70"/>
      <c r="LEE35" s="70"/>
      <c r="LEF35" s="70"/>
      <c r="LEG35" s="70"/>
      <c r="LEH35" s="30"/>
      <c r="LEI35" s="30"/>
      <c r="LEJ35" s="29"/>
      <c r="LEK35" s="29"/>
      <c r="LEL35" s="69"/>
      <c r="LEM35" s="69"/>
      <c r="LEN35" s="69"/>
      <c r="LEO35" s="69"/>
      <c r="LEP35" s="70"/>
      <c r="LEQ35" s="70"/>
      <c r="LER35" s="70"/>
      <c r="LES35" s="70"/>
      <c r="LET35" s="30"/>
      <c r="LEU35" s="30"/>
      <c r="LEV35" s="29"/>
      <c r="LEW35" s="29"/>
      <c r="LEX35" s="69"/>
      <c r="LEY35" s="69"/>
      <c r="LEZ35" s="69"/>
      <c r="LFA35" s="69"/>
      <c r="LFB35" s="70"/>
      <c r="LFC35" s="70"/>
      <c r="LFD35" s="70"/>
      <c r="LFE35" s="70"/>
      <c r="LFF35" s="30"/>
      <c r="LFG35" s="30"/>
      <c r="LFH35" s="29"/>
      <c r="LFI35" s="29"/>
      <c r="LFJ35" s="69"/>
      <c r="LFK35" s="69"/>
      <c r="LFL35" s="69"/>
      <c r="LFM35" s="69"/>
      <c r="LFN35" s="70"/>
      <c r="LFO35" s="70"/>
      <c r="LFP35" s="70"/>
      <c r="LFQ35" s="70"/>
      <c r="LFR35" s="30"/>
      <c r="LFS35" s="30"/>
      <c r="LFT35" s="29"/>
      <c r="LFU35" s="29"/>
      <c r="LFV35" s="69"/>
      <c r="LFW35" s="69"/>
      <c r="LFX35" s="69"/>
      <c r="LFY35" s="69"/>
      <c r="LFZ35" s="70"/>
      <c r="LGA35" s="70"/>
      <c r="LGB35" s="70"/>
      <c r="LGC35" s="70"/>
      <c r="LGD35" s="30"/>
      <c r="LGE35" s="30"/>
      <c r="LGF35" s="29"/>
      <c r="LGG35" s="29"/>
      <c r="LGH35" s="69"/>
      <c r="LGI35" s="69"/>
      <c r="LGJ35" s="69"/>
      <c r="LGK35" s="69"/>
      <c r="LGL35" s="70"/>
      <c r="LGM35" s="70"/>
      <c r="LGN35" s="70"/>
      <c r="LGO35" s="70"/>
      <c r="LGP35" s="30"/>
      <c r="LGQ35" s="30"/>
      <c r="LGR35" s="29"/>
      <c r="LGS35" s="29"/>
      <c r="LGT35" s="69"/>
      <c r="LGU35" s="69"/>
      <c r="LGV35" s="69"/>
      <c r="LGW35" s="69"/>
      <c r="LGX35" s="70"/>
      <c r="LGY35" s="70"/>
      <c r="LGZ35" s="70"/>
      <c r="LHA35" s="70"/>
      <c r="LHB35" s="30"/>
      <c r="LHC35" s="30"/>
      <c r="LHD35" s="29"/>
      <c r="LHE35" s="29"/>
      <c r="LHF35" s="69"/>
      <c r="LHG35" s="69"/>
      <c r="LHH35" s="69"/>
      <c r="LHI35" s="69"/>
      <c r="LHJ35" s="70"/>
      <c r="LHK35" s="70"/>
      <c r="LHL35" s="70"/>
      <c r="LHM35" s="70"/>
      <c r="LHN35" s="30"/>
      <c r="LHO35" s="30"/>
      <c r="LHP35" s="29"/>
      <c r="LHQ35" s="29"/>
      <c r="LHR35" s="69"/>
      <c r="LHS35" s="69"/>
      <c r="LHT35" s="69"/>
      <c r="LHU35" s="69"/>
      <c r="LHV35" s="70"/>
      <c r="LHW35" s="70"/>
      <c r="LHX35" s="70"/>
      <c r="LHY35" s="70"/>
      <c r="LHZ35" s="30"/>
      <c r="LIA35" s="30"/>
      <c r="LIB35" s="29"/>
      <c r="LIC35" s="29"/>
      <c r="LID35" s="69"/>
      <c r="LIE35" s="69"/>
      <c r="LIF35" s="69"/>
      <c r="LIG35" s="69"/>
      <c r="LIH35" s="70"/>
      <c r="LII35" s="70"/>
      <c r="LIJ35" s="70"/>
      <c r="LIK35" s="70"/>
      <c r="LIL35" s="30"/>
      <c r="LIM35" s="30"/>
      <c r="LIN35" s="29"/>
      <c r="LIO35" s="29"/>
      <c r="LIP35" s="69"/>
      <c r="LIQ35" s="69"/>
      <c r="LIR35" s="69"/>
      <c r="LIS35" s="69"/>
      <c r="LIT35" s="70"/>
      <c r="LIU35" s="70"/>
      <c r="LIV35" s="70"/>
      <c r="LIW35" s="70"/>
      <c r="LIX35" s="30"/>
      <c r="LIY35" s="30"/>
      <c r="LIZ35" s="29"/>
      <c r="LJA35" s="29"/>
      <c r="LJB35" s="69"/>
      <c r="LJC35" s="69"/>
      <c r="LJD35" s="69"/>
      <c r="LJE35" s="69"/>
      <c r="LJF35" s="70"/>
      <c r="LJG35" s="70"/>
      <c r="LJH35" s="70"/>
      <c r="LJI35" s="70"/>
      <c r="LJJ35" s="30"/>
      <c r="LJK35" s="30"/>
      <c r="LJL35" s="29"/>
      <c r="LJM35" s="29"/>
      <c r="LJN35" s="69"/>
      <c r="LJO35" s="69"/>
      <c r="LJP35" s="69"/>
      <c r="LJQ35" s="69"/>
      <c r="LJR35" s="70"/>
      <c r="LJS35" s="70"/>
      <c r="LJT35" s="70"/>
      <c r="LJU35" s="70"/>
      <c r="LJV35" s="30"/>
      <c r="LJW35" s="30"/>
      <c r="LJX35" s="29"/>
      <c r="LJY35" s="29"/>
      <c r="LJZ35" s="69"/>
      <c r="LKA35" s="69"/>
      <c r="LKB35" s="69"/>
      <c r="LKC35" s="69"/>
      <c r="LKD35" s="70"/>
      <c r="LKE35" s="70"/>
      <c r="LKF35" s="70"/>
      <c r="LKG35" s="70"/>
      <c r="LKH35" s="30"/>
      <c r="LKI35" s="30"/>
      <c r="LKJ35" s="29"/>
      <c r="LKK35" s="29"/>
      <c r="LKL35" s="69"/>
      <c r="LKM35" s="69"/>
      <c r="LKN35" s="69"/>
      <c r="LKO35" s="69"/>
      <c r="LKP35" s="70"/>
      <c r="LKQ35" s="70"/>
      <c r="LKR35" s="70"/>
      <c r="LKS35" s="70"/>
      <c r="LKT35" s="30"/>
      <c r="LKU35" s="30"/>
      <c r="LKV35" s="29"/>
      <c r="LKW35" s="29"/>
      <c r="LKX35" s="69"/>
      <c r="LKY35" s="69"/>
      <c r="LKZ35" s="69"/>
      <c r="LLA35" s="69"/>
      <c r="LLB35" s="70"/>
      <c r="LLC35" s="70"/>
      <c r="LLD35" s="70"/>
      <c r="LLE35" s="70"/>
      <c r="LLF35" s="30"/>
      <c r="LLG35" s="30"/>
      <c r="LLH35" s="29"/>
      <c r="LLI35" s="29"/>
      <c r="LLJ35" s="69"/>
      <c r="LLK35" s="69"/>
      <c r="LLL35" s="69"/>
      <c r="LLM35" s="69"/>
      <c r="LLN35" s="70"/>
      <c r="LLO35" s="70"/>
      <c r="LLP35" s="70"/>
      <c r="LLQ35" s="70"/>
      <c r="LLR35" s="30"/>
      <c r="LLS35" s="30"/>
      <c r="LLT35" s="29"/>
      <c r="LLU35" s="29"/>
      <c r="LLV35" s="69"/>
      <c r="LLW35" s="69"/>
      <c r="LLX35" s="69"/>
      <c r="LLY35" s="69"/>
      <c r="LLZ35" s="70"/>
      <c r="LMA35" s="70"/>
      <c r="LMB35" s="70"/>
      <c r="LMC35" s="70"/>
      <c r="LMD35" s="30"/>
      <c r="LME35" s="30"/>
      <c r="LMF35" s="29"/>
      <c r="LMG35" s="29"/>
      <c r="LMH35" s="69"/>
      <c r="LMI35" s="69"/>
      <c r="LMJ35" s="69"/>
      <c r="LMK35" s="69"/>
      <c r="LML35" s="70"/>
      <c r="LMM35" s="70"/>
      <c r="LMN35" s="70"/>
      <c r="LMO35" s="70"/>
      <c r="LMP35" s="30"/>
      <c r="LMQ35" s="30"/>
      <c r="LMR35" s="29"/>
      <c r="LMS35" s="29"/>
      <c r="LMT35" s="69"/>
      <c r="LMU35" s="69"/>
      <c r="LMV35" s="69"/>
      <c r="LMW35" s="69"/>
      <c r="LMX35" s="70"/>
      <c r="LMY35" s="70"/>
      <c r="LMZ35" s="70"/>
      <c r="LNA35" s="70"/>
      <c r="LNB35" s="30"/>
      <c r="LNC35" s="30"/>
      <c r="LND35" s="29"/>
      <c r="LNE35" s="29"/>
      <c r="LNF35" s="69"/>
      <c r="LNG35" s="69"/>
      <c r="LNH35" s="69"/>
      <c r="LNI35" s="69"/>
      <c r="LNJ35" s="70"/>
      <c r="LNK35" s="70"/>
      <c r="LNL35" s="70"/>
      <c r="LNM35" s="70"/>
      <c r="LNN35" s="30"/>
      <c r="LNO35" s="30"/>
      <c r="LNP35" s="29"/>
      <c r="LNQ35" s="29"/>
      <c r="LNR35" s="69"/>
      <c r="LNS35" s="69"/>
      <c r="LNT35" s="69"/>
      <c r="LNU35" s="69"/>
      <c r="LNV35" s="70"/>
      <c r="LNW35" s="70"/>
      <c r="LNX35" s="70"/>
      <c r="LNY35" s="70"/>
      <c r="LNZ35" s="30"/>
      <c r="LOA35" s="30"/>
      <c r="LOB35" s="29"/>
      <c r="LOC35" s="29"/>
      <c r="LOD35" s="69"/>
      <c r="LOE35" s="69"/>
      <c r="LOF35" s="69"/>
      <c r="LOG35" s="69"/>
      <c r="LOH35" s="70"/>
      <c r="LOI35" s="70"/>
      <c r="LOJ35" s="70"/>
      <c r="LOK35" s="70"/>
      <c r="LOL35" s="30"/>
      <c r="LOM35" s="30"/>
      <c r="LON35" s="29"/>
      <c r="LOO35" s="29"/>
      <c r="LOP35" s="69"/>
      <c r="LOQ35" s="69"/>
      <c r="LOR35" s="69"/>
      <c r="LOS35" s="69"/>
      <c r="LOT35" s="70"/>
      <c r="LOU35" s="70"/>
      <c r="LOV35" s="70"/>
      <c r="LOW35" s="70"/>
      <c r="LOX35" s="30"/>
      <c r="LOY35" s="30"/>
      <c r="LOZ35" s="29"/>
      <c r="LPA35" s="29"/>
      <c r="LPB35" s="69"/>
      <c r="LPC35" s="69"/>
      <c r="LPD35" s="69"/>
      <c r="LPE35" s="69"/>
      <c r="LPF35" s="70"/>
      <c r="LPG35" s="70"/>
      <c r="LPH35" s="70"/>
      <c r="LPI35" s="70"/>
      <c r="LPJ35" s="30"/>
      <c r="LPK35" s="30"/>
      <c r="LPL35" s="29"/>
      <c r="LPM35" s="29"/>
      <c r="LPN35" s="69"/>
      <c r="LPO35" s="69"/>
      <c r="LPP35" s="69"/>
      <c r="LPQ35" s="69"/>
      <c r="LPR35" s="70"/>
      <c r="LPS35" s="70"/>
      <c r="LPT35" s="70"/>
      <c r="LPU35" s="70"/>
      <c r="LPV35" s="30"/>
      <c r="LPW35" s="30"/>
      <c r="LPX35" s="29"/>
      <c r="LPY35" s="29"/>
      <c r="LPZ35" s="69"/>
      <c r="LQA35" s="69"/>
      <c r="LQB35" s="69"/>
      <c r="LQC35" s="69"/>
      <c r="LQD35" s="70"/>
      <c r="LQE35" s="70"/>
      <c r="LQF35" s="70"/>
      <c r="LQG35" s="70"/>
      <c r="LQH35" s="30"/>
      <c r="LQI35" s="30"/>
      <c r="LQJ35" s="29"/>
      <c r="LQK35" s="29"/>
      <c r="LQL35" s="69"/>
      <c r="LQM35" s="69"/>
      <c r="LQN35" s="69"/>
      <c r="LQO35" s="69"/>
      <c r="LQP35" s="70"/>
      <c r="LQQ35" s="70"/>
      <c r="LQR35" s="70"/>
      <c r="LQS35" s="70"/>
      <c r="LQT35" s="30"/>
      <c r="LQU35" s="30"/>
      <c r="LQV35" s="29"/>
      <c r="LQW35" s="29"/>
      <c r="LQX35" s="69"/>
      <c r="LQY35" s="69"/>
      <c r="LQZ35" s="69"/>
      <c r="LRA35" s="69"/>
      <c r="LRB35" s="70"/>
      <c r="LRC35" s="70"/>
      <c r="LRD35" s="70"/>
      <c r="LRE35" s="70"/>
      <c r="LRF35" s="30"/>
      <c r="LRG35" s="30"/>
      <c r="LRH35" s="29"/>
      <c r="LRI35" s="29"/>
      <c r="LRJ35" s="69"/>
      <c r="LRK35" s="69"/>
      <c r="LRL35" s="69"/>
      <c r="LRM35" s="69"/>
      <c r="LRN35" s="70"/>
      <c r="LRO35" s="70"/>
      <c r="LRP35" s="70"/>
      <c r="LRQ35" s="70"/>
      <c r="LRR35" s="30"/>
      <c r="LRS35" s="30"/>
      <c r="LRT35" s="29"/>
      <c r="LRU35" s="29"/>
      <c r="LRV35" s="69"/>
      <c r="LRW35" s="69"/>
      <c r="LRX35" s="69"/>
      <c r="LRY35" s="69"/>
      <c r="LRZ35" s="70"/>
      <c r="LSA35" s="70"/>
      <c r="LSB35" s="70"/>
      <c r="LSC35" s="70"/>
      <c r="LSD35" s="30"/>
      <c r="LSE35" s="30"/>
      <c r="LSF35" s="29"/>
      <c r="LSG35" s="29"/>
      <c r="LSH35" s="69"/>
      <c r="LSI35" s="69"/>
      <c r="LSJ35" s="69"/>
      <c r="LSK35" s="69"/>
      <c r="LSL35" s="70"/>
      <c r="LSM35" s="70"/>
      <c r="LSN35" s="70"/>
      <c r="LSO35" s="70"/>
      <c r="LSP35" s="30"/>
      <c r="LSQ35" s="30"/>
      <c r="LSR35" s="29"/>
      <c r="LSS35" s="29"/>
      <c r="LST35" s="69"/>
      <c r="LSU35" s="69"/>
      <c r="LSV35" s="69"/>
      <c r="LSW35" s="69"/>
      <c r="LSX35" s="70"/>
      <c r="LSY35" s="70"/>
      <c r="LSZ35" s="70"/>
      <c r="LTA35" s="70"/>
      <c r="LTB35" s="30"/>
      <c r="LTC35" s="30"/>
      <c r="LTD35" s="29"/>
      <c r="LTE35" s="29"/>
      <c r="LTF35" s="69"/>
      <c r="LTG35" s="69"/>
      <c r="LTH35" s="69"/>
      <c r="LTI35" s="69"/>
      <c r="LTJ35" s="70"/>
      <c r="LTK35" s="70"/>
      <c r="LTL35" s="70"/>
      <c r="LTM35" s="70"/>
      <c r="LTN35" s="30"/>
      <c r="LTO35" s="30"/>
      <c r="LTP35" s="29"/>
      <c r="LTQ35" s="29"/>
      <c r="LTR35" s="69"/>
      <c r="LTS35" s="69"/>
      <c r="LTT35" s="69"/>
      <c r="LTU35" s="69"/>
      <c r="LTV35" s="70"/>
      <c r="LTW35" s="70"/>
      <c r="LTX35" s="70"/>
      <c r="LTY35" s="70"/>
      <c r="LTZ35" s="30"/>
      <c r="LUA35" s="30"/>
      <c r="LUB35" s="29"/>
      <c r="LUC35" s="29"/>
      <c r="LUD35" s="69"/>
      <c r="LUE35" s="69"/>
      <c r="LUF35" s="69"/>
      <c r="LUG35" s="69"/>
      <c r="LUH35" s="70"/>
      <c r="LUI35" s="70"/>
      <c r="LUJ35" s="70"/>
      <c r="LUK35" s="70"/>
      <c r="LUL35" s="30"/>
      <c r="LUM35" s="30"/>
      <c r="LUN35" s="29"/>
      <c r="LUO35" s="29"/>
      <c r="LUP35" s="69"/>
      <c r="LUQ35" s="69"/>
      <c r="LUR35" s="69"/>
      <c r="LUS35" s="69"/>
      <c r="LUT35" s="70"/>
      <c r="LUU35" s="70"/>
      <c r="LUV35" s="70"/>
      <c r="LUW35" s="70"/>
      <c r="LUX35" s="30"/>
      <c r="LUY35" s="30"/>
      <c r="LUZ35" s="29"/>
      <c r="LVA35" s="29"/>
      <c r="LVB35" s="69"/>
      <c r="LVC35" s="69"/>
      <c r="LVD35" s="69"/>
      <c r="LVE35" s="69"/>
      <c r="LVF35" s="70"/>
      <c r="LVG35" s="70"/>
      <c r="LVH35" s="70"/>
      <c r="LVI35" s="70"/>
      <c r="LVJ35" s="30"/>
      <c r="LVK35" s="30"/>
      <c r="LVL35" s="29"/>
      <c r="LVM35" s="29"/>
      <c r="LVN35" s="69"/>
      <c r="LVO35" s="69"/>
      <c r="LVP35" s="69"/>
      <c r="LVQ35" s="69"/>
      <c r="LVR35" s="70"/>
      <c r="LVS35" s="70"/>
      <c r="LVT35" s="70"/>
      <c r="LVU35" s="70"/>
      <c r="LVV35" s="30"/>
      <c r="LVW35" s="30"/>
      <c r="LVX35" s="29"/>
      <c r="LVY35" s="29"/>
      <c r="LVZ35" s="69"/>
      <c r="LWA35" s="69"/>
      <c r="LWB35" s="69"/>
      <c r="LWC35" s="69"/>
      <c r="LWD35" s="70"/>
      <c r="LWE35" s="70"/>
      <c r="LWF35" s="70"/>
      <c r="LWG35" s="70"/>
      <c r="LWH35" s="30"/>
      <c r="LWI35" s="30"/>
      <c r="LWJ35" s="29"/>
      <c r="LWK35" s="29"/>
      <c r="LWL35" s="69"/>
      <c r="LWM35" s="69"/>
      <c r="LWN35" s="69"/>
      <c r="LWO35" s="69"/>
      <c r="LWP35" s="70"/>
      <c r="LWQ35" s="70"/>
      <c r="LWR35" s="70"/>
      <c r="LWS35" s="70"/>
      <c r="LWT35" s="30"/>
      <c r="LWU35" s="30"/>
      <c r="LWV35" s="29"/>
      <c r="LWW35" s="29"/>
      <c r="LWX35" s="69"/>
      <c r="LWY35" s="69"/>
      <c r="LWZ35" s="69"/>
      <c r="LXA35" s="69"/>
      <c r="LXB35" s="70"/>
      <c r="LXC35" s="70"/>
      <c r="LXD35" s="70"/>
      <c r="LXE35" s="70"/>
      <c r="LXF35" s="30"/>
      <c r="LXG35" s="30"/>
      <c r="LXH35" s="29"/>
      <c r="LXI35" s="29"/>
      <c r="LXJ35" s="69"/>
      <c r="LXK35" s="69"/>
      <c r="LXL35" s="69"/>
      <c r="LXM35" s="69"/>
      <c r="LXN35" s="70"/>
      <c r="LXO35" s="70"/>
      <c r="LXP35" s="70"/>
      <c r="LXQ35" s="70"/>
      <c r="LXR35" s="30"/>
      <c r="LXS35" s="30"/>
      <c r="LXT35" s="29"/>
      <c r="LXU35" s="29"/>
      <c r="LXV35" s="69"/>
      <c r="LXW35" s="69"/>
      <c r="LXX35" s="69"/>
      <c r="LXY35" s="69"/>
      <c r="LXZ35" s="70"/>
      <c r="LYA35" s="70"/>
      <c r="LYB35" s="70"/>
      <c r="LYC35" s="70"/>
      <c r="LYD35" s="30"/>
      <c r="LYE35" s="30"/>
      <c r="LYF35" s="29"/>
      <c r="LYG35" s="29"/>
      <c r="LYH35" s="69"/>
      <c r="LYI35" s="69"/>
      <c r="LYJ35" s="69"/>
      <c r="LYK35" s="69"/>
      <c r="LYL35" s="70"/>
      <c r="LYM35" s="70"/>
      <c r="LYN35" s="70"/>
      <c r="LYO35" s="70"/>
      <c r="LYP35" s="30"/>
      <c r="LYQ35" s="30"/>
      <c r="LYR35" s="29"/>
      <c r="LYS35" s="29"/>
      <c r="LYT35" s="69"/>
      <c r="LYU35" s="69"/>
      <c r="LYV35" s="69"/>
      <c r="LYW35" s="69"/>
      <c r="LYX35" s="70"/>
      <c r="LYY35" s="70"/>
      <c r="LYZ35" s="70"/>
      <c r="LZA35" s="70"/>
      <c r="LZB35" s="30"/>
      <c r="LZC35" s="30"/>
      <c r="LZD35" s="29"/>
      <c r="LZE35" s="29"/>
      <c r="LZF35" s="69"/>
      <c r="LZG35" s="69"/>
      <c r="LZH35" s="69"/>
      <c r="LZI35" s="69"/>
      <c r="LZJ35" s="70"/>
      <c r="LZK35" s="70"/>
      <c r="LZL35" s="70"/>
      <c r="LZM35" s="70"/>
      <c r="LZN35" s="30"/>
      <c r="LZO35" s="30"/>
      <c r="LZP35" s="29"/>
      <c r="LZQ35" s="29"/>
      <c r="LZR35" s="69"/>
      <c r="LZS35" s="69"/>
      <c r="LZT35" s="69"/>
      <c r="LZU35" s="69"/>
      <c r="LZV35" s="70"/>
      <c r="LZW35" s="70"/>
      <c r="LZX35" s="70"/>
      <c r="LZY35" s="70"/>
      <c r="LZZ35" s="30"/>
      <c r="MAA35" s="30"/>
      <c r="MAB35" s="29"/>
      <c r="MAC35" s="29"/>
      <c r="MAD35" s="69"/>
      <c r="MAE35" s="69"/>
      <c r="MAF35" s="69"/>
      <c r="MAG35" s="69"/>
      <c r="MAH35" s="70"/>
      <c r="MAI35" s="70"/>
      <c r="MAJ35" s="70"/>
      <c r="MAK35" s="70"/>
      <c r="MAL35" s="30"/>
      <c r="MAM35" s="30"/>
      <c r="MAN35" s="29"/>
      <c r="MAO35" s="29"/>
      <c r="MAP35" s="69"/>
      <c r="MAQ35" s="69"/>
      <c r="MAR35" s="69"/>
      <c r="MAS35" s="69"/>
      <c r="MAT35" s="70"/>
      <c r="MAU35" s="70"/>
      <c r="MAV35" s="70"/>
      <c r="MAW35" s="70"/>
      <c r="MAX35" s="30"/>
      <c r="MAY35" s="30"/>
      <c r="MAZ35" s="29"/>
      <c r="MBA35" s="29"/>
      <c r="MBB35" s="69"/>
      <c r="MBC35" s="69"/>
      <c r="MBD35" s="69"/>
      <c r="MBE35" s="69"/>
      <c r="MBF35" s="70"/>
      <c r="MBG35" s="70"/>
      <c r="MBH35" s="70"/>
      <c r="MBI35" s="70"/>
      <c r="MBJ35" s="30"/>
      <c r="MBK35" s="30"/>
      <c r="MBL35" s="29"/>
      <c r="MBM35" s="29"/>
      <c r="MBN35" s="69"/>
      <c r="MBO35" s="69"/>
      <c r="MBP35" s="69"/>
      <c r="MBQ35" s="69"/>
      <c r="MBR35" s="70"/>
      <c r="MBS35" s="70"/>
      <c r="MBT35" s="70"/>
      <c r="MBU35" s="70"/>
      <c r="MBV35" s="30"/>
      <c r="MBW35" s="30"/>
      <c r="MBX35" s="29"/>
      <c r="MBY35" s="29"/>
      <c r="MBZ35" s="69"/>
      <c r="MCA35" s="69"/>
      <c r="MCB35" s="69"/>
      <c r="MCC35" s="69"/>
      <c r="MCD35" s="70"/>
      <c r="MCE35" s="70"/>
      <c r="MCF35" s="70"/>
      <c r="MCG35" s="70"/>
      <c r="MCH35" s="30"/>
      <c r="MCI35" s="30"/>
      <c r="MCJ35" s="29"/>
      <c r="MCK35" s="29"/>
      <c r="MCL35" s="69"/>
      <c r="MCM35" s="69"/>
      <c r="MCN35" s="69"/>
      <c r="MCO35" s="69"/>
      <c r="MCP35" s="70"/>
      <c r="MCQ35" s="70"/>
      <c r="MCR35" s="70"/>
      <c r="MCS35" s="70"/>
      <c r="MCT35" s="30"/>
      <c r="MCU35" s="30"/>
      <c r="MCV35" s="29"/>
      <c r="MCW35" s="29"/>
      <c r="MCX35" s="69"/>
      <c r="MCY35" s="69"/>
      <c r="MCZ35" s="69"/>
      <c r="MDA35" s="69"/>
      <c r="MDB35" s="70"/>
      <c r="MDC35" s="70"/>
      <c r="MDD35" s="70"/>
      <c r="MDE35" s="70"/>
      <c r="MDF35" s="30"/>
      <c r="MDG35" s="30"/>
      <c r="MDH35" s="29"/>
      <c r="MDI35" s="29"/>
      <c r="MDJ35" s="69"/>
      <c r="MDK35" s="69"/>
      <c r="MDL35" s="69"/>
      <c r="MDM35" s="69"/>
      <c r="MDN35" s="70"/>
      <c r="MDO35" s="70"/>
      <c r="MDP35" s="70"/>
      <c r="MDQ35" s="70"/>
      <c r="MDR35" s="30"/>
      <c r="MDS35" s="30"/>
      <c r="MDT35" s="29"/>
      <c r="MDU35" s="29"/>
      <c r="MDV35" s="69"/>
      <c r="MDW35" s="69"/>
      <c r="MDX35" s="69"/>
      <c r="MDY35" s="69"/>
      <c r="MDZ35" s="70"/>
      <c r="MEA35" s="70"/>
      <c r="MEB35" s="70"/>
      <c r="MEC35" s="70"/>
      <c r="MED35" s="30"/>
      <c r="MEE35" s="30"/>
      <c r="MEF35" s="29"/>
      <c r="MEG35" s="29"/>
      <c r="MEH35" s="69"/>
      <c r="MEI35" s="69"/>
      <c r="MEJ35" s="69"/>
      <c r="MEK35" s="69"/>
      <c r="MEL35" s="70"/>
      <c r="MEM35" s="70"/>
      <c r="MEN35" s="70"/>
      <c r="MEO35" s="70"/>
      <c r="MEP35" s="30"/>
      <c r="MEQ35" s="30"/>
      <c r="MER35" s="29"/>
      <c r="MES35" s="29"/>
      <c r="MET35" s="69"/>
      <c r="MEU35" s="69"/>
      <c r="MEV35" s="69"/>
      <c r="MEW35" s="69"/>
      <c r="MEX35" s="70"/>
      <c r="MEY35" s="70"/>
      <c r="MEZ35" s="70"/>
      <c r="MFA35" s="70"/>
      <c r="MFB35" s="30"/>
      <c r="MFC35" s="30"/>
      <c r="MFD35" s="29"/>
      <c r="MFE35" s="29"/>
      <c r="MFF35" s="69"/>
      <c r="MFG35" s="69"/>
      <c r="MFH35" s="69"/>
      <c r="MFI35" s="69"/>
      <c r="MFJ35" s="70"/>
      <c r="MFK35" s="70"/>
      <c r="MFL35" s="70"/>
      <c r="MFM35" s="70"/>
      <c r="MFN35" s="30"/>
      <c r="MFO35" s="30"/>
      <c r="MFP35" s="29"/>
      <c r="MFQ35" s="29"/>
      <c r="MFR35" s="69"/>
      <c r="MFS35" s="69"/>
      <c r="MFT35" s="69"/>
      <c r="MFU35" s="69"/>
      <c r="MFV35" s="70"/>
      <c r="MFW35" s="70"/>
      <c r="MFX35" s="70"/>
      <c r="MFY35" s="70"/>
      <c r="MFZ35" s="30"/>
      <c r="MGA35" s="30"/>
      <c r="MGB35" s="29"/>
      <c r="MGC35" s="29"/>
      <c r="MGD35" s="69"/>
      <c r="MGE35" s="69"/>
      <c r="MGF35" s="69"/>
      <c r="MGG35" s="69"/>
      <c r="MGH35" s="70"/>
      <c r="MGI35" s="70"/>
      <c r="MGJ35" s="70"/>
      <c r="MGK35" s="70"/>
      <c r="MGL35" s="30"/>
      <c r="MGM35" s="30"/>
      <c r="MGN35" s="29"/>
      <c r="MGO35" s="29"/>
      <c r="MGP35" s="69"/>
      <c r="MGQ35" s="69"/>
      <c r="MGR35" s="69"/>
      <c r="MGS35" s="69"/>
      <c r="MGT35" s="70"/>
      <c r="MGU35" s="70"/>
      <c r="MGV35" s="70"/>
      <c r="MGW35" s="70"/>
      <c r="MGX35" s="30"/>
      <c r="MGY35" s="30"/>
      <c r="MGZ35" s="29"/>
      <c r="MHA35" s="29"/>
      <c r="MHB35" s="69"/>
      <c r="MHC35" s="69"/>
      <c r="MHD35" s="69"/>
      <c r="MHE35" s="69"/>
      <c r="MHF35" s="70"/>
      <c r="MHG35" s="70"/>
      <c r="MHH35" s="70"/>
      <c r="MHI35" s="70"/>
      <c r="MHJ35" s="30"/>
      <c r="MHK35" s="30"/>
      <c r="MHL35" s="29"/>
      <c r="MHM35" s="29"/>
      <c r="MHN35" s="69"/>
      <c r="MHO35" s="69"/>
      <c r="MHP35" s="69"/>
      <c r="MHQ35" s="69"/>
      <c r="MHR35" s="70"/>
      <c r="MHS35" s="70"/>
      <c r="MHT35" s="70"/>
      <c r="MHU35" s="70"/>
      <c r="MHV35" s="30"/>
      <c r="MHW35" s="30"/>
      <c r="MHX35" s="29"/>
      <c r="MHY35" s="29"/>
      <c r="MHZ35" s="69"/>
      <c r="MIA35" s="69"/>
      <c r="MIB35" s="69"/>
      <c r="MIC35" s="69"/>
      <c r="MID35" s="70"/>
      <c r="MIE35" s="70"/>
      <c r="MIF35" s="70"/>
      <c r="MIG35" s="70"/>
      <c r="MIH35" s="30"/>
      <c r="MII35" s="30"/>
      <c r="MIJ35" s="29"/>
      <c r="MIK35" s="29"/>
      <c r="MIL35" s="69"/>
      <c r="MIM35" s="69"/>
      <c r="MIN35" s="69"/>
      <c r="MIO35" s="69"/>
      <c r="MIP35" s="70"/>
      <c r="MIQ35" s="70"/>
      <c r="MIR35" s="70"/>
      <c r="MIS35" s="70"/>
      <c r="MIT35" s="30"/>
      <c r="MIU35" s="30"/>
      <c r="MIV35" s="29"/>
      <c r="MIW35" s="29"/>
      <c r="MIX35" s="69"/>
      <c r="MIY35" s="69"/>
      <c r="MIZ35" s="69"/>
      <c r="MJA35" s="69"/>
      <c r="MJB35" s="70"/>
      <c r="MJC35" s="70"/>
      <c r="MJD35" s="70"/>
      <c r="MJE35" s="70"/>
      <c r="MJF35" s="30"/>
      <c r="MJG35" s="30"/>
      <c r="MJH35" s="29"/>
      <c r="MJI35" s="29"/>
      <c r="MJJ35" s="69"/>
      <c r="MJK35" s="69"/>
      <c r="MJL35" s="69"/>
      <c r="MJM35" s="69"/>
      <c r="MJN35" s="70"/>
      <c r="MJO35" s="70"/>
      <c r="MJP35" s="70"/>
      <c r="MJQ35" s="70"/>
      <c r="MJR35" s="30"/>
      <c r="MJS35" s="30"/>
      <c r="MJT35" s="29"/>
      <c r="MJU35" s="29"/>
      <c r="MJV35" s="69"/>
      <c r="MJW35" s="69"/>
      <c r="MJX35" s="69"/>
      <c r="MJY35" s="69"/>
      <c r="MJZ35" s="70"/>
      <c r="MKA35" s="70"/>
      <c r="MKB35" s="70"/>
      <c r="MKC35" s="70"/>
      <c r="MKD35" s="30"/>
      <c r="MKE35" s="30"/>
      <c r="MKF35" s="29"/>
      <c r="MKG35" s="29"/>
      <c r="MKH35" s="69"/>
      <c r="MKI35" s="69"/>
      <c r="MKJ35" s="69"/>
      <c r="MKK35" s="69"/>
      <c r="MKL35" s="70"/>
      <c r="MKM35" s="70"/>
      <c r="MKN35" s="70"/>
      <c r="MKO35" s="70"/>
      <c r="MKP35" s="30"/>
      <c r="MKQ35" s="30"/>
      <c r="MKR35" s="29"/>
      <c r="MKS35" s="29"/>
      <c r="MKT35" s="69"/>
      <c r="MKU35" s="69"/>
      <c r="MKV35" s="69"/>
      <c r="MKW35" s="69"/>
      <c r="MKX35" s="70"/>
      <c r="MKY35" s="70"/>
      <c r="MKZ35" s="70"/>
      <c r="MLA35" s="70"/>
      <c r="MLB35" s="30"/>
      <c r="MLC35" s="30"/>
      <c r="MLD35" s="29"/>
      <c r="MLE35" s="29"/>
      <c r="MLF35" s="69"/>
      <c r="MLG35" s="69"/>
      <c r="MLH35" s="69"/>
      <c r="MLI35" s="69"/>
      <c r="MLJ35" s="70"/>
      <c r="MLK35" s="70"/>
      <c r="MLL35" s="70"/>
      <c r="MLM35" s="70"/>
      <c r="MLN35" s="30"/>
      <c r="MLO35" s="30"/>
      <c r="MLP35" s="29"/>
      <c r="MLQ35" s="29"/>
      <c r="MLR35" s="69"/>
      <c r="MLS35" s="69"/>
      <c r="MLT35" s="69"/>
      <c r="MLU35" s="69"/>
      <c r="MLV35" s="70"/>
      <c r="MLW35" s="70"/>
      <c r="MLX35" s="70"/>
      <c r="MLY35" s="70"/>
      <c r="MLZ35" s="30"/>
      <c r="MMA35" s="30"/>
      <c r="MMB35" s="29"/>
      <c r="MMC35" s="29"/>
      <c r="MMD35" s="69"/>
      <c r="MME35" s="69"/>
      <c r="MMF35" s="69"/>
      <c r="MMG35" s="69"/>
      <c r="MMH35" s="70"/>
      <c r="MMI35" s="70"/>
      <c r="MMJ35" s="70"/>
      <c r="MMK35" s="70"/>
      <c r="MML35" s="30"/>
      <c r="MMM35" s="30"/>
      <c r="MMN35" s="29"/>
      <c r="MMO35" s="29"/>
      <c r="MMP35" s="69"/>
      <c r="MMQ35" s="69"/>
      <c r="MMR35" s="69"/>
      <c r="MMS35" s="69"/>
      <c r="MMT35" s="70"/>
      <c r="MMU35" s="70"/>
      <c r="MMV35" s="70"/>
      <c r="MMW35" s="70"/>
      <c r="MMX35" s="30"/>
      <c r="MMY35" s="30"/>
      <c r="MMZ35" s="29"/>
      <c r="MNA35" s="29"/>
      <c r="MNB35" s="69"/>
      <c r="MNC35" s="69"/>
      <c r="MND35" s="69"/>
      <c r="MNE35" s="69"/>
      <c r="MNF35" s="70"/>
      <c r="MNG35" s="70"/>
      <c r="MNH35" s="70"/>
      <c r="MNI35" s="70"/>
      <c r="MNJ35" s="30"/>
      <c r="MNK35" s="30"/>
      <c r="MNL35" s="29"/>
      <c r="MNM35" s="29"/>
      <c r="MNN35" s="69"/>
      <c r="MNO35" s="69"/>
      <c r="MNP35" s="69"/>
      <c r="MNQ35" s="69"/>
      <c r="MNR35" s="70"/>
      <c r="MNS35" s="70"/>
      <c r="MNT35" s="70"/>
      <c r="MNU35" s="70"/>
      <c r="MNV35" s="30"/>
      <c r="MNW35" s="30"/>
      <c r="MNX35" s="29"/>
      <c r="MNY35" s="29"/>
      <c r="MNZ35" s="69"/>
      <c r="MOA35" s="69"/>
      <c r="MOB35" s="69"/>
      <c r="MOC35" s="69"/>
      <c r="MOD35" s="70"/>
      <c r="MOE35" s="70"/>
      <c r="MOF35" s="70"/>
      <c r="MOG35" s="70"/>
      <c r="MOH35" s="30"/>
      <c r="MOI35" s="30"/>
      <c r="MOJ35" s="29"/>
      <c r="MOK35" s="29"/>
      <c r="MOL35" s="69"/>
      <c r="MOM35" s="69"/>
      <c r="MON35" s="69"/>
      <c r="MOO35" s="69"/>
      <c r="MOP35" s="70"/>
      <c r="MOQ35" s="70"/>
      <c r="MOR35" s="70"/>
      <c r="MOS35" s="70"/>
      <c r="MOT35" s="30"/>
      <c r="MOU35" s="30"/>
      <c r="MOV35" s="29"/>
      <c r="MOW35" s="29"/>
      <c r="MOX35" s="69"/>
      <c r="MOY35" s="69"/>
      <c r="MOZ35" s="69"/>
      <c r="MPA35" s="69"/>
      <c r="MPB35" s="70"/>
      <c r="MPC35" s="70"/>
      <c r="MPD35" s="70"/>
      <c r="MPE35" s="70"/>
      <c r="MPF35" s="30"/>
      <c r="MPG35" s="30"/>
      <c r="MPH35" s="29"/>
      <c r="MPI35" s="29"/>
      <c r="MPJ35" s="69"/>
      <c r="MPK35" s="69"/>
      <c r="MPL35" s="69"/>
      <c r="MPM35" s="69"/>
      <c r="MPN35" s="70"/>
      <c r="MPO35" s="70"/>
      <c r="MPP35" s="70"/>
      <c r="MPQ35" s="70"/>
      <c r="MPR35" s="30"/>
      <c r="MPS35" s="30"/>
      <c r="MPT35" s="29"/>
      <c r="MPU35" s="29"/>
      <c r="MPV35" s="69"/>
      <c r="MPW35" s="69"/>
      <c r="MPX35" s="69"/>
      <c r="MPY35" s="69"/>
      <c r="MPZ35" s="70"/>
      <c r="MQA35" s="70"/>
      <c r="MQB35" s="70"/>
      <c r="MQC35" s="70"/>
      <c r="MQD35" s="30"/>
      <c r="MQE35" s="30"/>
      <c r="MQF35" s="29"/>
      <c r="MQG35" s="29"/>
      <c r="MQH35" s="69"/>
      <c r="MQI35" s="69"/>
      <c r="MQJ35" s="69"/>
      <c r="MQK35" s="69"/>
      <c r="MQL35" s="70"/>
      <c r="MQM35" s="70"/>
      <c r="MQN35" s="70"/>
      <c r="MQO35" s="70"/>
      <c r="MQP35" s="30"/>
      <c r="MQQ35" s="30"/>
      <c r="MQR35" s="29"/>
      <c r="MQS35" s="29"/>
      <c r="MQT35" s="69"/>
      <c r="MQU35" s="69"/>
      <c r="MQV35" s="69"/>
      <c r="MQW35" s="69"/>
      <c r="MQX35" s="70"/>
      <c r="MQY35" s="70"/>
      <c r="MQZ35" s="70"/>
      <c r="MRA35" s="70"/>
      <c r="MRB35" s="30"/>
      <c r="MRC35" s="30"/>
      <c r="MRD35" s="29"/>
      <c r="MRE35" s="29"/>
      <c r="MRF35" s="69"/>
      <c r="MRG35" s="69"/>
      <c r="MRH35" s="69"/>
      <c r="MRI35" s="69"/>
      <c r="MRJ35" s="70"/>
      <c r="MRK35" s="70"/>
      <c r="MRL35" s="70"/>
      <c r="MRM35" s="70"/>
      <c r="MRN35" s="30"/>
      <c r="MRO35" s="30"/>
      <c r="MRP35" s="29"/>
      <c r="MRQ35" s="29"/>
      <c r="MRR35" s="69"/>
      <c r="MRS35" s="69"/>
      <c r="MRT35" s="69"/>
      <c r="MRU35" s="69"/>
      <c r="MRV35" s="70"/>
      <c r="MRW35" s="70"/>
      <c r="MRX35" s="70"/>
      <c r="MRY35" s="70"/>
      <c r="MRZ35" s="30"/>
      <c r="MSA35" s="30"/>
      <c r="MSB35" s="29"/>
      <c r="MSC35" s="29"/>
      <c r="MSD35" s="69"/>
      <c r="MSE35" s="69"/>
      <c r="MSF35" s="69"/>
      <c r="MSG35" s="69"/>
      <c r="MSH35" s="70"/>
      <c r="MSI35" s="70"/>
      <c r="MSJ35" s="70"/>
      <c r="MSK35" s="70"/>
      <c r="MSL35" s="30"/>
      <c r="MSM35" s="30"/>
      <c r="MSN35" s="29"/>
      <c r="MSO35" s="29"/>
      <c r="MSP35" s="69"/>
      <c r="MSQ35" s="69"/>
      <c r="MSR35" s="69"/>
      <c r="MSS35" s="69"/>
      <c r="MST35" s="70"/>
      <c r="MSU35" s="70"/>
      <c r="MSV35" s="70"/>
      <c r="MSW35" s="70"/>
      <c r="MSX35" s="30"/>
      <c r="MSY35" s="30"/>
      <c r="MSZ35" s="29"/>
      <c r="MTA35" s="29"/>
      <c r="MTB35" s="69"/>
      <c r="MTC35" s="69"/>
      <c r="MTD35" s="69"/>
      <c r="MTE35" s="69"/>
      <c r="MTF35" s="70"/>
      <c r="MTG35" s="70"/>
      <c r="MTH35" s="70"/>
      <c r="MTI35" s="70"/>
      <c r="MTJ35" s="30"/>
      <c r="MTK35" s="30"/>
      <c r="MTL35" s="29"/>
      <c r="MTM35" s="29"/>
      <c r="MTN35" s="69"/>
      <c r="MTO35" s="69"/>
      <c r="MTP35" s="69"/>
      <c r="MTQ35" s="69"/>
      <c r="MTR35" s="70"/>
      <c r="MTS35" s="70"/>
      <c r="MTT35" s="70"/>
      <c r="MTU35" s="70"/>
      <c r="MTV35" s="30"/>
      <c r="MTW35" s="30"/>
      <c r="MTX35" s="29"/>
      <c r="MTY35" s="29"/>
      <c r="MTZ35" s="69"/>
      <c r="MUA35" s="69"/>
      <c r="MUB35" s="69"/>
      <c r="MUC35" s="69"/>
      <c r="MUD35" s="70"/>
      <c r="MUE35" s="70"/>
      <c r="MUF35" s="70"/>
      <c r="MUG35" s="70"/>
      <c r="MUH35" s="30"/>
      <c r="MUI35" s="30"/>
      <c r="MUJ35" s="29"/>
      <c r="MUK35" s="29"/>
      <c r="MUL35" s="69"/>
      <c r="MUM35" s="69"/>
      <c r="MUN35" s="69"/>
      <c r="MUO35" s="69"/>
      <c r="MUP35" s="70"/>
      <c r="MUQ35" s="70"/>
      <c r="MUR35" s="70"/>
      <c r="MUS35" s="70"/>
      <c r="MUT35" s="30"/>
      <c r="MUU35" s="30"/>
      <c r="MUV35" s="29"/>
      <c r="MUW35" s="29"/>
      <c r="MUX35" s="69"/>
      <c r="MUY35" s="69"/>
      <c r="MUZ35" s="69"/>
      <c r="MVA35" s="69"/>
      <c r="MVB35" s="70"/>
      <c r="MVC35" s="70"/>
      <c r="MVD35" s="70"/>
      <c r="MVE35" s="70"/>
      <c r="MVF35" s="30"/>
      <c r="MVG35" s="30"/>
      <c r="MVH35" s="29"/>
      <c r="MVI35" s="29"/>
      <c r="MVJ35" s="69"/>
      <c r="MVK35" s="69"/>
      <c r="MVL35" s="69"/>
      <c r="MVM35" s="69"/>
      <c r="MVN35" s="70"/>
      <c r="MVO35" s="70"/>
      <c r="MVP35" s="70"/>
      <c r="MVQ35" s="70"/>
      <c r="MVR35" s="30"/>
      <c r="MVS35" s="30"/>
      <c r="MVT35" s="29"/>
      <c r="MVU35" s="29"/>
      <c r="MVV35" s="69"/>
      <c r="MVW35" s="69"/>
      <c r="MVX35" s="69"/>
      <c r="MVY35" s="69"/>
      <c r="MVZ35" s="70"/>
      <c r="MWA35" s="70"/>
      <c r="MWB35" s="70"/>
      <c r="MWC35" s="70"/>
      <c r="MWD35" s="30"/>
      <c r="MWE35" s="30"/>
      <c r="MWF35" s="29"/>
      <c r="MWG35" s="29"/>
      <c r="MWH35" s="69"/>
      <c r="MWI35" s="69"/>
      <c r="MWJ35" s="69"/>
      <c r="MWK35" s="69"/>
      <c r="MWL35" s="70"/>
      <c r="MWM35" s="70"/>
      <c r="MWN35" s="70"/>
      <c r="MWO35" s="70"/>
      <c r="MWP35" s="30"/>
      <c r="MWQ35" s="30"/>
      <c r="MWR35" s="29"/>
      <c r="MWS35" s="29"/>
      <c r="MWT35" s="69"/>
      <c r="MWU35" s="69"/>
      <c r="MWV35" s="69"/>
      <c r="MWW35" s="69"/>
      <c r="MWX35" s="70"/>
      <c r="MWY35" s="70"/>
      <c r="MWZ35" s="70"/>
      <c r="MXA35" s="70"/>
      <c r="MXB35" s="30"/>
      <c r="MXC35" s="30"/>
      <c r="MXD35" s="29"/>
      <c r="MXE35" s="29"/>
      <c r="MXF35" s="69"/>
      <c r="MXG35" s="69"/>
      <c r="MXH35" s="69"/>
      <c r="MXI35" s="69"/>
      <c r="MXJ35" s="70"/>
      <c r="MXK35" s="70"/>
      <c r="MXL35" s="70"/>
      <c r="MXM35" s="70"/>
      <c r="MXN35" s="30"/>
      <c r="MXO35" s="30"/>
      <c r="MXP35" s="29"/>
      <c r="MXQ35" s="29"/>
      <c r="MXR35" s="69"/>
      <c r="MXS35" s="69"/>
      <c r="MXT35" s="69"/>
      <c r="MXU35" s="69"/>
      <c r="MXV35" s="70"/>
      <c r="MXW35" s="70"/>
      <c r="MXX35" s="70"/>
      <c r="MXY35" s="70"/>
      <c r="MXZ35" s="30"/>
      <c r="MYA35" s="30"/>
      <c r="MYB35" s="29"/>
      <c r="MYC35" s="29"/>
      <c r="MYD35" s="69"/>
      <c r="MYE35" s="69"/>
      <c r="MYF35" s="69"/>
      <c r="MYG35" s="69"/>
      <c r="MYH35" s="70"/>
      <c r="MYI35" s="70"/>
      <c r="MYJ35" s="70"/>
      <c r="MYK35" s="70"/>
      <c r="MYL35" s="30"/>
      <c r="MYM35" s="30"/>
      <c r="MYN35" s="29"/>
      <c r="MYO35" s="29"/>
      <c r="MYP35" s="69"/>
      <c r="MYQ35" s="69"/>
      <c r="MYR35" s="69"/>
      <c r="MYS35" s="69"/>
      <c r="MYT35" s="70"/>
      <c r="MYU35" s="70"/>
      <c r="MYV35" s="70"/>
      <c r="MYW35" s="70"/>
      <c r="MYX35" s="30"/>
      <c r="MYY35" s="30"/>
      <c r="MYZ35" s="29"/>
      <c r="MZA35" s="29"/>
      <c r="MZB35" s="69"/>
      <c r="MZC35" s="69"/>
      <c r="MZD35" s="69"/>
      <c r="MZE35" s="69"/>
      <c r="MZF35" s="70"/>
      <c r="MZG35" s="70"/>
      <c r="MZH35" s="70"/>
      <c r="MZI35" s="70"/>
      <c r="MZJ35" s="30"/>
      <c r="MZK35" s="30"/>
      <c r="MZL35" s="29"/>
      <c r="MZM35" s="29"/>
      <c r="MZN35" s="69"/>
      <c r="MZO35" s="69"/>
      <c r="MZP35" s="69"/>
      <c r="MZQ35" s="69"/>
      <c r="MZR35" s="70"/>
      <c r="MZS35" s="70"/>
      <c r="MZT35" s="70"/>
      <c r="MZU35" s="70"/>
      <c r="MZV35" s="30"/>
      <c r="MZW35" s="30"/>
      <c r="MZX35" s="29"/>
      <c r="MZY35" s="29"/>
      <c r="MZZ35" s="69"/>
      <c r="NAA35" s="69"/>
      <c r="NAB35" s="69"/>
      <c r="NAC35" s="69"/>
      <c r="NAD35" s="70"/>
      <c r="NAE35" s="70"/>
      <c r="NAF35" s="70"/>
      <c r="NAG35" s="70"/>
      <c r="NAH35" s="30"/>
      <c r="NAI35" s="30"/>
      <c r="NAJ35" s="29"/>
      <c r="NAK35" s="29"/>
      <c r="NAL35" s="69"/>
      <c r="NAM35" s="69"/>
      <c r="NAN35" s="69"/>
      <c r="NAO35" s="69"/>
      <c r="NAP35" s="70"/>
      <c r="NAQ35" s="70"/>
      <c r="NAR35" s="70"/>
      <c r="NAS35" s="70"/>
      <c r="NAT35" s="30"/>
      <c r="NAU35" s="30"/>
      <c r="NAV35" s="29"/>
      <c r="NAW35" s="29"/>
      <c r="NAX35" s="69"/>
      <c r="NAY35" s="69"/>
      <c r="NAZ35" s="69"/>
      <c r="NBA35" s="69"/>
      <c r="NBB35" s="70"/>
      <c r="NBC35" s="70"/>
      <c r="NBD35" s="70"/>
      <c r="NBE35" s="70"/>
      <c r="NBF35" s="30"/>
      <c r="NBG35" s="30"/>
      <c r="NBH35" s="29"/>
      <c r="NBI35" s="29"/>
      <c r="NBJ35" s="69"/>
      <c r="NBK35" s="69"/>
      <c r="NBL35" s="69"/>
      <c r="NBM35" s="69"/>
      <c r="NBN35" s="70"/>
      <c r="NBO35" s="70"/>
      <c r="NBP35" s="70"/>
      <c r="NBQ35" s="70"/>
      <c r="NBR35" s="30"/>
      <c r="NBS35" s="30"/>
      <c r="NBT35" s="29"/>
      <c r="NBU35" s="29"/>
      <c r="NBV35" s="69"/>
      <c r="NBW35" s="69"/>
      <c r="NBX35" s="69"/>
      <c r="NBY35" s="69"/>
      <c r="NBZ35" s="70"/>
      <c r="NCA35" s="70"/>
      <c r="NCB35" s="70"/>
      <c r="NCC35" s="70"/>
      <c r="NCD35" s="30"/>
      <c r="NCE35" s="30"/>
      <c r="NCF35" s="29"/>
      <c r="NCG35" s="29"/>
      <c r="NCH35" s="69"/>
      <c r="NCI35" s="69"/>
      <c r="NCJ35" s="69"/>
      <c r="NCK35" s="69"/>
      <c r="NCL35" s="70"/>
      <c r="NCM35" s="70"/>
      <c r="NCN35" s="70"/>
      <c r="NCO35" s="70"/>
      <c r="NCP35" s="30"/>
      <c r="NCQ35" s="30"/>
      <c r="NCR35" s="29"/>
      <c r="NCS35" s="29"/>
      <c r="NCT35" s="69"/>
      <c r="NCU35" s="69"/>
      <c r="NCV35" s="69"/>
      <c r="NCW35" s="69"/>
      <c r="NCX35" s="70"/>
      <c r="NCY35" s="70"/>
      <c r="NCZ35" s="70"/>
      <c r="NDA35" s="70"/>
      <c r="NDB35" s="30"/>
      <c r="NDC35" s="30"/>
      <c r="NDD35" s="29"/>
      <c r="NDE35" s="29"/>
      <c r="NDF35" s="69"/>
      <c r="NDG35" s="69"/>
      <c r="NDH35" s="69"/>
      <c r="NDI35" s="69"/>
      <c r="NDJ35" s="70"/>
      <c r="NDK35" s="70"/>
      <c r="NDL35" s="70"/>
      <c r="NDM35" s="70"/>
      <c r="NDN35" s="30"/>
      <c r="NDO35" s="30"/>
      <c r="NDP35" s="29"/>
      <c r="NDQ35" s="29"/>
      <c r="NDR35" s="69"/>
      <c r="NDS35" s="69"/>
      <c r="NDT35" s="69"/>
      <c r="NDU35" s="69"/>
      <c r="NDV35" s="70"/>
      <c r="NDW35" s="70"/>
      <c r="NDX35" s="70"/>
      <c r="NDY35" s="70"/>
      <c r="NDZ35" s="30"/>
      <c r="NEA35" s="30"/>
      <c r="NEB35" s="29"/>
      <c r="NEC35" s="29"/>
      <c r="NED35" s="69"/>
      <c r="NEE35" s="69"/>
      <c r="NEF35" s="69"/>
      <c r="NEG35" s="69"/>
      <c r="NEH35" s="70"/>
      <c r="NEI35" s="70"/>
      <c r="NEJ35" s="70"/>
      <c r="NEK35" s="70"/>
      <c r="NEL35" s="30"/>
      <c r="NEM35" s="30"/>
      <c r="NEN35" s="29"/>
      <c r="NEO35" s="29"/>
      <c r="NEP35" s="69"/>
      <c r="NEQ35" s="69"/>
      <c r="NER35" s="69"/>
      <c r="NES35" s="69"/>
      <c r="NET35" s="70"/>
      <c r="NEU35" s="70"/>
      <c r="NEV35" s="70"/>
      <c r="NEW35" s="70"/>
      <c r="NEX35" s="30"/>
      <c r="NEY35" s="30"/>
      <c r="NEZ35" s="29"/>
      <c r="NFA35" s="29"/>
      <c r="NFB35" s="69"/>
      <c r="NFC35" s="69"/>
      <c r="NFD35" s="69"/>
      <c r="NFE35" s="69"/>
      <c r="NFF35" s="70"/>
      <c r="NFG35" s="70"/>
      <c r="NFH35" s="70"/>
      <c r="NFI35" s="70"/>
      <c r="NFJ35" s="30"/>
      <c r="NFK35" s="30"/>
      <c r="NFL35" s="29"/>
      <c r="NFM35" s="29"/>
      <c r="NFN35" s="69"/>
      <c r="NFO35" s="69"/>
      <c r="NFP35" s="69"/>
      <c r="NFQ35" s="69"/>
      <c r="NFR35" s="70"/>
      <c r="NFS35" s="70"/>
      <c r="NFT35" s="70"/>
      <c r="NFU35" s="70"/>
      <c r="NFV35" s="30"/>
      <c r="NFW35" s="30"/>
      <c r="NFX35" s="29"/>
      <c r="NFY35" s="29"/>
      <c r="NFZ35" s="69"/>
      <c r="NGA35" s="69"/>
      <c r="NGB35" s="69"/>
      <c r="NGC35" s="69"/>
      <c r="NGD35" s="70"/>
      <c r="NGE35" s="70"/>
      <c r="NGF35" s="70"/>
      <c r="NGG35" s="70"/>
      <c r="NGH35" s="30"/>
      <c r="NGI35" s="30"/>
      <c r="NGJ35" s="29"/>
      <c r="NGK35" s="29"/>
      <c r="NGL35" s="69"/>
      <c r="NGM35" s="69"/>
      <c r="NGN35" s="69"/>
      <c r="NGO35" s="69"/>
      <c r="NGP35" s="70"/>
      <c r="NGQ35" s="70"/>
      <c r="NGR35" s="70"/>
      <c r="NGS35" s="70"/>
      <c r="NGT35" s="30"/>
      <c r="NGU35" s="30"/>
      <c r="NGV35" s="29"/>
      <c r="NGW35" s="29"/>
      <c r="NGX35" s="69"/>
      <c r="NGY35" s="69"/>
      <c r="NGZ35" s="69"/>
      <c r="NHA35" s="69"/>
      <c r="NHB35" s="70"/>
      <c r="NHC35" s="70"/>
      <c r="NHD35" s="70"/>
      <c r="NHE35" s="70"/>
      <c r="NHF35" s="30"/>
      <c r="NHG35" s="30"/>
      <c r="NHH35" s="29"/>
      <c r="NHI35" s="29"/>
      <c r="NHJ35" s="69"/>
      <c r="NHK35" s="69"/>
      <c r="NHL35" s="69"/>
      <c r="NHM35" s="69"/>
      <c r="NHN35" s="70"/>
      <c r="NHO35" s="70"/>
      <c r="NHP35" s="70"/>
      <c r="NHQ35" s="70"/>
      <c r="NHR35" s="30"/>
      <c r="NHS35" s="30"/>
      <c r="NHT35" s="29"/>
      <c r="NHU35" s="29"/>
      <c r="NHV35" s="69"/>
      <c r="NHW35" s="69"/>
      <c r="NHX35" s="69"/>
      <c r="NHY35" s="69"/>
      <c r="NHZ35" s="70"/>
      <c r="NIA35" s="70"/>
      <c r="NIB35" s="70"/>
      <c r="NIC35" s="70"/>
      <c r="NID35" s="30"/>
      <c r="NIE35" s="30"/>
      <c r="NIF35" s="29"/>
      <c r="NIG35" s="29"/>
      <c r="NIH35" s="69"/>
      <c r="NII35" s="69"/>
      <c r="NIJ35" s="69"/>
      <c r="NIK35" s="69"/>
      <c r="NIL35" s="70"/>
      <c r="NIM35" s="70"/>
      <c r="NIN35" s="70"/>
      <c r="NIO35" s="70"/>
      <c r="NIP35" s="30"/>
      <c r="NIQ35" s="30"/>
      <c r="NIR35" s="29"/>
      <c r="NIS35" s="29"/>
      <c r="NIT35" s="69"/>
      <c r="NIU35" s="69"/>
      <c r="NIV35" s="69"/>
      <c r="NIW35" s="69"/>
      <c r="NIX35" s="70"/>
      <c r="NIY35" s="70"/>
      <c r="NIZ35" s="70"/>
      <c r="NJA35" s="70"/>
      <c r="NJB35" s="30"/>
      <c r="NJC35" s="30"/>
      <c r="NJD35" s="29"/>
      <c r="NJE35" s="29"/>
      <c r="NJF35" s="69"/>
      <c r="NJG35" s="69"/>
      <c r="NJH35" s="69"/>
      <c r="NJI35" s="69"/>
      <c r="NJJ35" s="70"/>
      <c r="NJK35" s="70"/>
      <c r="NJL35" s="70"/>
      <c r="NJM35" s="70"/>
      <c r="NJN35" s="30"/>
      <c r="NJO35" s="30"/>
      <c r="NJP35" s="29"/>
      <c r="NJQ35" s="29"/>
      <c r="NJR35" s="69"/>
      <c r="NJS35" s="69"/>
      <c r="NJT35" s="69"/>
      <c r="NJU35" s="69"/>
      <c r="NJV35" s="70"/>
      <c r="NJW35" s="70"/>
      <c r="NJX35" s="70"/>
      <c r="NJY35" s="70"/>
      <c r="NJZ35" s="30"/>
      <c r="NKA35" s="30"/>
      <c r="NKB35" s="29"/>
      <c r="NKC35" s="29"/>
      <c r="NKD35" s="69"/>
      <c r="NKE35" s="69"/>
      <c r="NKF35" s="69"/>
      <c r="NKG35" s="69"/>
      <c r="NKH35" s="70"/>
      <c r="NKI35" s="70"/>
      <c r="NKJ35" s="70"/>
      <c r="NKK35" s="70"/>
      <c r="NKL35" s="30"/>
      <c r="NKM35" s="30"/>
      <c r="NKN35" s="29"/>
      <c r="NKO35" s="29"/>
      <c r="NKP35" s="69"/>
      <c r="NKQ35" s="69"/>
      <c r="NKR35" s="69"/>
      <c r="NKS35" s="69"/>
      <c r="NKT35" s="70"/>
      <c r="NKU35" s="70"/>
      <c r="NKV35" s="70"/>
      <c r="NKW35" s="70"/>
      <c r="NKX35" s="30"/>
      <c r="NKY35" s="30"/>
      <c r="NKZ35" s="29"/>
      <c r="NLA35" s="29"/>
      <c r="NLB35" s="69"/>
      <c r="NLC35" s="69"/>
      <c r="NLD35" s="69"/>
      <c r="NLE35" s="69"/>
      <c r="NLF35" s="70"/>
      <c r="NLG35" s="70"/>
      <c r="NLH35" s="70"/>
      <c r="NLI35" s="70"/>
      <c r="NLJ35" s="30"/>
      <c r="NLK35" s="30"/>
      <c r="NLL35" s="29"/>
      <c r="NLM35" s="29"/>
      <c r="NLN35" s="69"/>
      <c r="NLO35" s="69"/>
      <c r="NLP35" s="69"/>
      <c r="NLQ35" s="69"/>
      <c r="NLR35" s="70"/>
      <c r="NLS35" s="70"/>
      <c r="NLT35" s="70"/>
      <c r="NLU35" s="70"/>
      <c r="NLV35" s="30"/>
      <c r="NLW35" s="30"/>
      <c r="NLX35" s="29"/>
      <c r="NLY35" s="29"/>
      <c r="NLZ35" s="69"/>
      <c r="NMA35" s="69"/>
      <c r="NMB35" s="69"/>
      <c r="NMC35" s="69"/>
      <c r="NMD35" s="70"/>
      <c r="NME35" s="70"/>
      <c r="NMF35" s="70"/>
      <c r="NMG35" s="70"/>
      <c r="NMH35" s="30"/>
      <c r="NMI35" s="30"/>
      <c r="NMJ35" s="29"/>
      <c r="NMK35" s="29"/>
      <c r="NML35" s="69"/>
      <c r="NMM35" s="69"/>
      <c r="NMN35" s="69"/>
      <c r="NMO35" s="69"/>
      <c r="NMP35" s="70"/>
      <c r="NMQ35" s="70"/>
      <c r="NMR35" s="70"/>
      <c r="NMS35" s="70"/>
      <c r="NMT35" s="30"/>
      <c r="NMU35" s="30"/>
      <c r="NMV35" s="29"/>
      <c r="NMW35" s="29"/>
      <c r="NMX35" s="69"/>
      <c r="NMY35" s="69"/>
      <c r="NMZ35" s="69"/>
      <c r="NNA35" s="69"/>
      <c r="NNB35" s="70"/>
      <c r="NNC35" s="70"/>
      <c r="NND35" s="70"/>
      <c r="NNE35" s="70"/>
      <c r="NNF35" s="30"/>
      <c r="NNG35" s="30"/>
      <c r="NNH35" s="29"/>
      <c r="NNI35" s="29"/>
      <c r="NNJ35" s="69"/>
      <c r="NNK35" s="69"/>
      <c r="NNL35" s="69"/>
      <c r="NNM35" s="69"/>
      <c r="NNN35" s="70"/>
      <c r="NNO35" s="70"/>
      <c r="NNP35" s="70"/>
      <c r="NNQ35" s="70"/>
      <c r="NNR35" s="30"/>
      <c r="NNS35" s="30"/>
      <c r="NNT35" s="29"/>
      <c r="NNU35" s="29"/>
      <c r="NNV35" s="69"/>
      <c r="NNW35" s="69"/>
      <c r="NNX35" s="69"/>
      <c r="NNY35" s="69"/>
      <c r="NNZ35" s="70"/>
      <c r="NOA35" s="70"/>
      <c r="NOB35" s="70"/>
      <c r="NOC35" s="70"/>
      <c r="NOD35" s="30"/>
      <c r="NOE35" s="30"/>
      <c r="NOF35" s="29"/>
      <c r="NOG35" s="29"/>
      <c r="NOH35" s="69"/>
      <c r="NOI35" s="69"/>
      <c r="NOJ35" s="69"/>
      <c r="NOK35" s="69"/>
      <c r="NOL35" s="70"/>
      <c r="NOM35" s="70"/>
      <c r="NON35" s="70"/>
      <c r="NOO35" s="70"/>
      <c r="NOP35" s="30"/>
      <c r="NOQ35" s="30"/>
      <c r="NOR35" s="29"/>
      <c r="NOS35" s="29"/>
      <c r="NOT35" s="69"/>
      <c r="NOU35" s="69"/>
      <c r="NOV35" s="69"/>
      <c r="NOW35" s="69"/>
      <c r="NOX35" s="70"/>
      <c r="NOY35" s="70"/>
      <c r="NOZ35" s="70"/>
      <c r="NPA35" s="70"/>
      <c r="NPB35" s="30"/>
      <c r="NPC35" s="30"/>
      <c r="NPD35" s="29"/>
      <c r="NPE35" s="29"/>
      <c r="NPF35" s="69"/>
      <c r="NPG35" s="69"/>
      <c r="NPH35" s="69"/>
      <c r="NPI35" s="69"/>
      <c r="NPJ35" s="70"/>
      <c r="NPK35" s="70"/>
      <c r="NPL35" s="70"/>
      <c r="NPM35" s="70"/>
      <c r="NPN35" s="30"/>
      <c r="NPO35" s="30"/>
      <c r="NPP35" s="29"/>
      <c r="NPQ35" s="29"/>
      <c r="NPR35" s="69"/>
      <c r="NPS35" s="69"/>
      <c r="NPT35" s="69"/>
      <c r="NPU35" s="69"/>
      <c r="NPV35" s="70"/>
      <c r="NPW35" s="70"/>
      <c r="NPX35" s="70"/>
      <c r="NPY35" s="70"/>
      <c r="NPZ35" s="30"/>
      <c r="NQA35" s="30"/>
      <c r="NQB35" s="29"/>
      <c r="NQC35" s="29"/>
      <c r="NQD35" s="69"/>
      <c r="NQE35" s="69"/>
      <c r="NQF35" s="69"/>
      <c r="NQG35" s="69"/>
      <c r="NQH35" s="70"/>
      <c r="NQI35" s="70"/>
      <c r="NQJ35" s="70"/>
      <c r="NQK35" s="70"/>
      <c r="NQL35" s="30"/>
      <c r="NQM35" s="30"/>
      <c r="NQN35" s="29"/>
      <c r="NQO35" s="29"/>
      <c r="NQP35" s="69"/>
      <c r="NQQ35" s="69"/>
      <c r="NQR35" s="69"/>
      <c r="NQS35" s="69"/>
      <c r="NQT35" s="70"/>
      <c r="NQU35" s="70"/>
      <c r="NQV35" s="70"/>
      <c r="NQW35" s="70"/>
      <c r="NQX35" s="30"/>
      <c r="NQY35" s="30"/>
      <c r="NQZ35" s="29"/>
      <c r="NRA35" s="29"/>
      <c r="NRB35" s="69"/>
      <c r="NRC35" s="69"/>
      <c r="NRD35" s="69"/>
      <c r="NRE35" s="69"/>
      <c r="NRF35" s="70"/>
      <c r="NRG35" s="70"/>
      <c r="NRH35" s="70"/>
      <c r="NRI35" s="70"/>
      <c r="NRJ35" s="30"/>
      <c r="NRK35" s="30"/>
      <c r="NRL35" s="29"/>
      <c r="NRM35" s="29"/>
      <c r="NRN35" s="69"/>
      <c r="NRO35" s="69"/>
      <c r="NRP35" s="69"/>
      <c r="NRQ35" s="69"/>
      <c r="NRR35" s="70"/>
      <c r="NRS35" s="70"/>
      <c r="NRT35" s="70"/>
      <c r="NRU35" s="70"/>
      <c r="NRV35" s="30"/>
      <c r="NRW35" s="30"/>
      <c r="NRX35" s="29"/>
      <c r="NRY35" s="29"/>
      <c r="NRZ35" s="69"/>
      <c r="NSA35" s="69"/>
      <c r="NSB35" s="69"/>
      <c r="NSC35" s="69"/>
      <c r="NSD35" s="70"/>
      <c r="NSE35" s="70"/>
      <c r="NSF35" s="70"/>
      <c r="NSG35" s="70"/>
      <c r="NSH35" s="30"/>
      <c r="NSI35" s="30"/>
      <c r="NSJ35" s="29"/>
      <c r="NSK35" s="29"/>
      <c r="NSL35" s="69"/>
      <c r="NSM35" s="69"/>
      <c r="NSN35" s="69"/>
      <c r="NSO35" s="69"/>
      <c r="NSP35" s="70"/>
      <c r="NSQ35" s="70"/>
      <c r="NSR35" s="70"/>
      <c r="NSS35" s="70"/>
      <c r="NST35" s="30"/>
      <c r="NSU35" s="30"/>
      <c r="NSV35" s="29"/>
      <c r="NSW35" s="29"/>
      <c r="NSX35" s="69"/>
      <c r="NSY35" s="69"/>
      <c r="NSZ35" s="69"/>
      <c r="NTA35" s="69"/>
      <c r="NTB35" s="70"/>
      <c r="NTC35" s="70"/>
      <c r="NTD35" s="70"/>
      <c r="NTE35" s="70"/>
      <c r="NTF35" s="30"/>
      <c r="NTG35" s="30"/>
      <c r="NTH35" s="29"/>
      <c r="NTI35" s="29"/>
      <c r="NTJ35" s="69"/>
      <c r="NTK35" s="69"/>
      <c r="NTL35" s="69"/>
      <c r="NTM35" s="69"/>
      <c r="NTN35" s="70"/>
      <c r="NTO35" s="70"/>
      <c r="NTP35" s="70"/>
      <c r="NTQ35" s="70"/>
      <c r="NTR35" s="30"/>
      <c r="NTS35" s="30"/>
      <c r="NTT35" s="29"/>
      <c r="NTU35" s="29"/>
      <c r="NTV35" s="69"/>
      <c r="NTW35" s="69"/>
      <c r="NTX35" s="69"/>
      <c r="NTY35" s="69"/>
      <c r="NTZ35" s="70"/>
      <c r="NUA35" s="70"/>
      <c r="NUB35" s="70"/>
      <c r="NUC35" s="70"/>
      <c r="NUD35" s="30"/>
      <c r="NUE35" s="30"/>
      <c r="NUF35" s="29"/>
      <c r="NUG35" s="29"/>
      <c r="NUH35" s="69"/>
      <c r="NUI35" s="69"/>
      <c r="NUJ35" s="69"/>
      <c r="NUK35" s="69"/>
      <c r="NUL35" s="70"/>
      <c r="NUM35" s="70"/>
      <c r="NUN35" s="70"/>
      <c r="NUO35" s="70"/>
      <c r="NUP35" s="30"/>
      <c r="NUQ35" s="30"/>
      <c r="NUR35" s="29"/>
      <c r="NUS35" s="29"/>
      <c r="NUT35" s="69"/>
      <c r="NUU35" s="69"/>
      <c r="NUV35" s="69"/>
      <c r="NUW35" s="69"/>
      <c r="NUX35" s="70"/>
      <c r="NUY35" s="70"/>
      <c r="NUZ35" s="70"/>
      <c r="NVA35" s="70"/>
      <c r="NVB35" s="30"/>
      <c r="NVC35" s="30"/>
      <c r="NVD35" s="29"/>
      <c r="NVE35" s="29"/>
      <c r="NVF35" s="69"/>
      <c r="NVG35" s="69"/>
      <c r="NVH35" s="69"/>
      <c r="NVI35" s="69"/>
      <c r="NVJ35" s="70"/>
      <c r="NVK35" s="70"/>
      <c r="NVL35" s="70"/>
      <c r="NVM35" s="70"/>
      <c r="NVN35" s="30"/>
      <c r="NVO35" s="30"/>
      <c r="NVP35" s="29"/>
      <c r="NVQ35" s="29"/>
      <c r="NVR35" s="69"/>
      <c r="NVS35" s="69"/>
      <c r="NVT35" s="69"/>
      <c r="NVU35" s="69"/>
      <c r="NVV35" s="70"/>
      <c r="NVW35" s="70"/>
      <c r="NVX35" s="70"/>
      <c r="NVY35" s="70"/>
      <c r="NVZ35" s="30"/>
      <c r="NWA35" s="30"/>
      <c r="NWB35" s="29"/>
      <c r="NWC35" s="29"/>
      <c r="NWD35" s="69"/>
      <c r="NWE35" s="69"/>
      <c r="NWF35" s="69"/>
      <c r="NWG35" s="69"/>
      <c r="NWH35" s="70"/>
      <c r="NWI35" s="70"/>
      <c r="NWJ35" s="70"/>
      <c r="NWK35" s="70"/>
      <c r="NWL35" s="30"/>
      <c r="NWM35" s="30"/>
      <c r="NWN35" s="29"/>
      <c r="NWO35" s="29"/>
      <c r="NWP35" s="69"/>
      <c r="NWQ35" s="69"/>
      <c r="NWR35" s="69"/>
      <c r="NWS35" s="69"/>
      <c r="NWT35" s="70"/>
      <c r="NWU35" s="70"/>
      <c r="NWV35" s="70"/>
      <c r="NWW35" s="70"/>
      <c r="NWX35" s="30"/>
      <c r="NWY35" s="30"/>
      <c r="NWZ35" s="29"/>
      <c r="NXA35" s="29"/>
      <c r="NXB35" s="69"/>
      <c r="NXC35" s="69"/>
      <c r="NXD35" s="69"/>
      <c r="NXE35" s="69"/>
      <c r="NXF35" s="70"/>
      <c r="NXG35" s="70"/>
      <c r="NXH35" s="70"/>
      <c r="NXI35" s="70"/>
      <c r="NXJ35" s="30"/>
      <c r="NXK35" s="30"/>
      <c r="NXL35" s="29"/>
      <c r="NXM35" s="29"/>
      <c r="NXN35" s="69"/>
      <c r="NXO35" s="69"/>
      <c r="NXP35" s="69"/>
      <c r="NXQ35" s="69"/>
      <c r="NXR35" s="70"/>
      <c r="NXS35" s="70"/>
      <c r="NXT35" s="70"/>
      <c r="NXU35" s="70"/>
      <c r="NXV35" s="30"/>
      <c r="NXW35" s="30"/>
      <c r="NXX35" s="29"/>
      <c r="NXY35" s="29"/>
      <c r="NXZ35" s="69"/>
      <c r="NYA35" s="69"/>
      <c r="NYB35" s="69"/>
      <c r="NYC35" s="69"/>
      <c r="NYD35" s="70"/>
      <c r="NYE35" s="70"/>
      <c r="NYF35" s="70"/>
      <c r="NYG35" s="70"/>
      <c r="NYH35" s="30"/>
      <c r="NYI35" s="30"/>
      <c r="NYJ35" s="29"/>
      <c r="NYK35" s="29"/>
      <c r="NYL35" s="69"/>
      <c r="NYM35" s="69"/>
      <c r="NYN35" s="69"/>
      <c r="NYO35" s="69"/>
      <c r="NYP35" s="70"/>
      <c r="NYQ35" s="70"/>
      <c r="NYR35" s="70"/>
      <c r="NYS35" s="70"/>
      <c r="NYT35" s="30"/>
      <c r="NYU35" s="30"/>
      <c r="NYV35" s="29"/>
      <c r="NYW35" s="29"/>
      <c r="NYX35" s="69"/>
      <c r="NYY35" s="69"/>
      <c r="NYZ35" s="69"/>
      <c r="NZA35" s="69"/>
      <c r="NZB35" s="70"/>
      <c r="NZC35" s="70"/>
      <c r="NZD35" s="70"/>
      <c r="NZE35" s="70"/>
      <c r="NZF35" s="30"/>
      <c r="NZG35" s="30"/>
      <c r="NZH35" s="29"/>
      <c r="NZI35" s="29"/>
      <c r="NZJ35" s="69"/>
      <c r="NZK35" s="69"/>
      <c r="NZL35" s="69"/>
      <c r="NZM35" s="69"/>
      <c r="NZN35" s="70"/>
      <c r="NZO35" s="70"/>
      <c r="NZP35" s="70"/>
      <c r="NZQ35" s="70"/>
      <c r="NZR35" s="30"/>
      <c r="NZS35" s="30"/>
      <c r="NZT35" s="29"/>
      <c r="NZU35" s="29"/>
      <c r="NZV35" s="69"/>
      <c r="NZW35" s="69"/>
      <c r="NZX35" s="69"/>
      <c r="NZY35" s="69"/>
      <c r="NZZ35" s="70"/>
      <c r="OAA35" s="70"/>
      <c r="OAB35" s="70"/>
      <c r="OAC35" s="70"/>
      <c r="OAD35" s="30"/>
      <c r="OAE35" s="30"/>
      <c r="OAF35" s="29"/>
      <c r="OAG35" s="29"/>
      <c r="OAH35" s="69"/>
      <c r="OAI35" s="69"/>
      <c r="OAJ35" s="69"/>
      <c r="OAK35" s="69"/>
      <c r="OAL35" s="70"/>
      <c r="OAM35" s="70"/>
      <c r="OAN35" s="70"/>
      <c r="OAO35" s="70"/>
      <c r="OAP35" s="30"/>
      <c r="OAQ35" s="30"/>
      <c r="OAR35" s="29"/>
      <c r="OAS35" s="29"/>
      <c r="OAT35" s="69"/>
      <c r="OAU35" s="69"/>
      <c r="OAV35" s="69"/>
      <c r="OAW35" s="69"/>
      <c r="OAX35" s="70"/>
      <c r="OAY35" s="70"/>
      <c r="OAZ35" s="70"/>
      <c r="OBA35" s="70"/>
      <c r="OBB35" s="30"/>
      <c r="OBC35" s="30"/>
      <c r="OBD35" s="29"/>
      <c r="OBE35" s="29"/>
      <c r="OBF35" s="69"/>
      <c r="OBG35" s="69"/>
      <c r="OBH35" s="69"/>
      <c r="OBI35" s="69"/>
      <c r="OBJ35" s="70"/>
      <c r="OBK35" s="70"/>
      <c r="OBL35" s="70"/>
      <c r="OBM35" s="70"/>
      <c r="OBN35" s="30"/>
      <c r="OBO35" s="30"/>
      <c r="OBP35" s="29"/>
      <c r="OBQ35" s="29"/>
      <c r="OBR35" s="69"/>
      <c r="OBS35" s="69"/>
      <c r="OBT35" s="69"/>
      <c r="OBU35" s="69"/>
      <c r="OBV35" s="70"/>
      <c r="OBW35" s="70"/>
      <c r="OBX35" s="70"/>
      <c r="OBY35" s="70"/>
      <c r="OBZ35" s="30"/>
      <c r="OCA35" s="30"/>
      <c r="OCB35" s="29"/>
      <c r="OCC35" s="29"/>
      <c r="OCD35" s="69"/>
      <c r="OCE35" s="69"/>
      <c r="OCF35" s="69"/>
      <c r="OCG35" s="69"/>
      <c r="OCH35" s="70"/>
      <c r="OCI35" s="70"/>
      <c r="OCJ35" s="70"/>
      <c r="OCK35" s="70"/>
      <c r="OCL35" s="30"/>
      <c r="OCM35" s="30"/>
      <c r="OCN35" s="29"/>
      <c r="OCO35" s="29"/>
      <c r="OCP35" s="69"/>
      <c r="OCQ35" s="69"/>
      <c r="OCR35" s="69"/>
      <c r="OCS35" s="69"/>
      <c r="OCT35" s="70"/>
      <c r="OCU35" s="70"/>
      <c r="OCV35" s="70"/>
      <c r="OCW35" s="70"/>
      <c r="OCX35" s="30"/>
      <c r="OCY35" s="30"/>
      <c r="OCZ35" s="29"/>
      <c r="ODA35" s="29"/>
      <c r="ODB35" s="69"/>
      <c r="ODC35" s="69"/>
      <c r="ODD35" s="69"/>
      <c r="ODE35" s="69"/>
      <c r="ODF35" s="70"/>
      <c r="ODG35" s="70"/>
      <c r="ODH35" s="70"/>
      <c r="ODI35" s="70"/>
      <c r="ODJ35" s="30"/>
      <c r="ODK35" s="30"/>
      <c r="ODL35" s="29"/>
      <c r="ODM35" s="29"/>
      <c r="ODN35" s="69"/>
      <c r="ODO35" s="69"/>
      <c r="ODP35" s="69"/>
      <c r="ODQ35" s="69"/>
      <c r="ODR35" s="70"/>
      <c r="ODS35" s="70"/>
      <c r="ODT35" s="70"/>
      <c r="ODU35" s="70"/>
      <c r="ODV35" s="30"/>
      <c r="ODW35" s="30"/>
      <c r="ODX35" s="29"/>
      <c r="ODY35" s="29"/>
      <c r="ODZ35" s="69"/>
      <c r="OEA35" s="69"/>
      <c r="OEB35" s="69"/>
      <c r="OEC35" s="69"/>
      <c r="OED35" s="70"/>
      <c r="OEE35" s="70"/>
      <c r="OEF35" s="70"/>
      <c r="OEG35" s="70"/>
      <c r="OEH35" s="30"/>
      <c r="OEI35" s="30"/>
      <c r="OEJ35" s="29"/>
      <c r="OEK35" s="29"/>
      <c r="OEL35" s="69"/>
      <c r="OEM35" s="69"/>
      <c r="OEN35" s="69"/>
      <c r="OEO35" s="69"/>
      <c r="OEP35" s="70"/>
      <c r="OEQ35" s="70"/>
      <c r="OER35" s="70"/>
      <c r="OES35" s="70"/>
      <c r="OET35" s="30"/>
      <c r="OEU35" s="30"/>
      <c r="OEV35" s="29"/>
      <c r="OEW35" s="29"/>
      <c r="OEX35" s="69"/>
      <c r="OEY35" s="69"/>
      <c r="OEZ35" s="69"/>
      <c r="OFA35" s="69"/>
      <c r="OFB35" s="70"/>
      <c r="OFC35" s="70"/>
      <c r="OFD35" s="70"/>
      <c r="OFE35" s="70"/>
      <c r="OFF35" s="30"/>
      <c r="OFG35" s="30"/>
      <c r="OFH35" s="29"/>
      <c r="OFI35" s="29"/>
      <c r="OFJ35" s="69"/>
      <c r="OFK35" s="69"/>
      <c r="OFL35" s="69"/>
      <c r="OFM35" s="69"/>
      <c r="OFN35" s="70"/>
      <c r="OFO35" s="70"/>
      <c r="OFP35" s="70"/>
      <c r="OFQ35" s="70"/>
      <c r="OFR35" s="30"/>
      <c r="OFS35" s="30"/>
      <c r="OFT35" s="29"/>
      <c r="OFU35" s="29"/>
      <c r="OFV35" s="69"/>
      <c r="OFW35" s="69"/>
      <c r="OFX35" s="69"/>
      <c r="OFY35" s="69"/>
      <c r="OFZ35" s="70"/>
      <c r="OGA35" s="70"/>
      <c r="OGB35" s="70"/>
      <c r="OGC35" s="70"/>
      <c r="OGD35" s="30"/>
      <c r="OGE35" s="30"/>
      <c r="OGF35" s="29"/>
      <c r="OGG35" s="29"/>
      <c r="OGH35" s="69"/>
      <c r="OGI35" s="69"/>
      <c r="OGJ35" s="69"/>
      <c r="OGK35" s="69"/>
      <c r="OGL35" s="70"/>
      <c r="OGM35" s="70"/>
      <c r="OGN35" s="70"/>
      <c r="OGO35" s="70"/>
      <c r="OGP35" s="30"/>
      <c r="OGQ35" s="30"/>
      <c r="OGR35" s="29"/>
      <c r="OGS35" s="29"/>
      <c r="OGT35" s="69"/>
      <c r="OGU35" s="69"/>
      <c r="OGV35" s="69"/>
      <c r="OGW35" s="69"/>
      <c r="OGX35" s="70"/>
      <c r="OGY35" s="70"/>
      <c r="OGZ35" s="70"/>
      <c r="OHA35" s="70"/>
      <c r="OHB35" s="30"/>
      <c r="OHC35" s="30"/>
      <c r="OHD35" s="29"/>
      <c r="OHE35" s="29"/>
      <c r="OHF35" s="69"/>
      <c r="OHG35" s="69"/>
      <c r="OHH35" s="69"/>
      <c r="OHI35" s="69"/>
      <c r="OHJ35" s="70"/>
      <c r="OHK35" s="70"/>
      <c r="OHL35" s="70"/>
      <c r="OHM35" s="70"/>
      <c r="OHN35" s="30"/>
      <c r="OHO35" s="30"/>
      <c r="OHP35" s="29"/>
      <c r="OHQ35" s="29"/>
      <c r="OHR35" s="69"/>
      <c r="OHS35" s="69"/>
      <c r="OHT35" s="69"/>
      <c r="OHU35" s="69"/>
      <c r="OHV35" s="70"/>
      <c r="OHW35" s="70"/>
      <c r="OHX35" s="70"/>
      <c r="OHY35" s="70"/>
      <c r="OHZ35" s="30"/>
      <c r="OIA35" s="30"/>
      <c r="OIB35" s="29"/>
      <c r="OIC35" s="29"/>
      <c r="OID35" s="69"/>
      <c r="OIE35" s="69"/>
      <c r="OIF35" s="69"/>
      <c r="OIG35" s="69"/>
      <c r="OIH35" s="70"/>
      <c r="OII35" s="70"/>
      <c r="OIJ35" s="70"/>
      <c r="OIK35" s="70"/>
      <c r="OIL35" s="30"/>
      <c r="OIM35" s="30"/>
      <c r="OIN35" s="29"/>
      <c r="OIO35" s="29"/>
      <c r="OIP35" s="69"/>
      <c r="OIQ35" s="69"/>
      <c r="OIR35" s="69"/>
      <c r="OIS35" s="69"/>
      <c r="OIT35" s="70"/>
      <c r="OIU35" s="70"/>
      <c r="OIV35" s="70"/>
      <c r="OIW35" s="70"/>
      <c r="OIX35" s="30"/>
      <c r="OIY35" s="30"/>
      <c r="OIZ35" s="29"/>
      <c r="OJA35" s="29"/>
      <c r="OJB35" s="69"/>
      <c r="OJC35" s="69"/>
      <c r="OJD35" s="69"/>
      <c r="OJE35" s="69"/>
      <c r="OJF35" s="70"/>
      <c r="OJG35" s="70"/>
      <c r="OJH35" s="70"/>
      <c r="OJI35" s="70"/>
      <c r="OJJ35" s="30"/>
      <c r="OJK35" s="30"/>
      <c r="OJL35" s="29"/>
      <c r="OJM35" s="29"/>
      <c r="OJN35" s="69"/>
      <c r="OJO35" s="69"/>
      <c r="OJP35" s="69"/>
      <c r="OJQ35" s="69"/>
      <c r="OJR35" s="70"/>
      <c r="OJS35" s="70"/>
      <c r="OJT35" s="70"/>
      <c r="OJU35" s="70"/>
      <c r="OJV35" s="30"/>
      <c r="OJW35" s="30"/>
      <c r="OJX35" s="29"/>
      <c r="OJY35" s="29"/>
      <c r="OJZ35" s="69"/>
      <c r="OKA35" s="69"/>
      <c r="OKB35" s="69"/>
      <c r="OKC35" s="69"/>
      <c r="OKD35" s="70"/>
      <c r="OKE35" s="70"/>
      <c r="OKF35" s="70"/>
      <c r="OKG35" s="70"/>
      <c r="OKH35" s="30"/>
      <c r="OKI35" s="30"/>
      <c r="OKJ35" s="29"/>
      <c r="OKK35" s="29"/>
      <c r="OKL35" s="69"/>
      <c r="OKM35" s="69"/>
      <c r="OKN35" s="69"/>
      <c r="OKO35" s="69"/>
      <c r="OKP35" s="70"/>
      <c r="OKQ35" s="70"/>
      <c r="OKR35" s="70"/>
      <c r="OKS35" s="70"/>
      <c r="OKT35" s="30"/>
      <c r="OKU35" s="30"/>
      <c r="OKV35" s="29"/>
      <c r="OKW35" s="29"/>
      <c r="OKX35" s="69"/>
      <c r="OKY35" s="69"/>
      <c r="OKZ35" s="69"/>
      <c r="OLA35" s="69"/>
      <c r="OLB35" s="70"/>
      <c r="OLC35" s="70"/>
      <c r="OLD35" s="70"/>
      <c r="OLE35" s="70"/>
      <c r="OLF35" s="30"/>
      <c r="OLG35" s="30"/>
      <c r="OLH35" s="29"/>
      <c r="OLI35" s="29"/>
      <c r="OLJ35" s="69"/>
      <c r="OLK35" s="69"/>
      <c r="OLL35" s="69"/>
      <c r="OLM35" s="69"/>
      <c r="OLN35" s="70"/>
      <c r="OLO35" s="70"/>
      <c r="OLP35" s="70"/>
      <c r="OLQ35" s="70"/>
      <c r="OLR35" s="30"/>
      <c r="OLS35" s="30"/>
      <c r="OLT35" s="29"/>
      <c r="OLU35" s="29"/>
      <c r="OLV35" s="69"/>
      <c r="OLW35" s="69"/>
      <c r="OLX35" s="69"/>
      <c r="OLY35" s="69"/>
      <c r="OLZ35" s="70"/>
      <c r="OMA35" s="70"/>
      <c r="OMB35" s="70"/>
      <c r="OMC35" s="70"/>
      <c r="OMD35" s="30"/>
      <c r="OME35" s="30"/>
      <c r="OMF35" s="29"/>
      <c r="OMG35" s="29"/>
      <c r="OMH35" s="69"/>
      <c r="OMI35" s="69"/>
      <c r="OMJ35" s="69"/>
      <c r="OMK35" s="69"/>
      <c r="OML35" s="70"/>
      <c r="OMM35" s="70"/>
      <c r="OMN35" s="70"/>
      <c r="OMO35" s="70"/>
      <c r="OMP35" s="30"/>
      <c r="OMQ35" s="30"/>
      <c r="OMR35" s="29"/>
      <c r="OMS35" s="29"/>
      <c r="OMT35" s="69"/>
      <c r="OMU35" s="69"/>
      <c r="OMV35" s="69"/>
      <c r="OMW35" s="69"/>
      <c r="OMX35" s="70"/>
      <c r="OMY35" s="70"/>
      <c r="OMZ35" s="70"/>
      <c r="ONA35" s="70"/>
      <c r="ONB35" s="30"/>
      <c r="ONC35" s="30"/>
      <c r="OND35" s="29"/>
      <c r="ONE35" s="29"/>
      <c r="ONF35" s="69"/>
      <c r="ONG35" s="69"/>
      <c r="ONH35" s="69"/>
      <c r="ONI35" s="69"/>
      <c r="ONJ35" s="70"/>
      <c r="ONK35" s="70"/>
      <c r="ONL35" s="70"/>
      <c r="ONM35" s="70"/>
      <c r="ONN35" s="30"/>
      <c r="ONO35" s="30"/>
      <c r="ONP35" s="29"/>
      <c r="ONQ35" s="29"/>
      <c r="ONR35" s="69"/>
      <c r="ONS35" s="69"/>
      <c r="ONT35" s="69"/>
      <c r="ONU35" s="69"/>
      <c r="ONV35" s="70"/>
      <c r="ONW35" s="70"/>
      <c r="ONX35" s="70"/>
      <c r="ONY35" s="70"/>
      <c r="ONZ35" s="30"/>
      <c r="OOA35" s="30"/>
      <c r="OOB35" s="29"/>
      <c r="OOC35" s="29"/>
      <c r="OOD35" s="69"/>
      <c r="OOE35" s="69"/>
      <c r="OOF35" s="69"/>
      <c r="OOG35" s="69"/>
      <c r="OOH35" s="70"/>
      <c r="OOI35" s="70"/>
      <c r="OOJ35" s="70"/>
      <c r="OOK35" s="70"/>
      <c r="OOL35" s="30"/>
      <c r="OOM35" s="30"/>
      <c r="OON35" s="29"/>
      <c r="OOO35" s="29"/>
      <c r="OOP35" s="69"/>
      <c r="OOQ35" s="69"/>
      <c r="OOR35" s="69"/>
      <c r="OOS35" s="69"/>
      <c r="OOT35" s="70"/>
      <c r="OOU35" s="70"/>
      <c r="OOV35" s="70"/>
      <c r="OOW35" s="70"/>
      <c r="OOX35" s="30"/>
      <c r="OOY35" s="30"/>
      <c r="OOZ35" s="29"/>
      <c r="OPA35" s="29"/>
      <c r="OPB35" s="69"/>
      <c r="OPC35" s="69"/>
      <c r="OPD35" s="69"/>
      <c r="OPE35" s="69"/>
      <c r="OPF35" s="70"/>
      <c r="OPG35" s="70"/>
      <c r="OPH35" s="70"/>
      <c r="OPI35" s="70"/>
      <c r="OPJ35" s="30"/>
      <c r="OPK35" s="30"/>
      <c r="OPL35" s="29"/>
      <c r="OPM35" s="29"/>
      <c r="OPN35" s="69"/>
      <c r="OPO35" s="69"/>
      <c r="OPP35" s="69"/>
      <c r="OPQ35" s="69"/>
      <c r="OPR35" s="70"/>
      <c r="OPS35" s="70"/>
      <c r="OPT35" s="70"/>
      <c r="OPU35" s="70"/>
      <c r="OPV35" s="30"/>
      <c r="OPW35" s="30"/>
      <c r="OPX35" s="29"/>
      <c r="OPY35" s="29"/>
      <c r="OPZ35" s="69"/>
      <c r="OQA35" s="69"/>
      <c r="OQB35" s="69"/>
      <c r="OQC35" s="69"/>
      <c r="OQD35" s="70"/>
      <c r="OQE35" s="70"/>
      <c r="OQF35" s="70"/>
      <c r="OQG35" s="70"/>
      <c r="OQH35" s="30"/>
      <c r="OQI35" s="30"/>
      <c r="OQJ35" s="29"/>
      <c r="OQK35" s="29"/>
      <c r="OQL35" s="69"/>
      <c r="OQM35" s="69"/>
      <c r="OQN35" s="69"/>
      <c r="OQO35" s="69"/>
      <c r="OQP35" s="70"/>
      <c r="OQQ35" s="70"/>
      <c r="OQR35" s="70"/>
      <c r="OQS35" s="70"/>
      <c r="OQT35" s="30"/>
      <c r="OQU35" s="30"/>
      <c r="OQV35" s="29"/>
      <c r="OQW35" s="29"/>
      <c r="OQX35" s="69"/>
      <c r="OQY35" s="69"/>
      <c r="OQZ35" s="69"/>
      <c r="ORA35" s="69"/>
      <c r="ORB35" s="70"/>
      <c r="ORC35" s="70"/>
      <c r="ORD35" s="70"/>
      <c r="ORE35" s="70"/>
      <c r="ORF35" s="30"/>
      <c r="ORG35" s="30"/>
      <c r="ORH35" s="29"/>
      <c r="ORI35" s="29"/>
      <c r="ORJ35" s="69"/>
      <c r="ORK35" s="69"/>
      <c r="ORL35" s="69"/>
      <c r="ORM35" s="69"/>
      <c r="ORN35" s="70"/>
      <c r="ORO35" s="70"/>
      <c r="ORP35" s="70"/>
      <c r="ORQ35" s="70"/>
      <c r="ORR35" s="30"/>
      <c r="ORS35" s="30"/>
      <c r="ORT35" s="29"/>
      <c r="ORU35" s="29"/>
      <c r="ORV35" s="69"/>
      <c r="ORW35" s="69"/>
      <c r="ORX35" s="69"/>
      <c r="ORY35" s="69"/>
      <c r="ORZ35" s="70"/>
      <c r="OSA35" s="70"/>
      <c r="OSB35" s="70"/>
      <c r="OSC35" s="70"/>
      <c r="OSD35" s="30"/>
      <c r="OSE35" s="30"/>
      <c r="OSF35" s="29"/>
      <c r="OSG35" s="29"/>
      <c r="OSH35" s="69"/>
      <c r="OSI35" s="69"/>
      <c r="OSJ35" s="69"/>
      <c r="OSK35" s="69"/>
      <c r="OSL35" s="70"/>
      <c r="OSM35" s="70"/>
      <c r="OSN35" s="70"/>
      <c r="OSO35" s="70"/>
      <c r="OSP35" s="30"/>
      <c r="OSQ35" s="30"/>
      <c r="OSR35" s="29"/>
      <c r="OSS35" s="29"/>
      <c r="OST35" s="69"/>
      <c r="OSU35" s="69"/>
      <c r="OSV35" s="69"/>
      <c r="OSW35" s="69"/>
      <c r="OSX35" s="70"/>
      <c r="OSY35" s="70"/>
      <c r="OSZ35" s="70"/>
      <c r="OTA35" s="70"/>
      <c r="OTB35" s="30"/>
      <c r="OTC35" s="30"/>
      <c r="OTD35" s="29"/>
      <c r="OTE35" s="29"/>
      <c r="OTF35" s="69"/>
      <c r="OTG35" s="69"/>
      <c r="OTH35" s="69"/>
      <c r="OTI35" s="69"/>
      <c r="OTJ35" s="70"/>
      <c r="OTK35" s="70"/>
      <c r="OTL35" s="70"/>
      <c r="OTM35" s="70"/>
      <c r="OTN35" s="30"/>
      <c r="OTO35" s="30"/>
      <c r="OTP35" s="29"/>
      <c r="OTQ35" s="29"/>
      <c r="OTR35" s="69"/>
      <c r="OTS35" s="69"/>
      <c r="OTT35" s="69"/>
      <c r="OTU35" s="69"/>
      <c r="OTV35" s="70"/>
      <c r="OTW35" s="70"/>
      <c r="OTX35" s="70"/>
      <c r="OTY35" s="70"/>
      <c r="OTZ35" s="30"/>
      <c r="OUA35" s="30"/>
      <c r="OUB35" s="29"/>
      <c r="OUC35" s="29"/>
      <c r="OUD35" s="69"/>
      <c r="OUE35" s="69"/>
      <c r="OUF35" s="69"/>
      <c r="OUG35" s="69"/>
      <c r="OUH35" s="70"/>
      <c r="OUI35" s="70"/>
      <c r="OUJ35" s="70"/>
      <c r="OUK35" s="70"/>
      <c r="OUL35" s="30"/>
      <c r="OUM35" s="30"/>
      <c r="OUN35" s="29"/>
      <c r="OUO35" s="29"/>
      <c r="OUP35" s="69"/>
      <c r="OUQ35" s="69"/>
      <c r="OUR35" s="69"/>
      <c r="OUS35" s="69"/>
      <c r="OUT35" s="70"/>
      <c r="OUU35" s="70"/>
      <c r="OUV35" s="70"/>
      <c r="OUW35" s="70"/>
      <c r="OUX35" s="30"/>
      <c r="OUY35" s="30"/>
      <c r="OUZ35" s="29"/>
      <c r="OVA35" s="29"/>
      <c r="OVB35" s="69"/>
      <c r="OVC35" s="69"/>
      <c r="OVD35" s="69"/>
      <c r="OVE35" s="69"/>
      <c r="OVF35" s="70"/>
      <c r="OVG35" s="70"/>
      <c r="OVH35" s="70"/>
      <c r="OVI35" s="70"/>
      <c r="OVJ35" s="30"/>
      <c r="OVK35" s="30"/>
      <c r="OVL35" s="29"/>
      <c r="OVM35" s="29"/>
      <c r="OVN35" s="69"/>
      <c r="OVO35" s="69"/>
      <c r="OVP35" s="69"/>
      <c r="OVQ35" s="69"/>
      <c r="OVR35" s="70"/>
      <c r="OVS35" s="70"/>
      <c r="OVT35" s="70"/>
      <c r="OVU35" s="70"/>
      <c r="OVV35" s="30"/>
      <c r="OVW35" s="30"/>
      <c r="OVX35" s="29"/>
      <c r="OVY35" s="29"/>
      <c r="OVZ35" s="69"/>
      <c r="OWA35" s="69"/>
      <c r="OWB35" s="69"/>
      <c r="OWC35" s="69"/>
      <c r="OWD35" s="70"/>
      <c r="OWE35" s="70"/>
      <c r="OWF35" s="70"/>
      <c r="OWG35" s="70"/>
      <c r="OWH35" s="30"/>
      <c r="OWI35" s="30"/>
      <c r="OWJ35" s="29"/>
      <c r="OWK35" s="29"/>
      <c r="OWL35" s="69"/>
      <c r="OWM35" s="69"/>
      <c r="OWN35" s="69"/>
      <c r="OWO35" s="69"/>
      <c r="OWP35" s="70"/>
      <c r="OWQ35" s="70"/>
      <c r="OWR35" s="70"/>
      <c r="OWS35" s="70"/>
      <c r="OWT35" s="30"/>
      <c r="OWU35" s="30"/>
      <c r="OWV35" s="29"/>
      <c r="OWW35" s="29"/>
      <c r="OWX35" s="69"/>
      <c r="OWY35" s="69"/>
      <c r="OWZ35" s="69"/>
      <c r="OXA35" s="69"/>
      <c r="OXB35" s="70"/>
      <c r="OXC35" s="70"/>
      <c r="OXD35" s="70"/>
      <c r="OXE35" s="70"/>
      <c r="OXF35" s="30"/>
      <c r="OXG35" s="30"/>
      <c r="OXH35" s="29"/>
      <c r="OXI35" s="29"/>
      <c r="OXJ35" s="69"/>
      <c r="OXK35" s="69"/>
      <c r="OXL35" s="69"/>
      <c r="OXM35" s="69"/>
      <c r="OXN35" s="70"/>
      <c r="OXO35" s="70"/>
      <c r="OXP35" s="70"/>
      <c r="OXQ35" s="70"/>
      <c r="OXR35" s="30"/>
      <c r="OXS35" s="30"/>
      <c r="OXT35" s="29"/>
      <c r="OXU35" s="29"/>
      <c r="OXV35" s="69"/>
      <c r="OXW35" s="69"/>
      <c r="OXX35" s="69"/>
      <c r="OXY35" s="69"/>
      <c r="OXZ35" s="70"/>
      <c r="OYA35" s="70"/>
      <c r="OYB35" s="70"/>
      <c r="OYC35" s="70"/>
      <c r="OYD35" s="30"/>
      <c r="OYE35" s="30"/>
      <c r="OYF35" s="29"/>
      <c r="OYG35" s="29"/>
      <c r="OYH35" s="69"/>
      <c r="OYI35" s="69"/>
      <c r="OYJ35" s="69"/>
      <c r="OYK35" s="69"/>
      <c r="OYL35" s="70"/>
      <c r="OYM35" s="70"/>
      <c r="OYN35" s="70"/>
      <c r="OYO35" s="70"/>
      <c r="OYP35" s="30"/>
      <c r="OYQ35" s="30"/>
      <c r="OYR35" s="29"/>
      <c r="OYS35" s="29"/>
      <c r="OYT35" s="69"/>
      <c r="OYU35" s="69"/>
      <c r="OYV35" s="69"/>
      <c r="OYW35" s="69"/>
      <c r="OYX35" s="70"/>
      <c r="OYY35" s="70"/>
      <c r="OYZ35" s="70"/>
      <c r="OZA35" s="70"/>
      <c r="OZB35" s="30"/>
      <c r="OZC35" s="30"/>
      <c r="OZD35" s="29"/>
      <c r="OZE35" s="29"/>
      <c r="OZF35" s="69"/>
      <c r="OZG35" s="69"/>
      <c r="OZH35" s="69"/>
      <c r="OZI35" s="69"/>
      <c r="OZJ35" s="70"/>
      <c r="OZK35" s="70"/>
      <c r="OZL35" s="70"/>
      <c r="OZM35" s="70"/>
      <c r="OZN35" s="30"/>
      <c r="OZO35" s="30"/>
      <c r="OZP35" s="29"/>
      <c r="OZQ35" s="29"/>
      <c r="OZR35" s="69"/>
      <c r="OZS35" s="69"/>
      <c r="OZT35" s="69"/>
      <c r="OZU35" s="69"/>
      <c r="OZV35" s="70"/>
      <c r="OZW35" s="70"/>
      <c r="OZX35" s="70"/>
      <c r="OZY35" s="70"/>
      <c r="OZZ35" s="30"/>
      <c r="PAA35" s="30"/>
      <c r="PAB35" s="29"/>
      <c r="PAC35" s="29"/>
      <c r="PAD35" s="69"/>
      <c r="PAE35" s="69"/>
      <c r="PAF35" s="69"/>
      <c r="PAG35" s="69"/>
      <c r="PAH35" s="70"/>
      <c r="PAI35" s="70"/>
      <c r="PAJ35" s="70"/>
      <c r="PAK35" s="70"/>
      <c r="PAL35" s="30"/>
      <c r="PAM35" s="30"/>
      <c r="PAN35" s="29"/>
      <c r="PAO35" s="29"/>
      <c r="PAP35" s="69"/>
      <c r="PAQ35" s="69"/>
      <c r="PAR35" s="69"/>
      <c r="PAS35" s="69"/>
      <c r="PAT35" s="70"/>
      <c r="PAU35" s="70"/>
      <c r="PAV35" s="70"/>
      <c r="PAW35" s="70"/>
      <c r="PAX35" s="30"/>
      <c r="PAY35" s="30"/>
      <c r="PAZ35" s="29"/>
      <c r="PBA35" s="29"/>
      <c r="PBB35" s="69"/>
      <c r="PBC35" s="69"/>
      <c r="PBD35" s="69"/>
      <c r="PBE35" s="69"/>
      <c r="PBF35" s="70"/>
      <c r="PBG35" s="70"/>
      <c r="PBH35" s="70"/>
      <c r="PBI35" s="70"/>
      <c r="PBJ35" s="30"/>
      <c r="PBK35" s="30"/>
      <c r="PBL35" s="29"/>
      <c r="PBM35" s="29"/>
      <c r="PBN35" s="69"/>
      <c r="PBO35" s="69"/>
      <c r="PBP35" s="69"/>
      <c r="PBQ35" s="69"/>
      <c r="PBR35" s="70"/>
      <c r="PBS35" s="70"/>
      <c r="PBT35" s="70"/>
      <c r="PBU35" s="70"/>
      <c r="PBV35" s="30"/>
      <c r="PBW35" s="30"/>
      <c r="PBX35" s="29"/>
      <c r="PBY35" s="29"/>
      <c r="PBZ35" s="69"/>
      <c r="PCA35" s="69"/>
      <c r="PCB35" s="69"/>
      <c r="PCC35" s="69"/>
      <c r="PCD35" s="70"/>
      <c r="PCE35" s="70"/>
      <c r="PCF35" s="70"/>
      <c r="PCG35" s="70"/>
      <c r="PCH35" s="30"/>
      <c r="PCI35" s="30"/>
      <c r="PCJ35" s="29"/>
      <c r="PCK35" s="29"/>
      <c r="PCL35" s="69"/>
      <c r="PCM35" s="69"/>
      <c r="PCN35" s="69"/>
      <c r="PCO35" s="69"/>
      <c r="PCP35" s="70"/>
      <c r="PCQ35" s="70"/>
      <c r="PCR35" s="70"/>
      <c r="PCS35" s="70"/>
      <c r="PCT35" s="30"/>
      <c r="PCU35" s="30"/>
      <c r="PCV35" s="29"/>
      <c r="PCW35" s="29"/>
      <c r="PCX35" s="69"/>
      <c r="PCY35" s="69"/>
      <c r="PCZ35" s="69"/>
      <c r="PDA35" s="69"/>
      <c r="PDB35" s="70"/>
      <c r="PDC35" s="70"/>
      <c r="PDD35" s="70"/>
      <c r="PDE35" s="70"/>
      <c r="PDF35" s="30"/>
      <c r="PDG35" s="30"/>
      <c r="PDH35" s="29"/>
      <c r="PDI35" s="29"/>
      <c r="PDJ35" s="69"/>
      <c r="PDK35" s="69"/>
      <c r="PDL35" s="69"/>
      <c r="PDM35" s="69"/>
      <c r="PDN35" s="70"/>
      <c r="PDO35" s="70"/>
      <c r="PDP35" s="70"/>
      <c r="PDQ35" s="70"/>
      <c r="PDR35" s="30"/>
      <c r="PDS35" s="30"/>
      <c r="PDT35" s="29"/>
      <c r="PDU35" s="29"/>
      <c r="PDV35" s="69"/>
      <c r="PDW35" s="69"/>
      <c r="PDX35" s="69"/>
      <c r="PDY35" s="69"/>
      <c r="PDZ35" s="70"/>
      <c r="PEA35" s="70"/>
      <c r="PEB35" s="70"/>
      <c r="PEC35" s="70"/>
      <c r="PED35" s="30"/>
      <c r="PEE35" s="30"/>
      <c r="PEF35" s="29"/>
      <c r="PEG35" s="29"/>
      <c r="PEH35" s="69"/>
      <c r="PEI35" s="69"/>
      <c r="PEJ35" s="69"/>
      <c r="PEK35" s="69"/>
      <c r="PEL35" s="70"/>
      <c r="PEM35" s="70"/>
      <c r="PEN35" s="70"/>
      <c r="PEO35" s="70"/>
      <c r="PEP35" s="30"/>
      <c r="PEQ35" s="30"/>
      <c r="PER35" s="29"/>
      <c r="PES35" s="29"/>
      <c r="PET35" s="69"/>
      <c r="PEU35" s="69"/>
      <c r="PEV35" s="69"/>
      <c r="PEW35" s="69"/>
      <c r="PEX35" s="70"/>
      <c r="PEY35" s="70"/>
      <c r="PEZ35" s="70"/>
      <c r="PFA35" s="70"/>
      <c r="PFB35" s="30"/>
      <c r="PFC35" s="30"/>
      <c r="PFD35" s="29"/>
      <c r="PFE35" s="29"/>
      <c r="PFF35" s="69"/>
      <c r="PFG35" s="69"/>
      <c r="PFH35" s="69"/>
      <c r="PFI35" s="69"/>
      <c r="PFJ35" s="70"/>
      <c r="PFK35" s="70"/>
      <c r="PFL35" s="70"/>
      <c r="PFM35" s="70"/>
      <c r="PFN35" s="30"/>
      <c r="PFO35" s="30"/>
      <c r="PFP35" s="29"/>
      <c r="PFQ35" s="29"/>
      <c r="PFR35" s="69"/>
      <c r="PFS35" s="69"/>
      <c r="PFT35" s="69"/>
      <c r="PFU35" s="69"/>
      <c r="PFV35" s="70"/>
      <c r="PFW35" s="70"/>
      <c r="PFX35" s="70"/>
      <c r="PFY35" s="70"/>
      <c r="PFZ35" s="30"/>
      <c r="PGA35" s="30"/>
      <c r="PGB35" s="29"/>
      <c r="PGC35" s="29"/>
      <c r="PGD35" s="69"/>
      <c r="PGE35" s="69"/>
      <c r="PGF35" s="69"/>
      <c r="PGG35" s="69"/>
      <c r="PGH35" s="70"/>
      <c r="PGI35" s="70"/>
      <c r="PGJ35" s="70"/>
      <c r="PGK35" s="70"/>
      <c r="PGL35" s="30"/>
      <c r="PGM35" s="30"/>
      <c r="PGN35" s="29"/>
      <c r="PGO35" s="29"/>
      <c r="PGP35" s="69"/>
      <c r="PGQ35" s="69"/>
      <c r="PGR35" s="69"/>
      <c r="PGS35" s="69"/>
      <c r="PGT35" s="70"/>
      <c r="PGU35" s="70"/>
      <c r="PGV35" s="70"/>
      <c r="PGW35" s="70"/>
      <c r="PGX35" s="30"/>
      <c r="PGY35" s="30"/>
      <c r="PGZ35" s="29"/>
      <c r="PHA35" s="29"/>
      <c r="PHB35" s="69"/>
      <c r="PHC35" s="69"/>
      <c r="PHD35" s="69"/>
      <c r="PHE35" s="69"/>
      <c r="PHF35" s="70"/>
      <c r="PHG35" s="70"/>
      <c r="PHH35" s="70"/>
      <c r="PHI35" s="70"/>
      <c r="PHJ35" s="30"/>
      <c r="PHK35" s="30"/>
      <c r="PHL35" s="29"/>
      <c r="PHM35" s="29"/>
      <c r="PHN35" s="69"/>
      <c r="PHO35" s="69"/>
      <c r="PHP35" s="69"/>
      <c r="PHQ35" s="69"/>
      <c r="PHR35" s="70"/>
      <c r="PHS35" s="70"/>
      <c r="PHT35" s="70"/>
      <c r="PHU35" s="70"/>
      <c r="PHV35" s="30"/>
      <c r="PHW35" s="30"/>
      <c r="PHX35" s="29"/>
      <c r="PHY35" s="29"/>
      <c r="PHZ35" s="69"/>
      <c r="PIA35" s="69"/>
      <c r="PIB35" s="69"/>
      <c r="PIC35" s="69"/>
      <c r="PID35" s="70"/>
      <c r="PIE35" s="70"/>
      <c r="PIF35" s="70"/>
      <c r="PIG35" s="70"/>
      <c r="PIH35" s="30"/>
      <c r="PII35" s="30"/>
      <c r="PIJ35" s="29"/>
      <c r="PIK35" s="29"/>
      <c r="PIL35" s="69"/>
      <c r="PIM35" s="69"/>
      <c r="PIN35" s="69"/>
      <c r="PIO35" s="69"/>
      <c r="PIP35" s="70"/>
      <c r="PIQ35" s="70"/>
      <c r="PIR35" s="70"/>
      <c r="PIS35" s="70"/>
      <c r="PIT35" s="30"/>
      <c r="PIU35" s="30"/>
      <c r="PIV35" s="29"/>
      <c r="PIW35" s="29"/>
      <c r="PIX35" s="69"/>
      <c r="PIY35" s="69"/>
      <c r="PIZ35" s="69"/>
      <c r="PJA35" s="69"/>
      <c r="PJB35" s="70"/>
      <c r="PJC35" s="70"/>
      <c r="PJD35" s="70"/>
      <c r="PJE35" s="70"/>
      <c r="PJF35" s="30"/>
      <c r="PJG35" s="30"/>
      <c r="PJH35" s="29"/>
      <c r="PJI35" s="29"/>
      <c r="PJJ35" s="69"/>
      <c r="PJK35" s="69"/>
      <c r="PJL35" s="69"/>
      <c r="PJM35" s="69"/>
      <c r="PJN35" s="70"/>
      <c r="PJO35" s="70"/>
      <c r="PJP35" s="70"/>
      <c r="PJQ35" s="70"/>
      <c r="PJR35" s="30"/>
      <c r="PJS35" s="30"/>
      <c r="PJT35" s="29"/>
      <c r="PJU35" s="29"/>
      <c r="PJV35" s="69"/>
      <c r="PJW35" s="69"/>
      <c r="PJX35" s="69"/>
      <c r="PJY35" s="69"/>
      <c r="PJZ35" s="70"/>
      <c r="PKA35" s="70"/>
      <c r="PKB35" s="70"/>
      <c r="PKC35" s="70"/>
      <c r="PKD35" s="30"/>
      <c r="PKE35" s="30"/>
      <c r="PKF35" s="29"/>
      <c r="PKG35" s="29"/>
      <c r="PKH35" s="69"/>
      <c r="PKI35" s="69"/>
      <c r="PKJ35" s="69"/>
      <c r="PKK35" s="69"/>
      <c r="PKL35" s="70"/>
      <c r="PKM35" s="70"/>
      <c r="PKN35" s="70"/>
      <c r="PKO35" s="70"/>
      <c r="PKP35" s="30"/>
      <c r="PKQ35" s="30"/>
      <c r="PKR35" s="29"/>
      <c r="PKS35" s="29"/>
      <c r="PKT35" s="69"/>
      <c r="PKU35" s="69"/>
      <c r="PKV35" s="69"/>
      <c r="PKW35" s="69"/>
      <c r="PKX35" s="70"/>
      <c r="PKY35" s="70"/>
      <c r="PKZ35" s="70"/>
      <c r="PLA35" s="70"/>
      <c r="PLB35" s="30"/>
      <c r="PLC35" s="30"/>
      <c r="PLD35" s="29"/>
      <c r="PLE35" s="29"/>
      <c r="PLF35" s="69"/>
      <c r="PLG35" s="69"/>
      <c r="PLH35" s="69"/>
      <c r="PLI35" s="69"/>
      <c r="PLJ35" s="70"/>
      <c r="PLK35" s="70"/>
      <c r="PLL35" s="70"/>
      <c r="PLM35" s="70"/>
      <c r="PLN35" s="30"/>
      <c r="PLO35" s="30"/>
      <c r="PLP35" s="29"/>
      <c r="PLQ35" s="29"/>
      <c r="PLR35" s="69"/>
      <c r="PLS35" s="69"/>
      <c r="PLT35" s="69"/>
      <c r="PLU35" s="69"/>
      <c r="PLV35" s="70"/>
      <c r="PLW35" s="70"/>
      <c r="PLX35" s="70"/>
      <c r="PLY35" s="70"/>
      <c r="PLZ35" s="30"/>
      <c r="PMA35" s="30"/>
      <c r="PMB35" s="29"/>
      <c r="PMC35" s="29"/>
      <c r="PMD35" s="69"/>
      <c r="PME35" s="69"/>
      <c r="PMF35" s="69"/>
      <c r="PMG35" s="69"/>
      <c r="PMH35" s="70"/>
      <c r="PMI35" s="70"/>
      <c r="PMJ35" s="70"/>
      <c r="PMK35" s="70"/>
      <c r="PML35" s="30"/>
      <c r="PMM35" s="30"/>
      <c r="PMN35" s="29"/>
      <c r="PMO35" s="29"/>
      <c r="PMP35" s="69"/>
      <c r="PMQ35" s="69"/>
      <c r="PMR35" s="69"/>
      <c r="PMS35" s="69"/>
      <c r="PMT35" s="70"/>
      <c r="PMU35" s="70"/>
      <c r="PMV35" s="70"/>
      <c r="PMW35" s="70"/>
      <c r="PMX35" s="30"/>
      <c r="PMY35" s="30"/>
      <c r="PMZ35" s="29"/>
      <c r="PNA35" s="29"/>
      <c r="PNB35" s="69"/>
      <c r="PNC35" s="69"/>
      <c r="PND35" s="69"/>
      <c r="PNE35" s="69"/>
      <c r="PNF35" s="70"/>
      <c r="PNG35" s="70"/>
      <c r="PNH35" s="70"/>
      <c r="PNI35" s="70"/>
      <c r="PNJ35" s="30"/>
      <c r="PNK35" s="30"/>
      <c r="PNL35" s="29"/>
      <c r="PNM35" s="29"/>
      <c r="PNN35" s="69"/>
      <c r="PNO35" s="69"/>
      <c r="PNP35" s="69"/>
      <c r="PNQ35" s="69"/>
      <c r="PNR35" s="70"/>
      <c r="PNS35" s="70"/>
      <c r="PNT35" s="70"/>
      <c r="PNU35" s="70"/>
      <c r="PNV35" s="30"/>
      <c r="PNW35" s="30"/>
      <c r="PNX35" s="29"/>
      <c r="PNY35" s="29"/>
      <c r="PNZ35" s="69"/>
      <c r="POA35" s="69"/>
      <c r="POB35" s="69"/>
      <c r="POC35" s="69"/>
      <c r="POD35" s="70"/>
      <c r="POE35" s="70"/>
      <c r="POF35" s="70"/>
      <c r="POG35" s="70"/>
      <c r="POH35" s="30"/>
      <c r="POI35" s="30"/>
      <c r="POJ35" s="29"/>
      <c r="POK35" s="29"/>
      <c r="POL35" s="69"/>
      <c r="POM35" s="69"/>
      <c r="PON35" s="69"/>
      <c r="POO35" s="69"/>
      <c r="POP35" s="70"/>
      <c r="POQ35" s="70"/>
      <c r="POR35" s="70"/>
      <c r="POS35" s="70"/>
      <c r="POT35" s="30"/>
      <c r="POU35" s="30"/>
      <c r="POV35" s="29"/>
      <c r="POW35" s="29"/>
      <c r="POX35" s="69"/>
      <c r="POY35" s="69"/>
      <c r="POZ35" s="69"/>
      <c r="PPA35" s="69"/>
      <c r="PPB35" s="70"/>
      <c r="PPC35" s="70"/>
      <c r="PPD35" s="70"/>
      <c r="PPE35" s="70"/>
      <c r="PPF35" s="30"/>
      <c r="PPG35" s="30"/>
      <c r="PPH35" s="29"/>
      <c r="PPI35" s="29"/>
      <c r="PPJ35" s="69"/>
      <c r="PPK35" s="69"/>
      <c r="PPL35" s="69"/>
      <c r="PPM35" s="69"/>
      <c r="PPN35" s="70"/>
      <c r="PPO35" s="70"/>
      <c r="PPP35" s="70"/>
      <c r="PPQ35" s="70"/>
      <c r="PPR35" s="30"/>
      <c r="PPS35" s="30"/>
      <c r="PPT35" s="29"/>
      <c r="PPU35" s="29"/>
      <c r="PPV35" s="69"/>
      <c r="PPW35" s="69"/>
      <c r="PPX35" s="69"/>
      <c r="PPY35" s="69"/>
      <c r="PPZ35" s="70"/>
      <c r="PQA35" s="70"/>
      <c r="PQB35" s="70"/>
      <c r="PQC35" s="70"/>
      <c r="PQD35" s="30"/>
      <c r="PQE35" s="30"/>
      <c r="PQF35" s="29"/>
      <c r="PQG35" s="29"/>
      <c r="PQH35" s="69"/>
      <c r="PQI35" s="69"/>
      <c r="PQJ35" s="69"/>
      <c r="PQK35" s="69"/>
      <c r="PQL35" s="70"/>
      <c r="PQM35" s="70"/>
      <c r="PQN35" s="70"/>
      <c r="PQO35" s="70"/>
      <c r="PQP35" s="30"/>
      <c r="PQQ35" s="30"/>
      <c r="PQR35" s="29"/>
      <c r="PQS35" s="29"/>
      <c r="PQT35" s="69"/>
      <c r="PQU35" s="69"/>
      <c r="PQV35" s="69"/>
      <c r="PQW35" s="69"/>
      <c r="PQX35" s="70"/>
      <c r="PQY35" s="70"/>
      <c r="PQZ35" s="70"/>
      <c r="PRA35" s="70"/>
      <c r="PRB35" s="30"/>
      <c r="PRC35" s="30"/>
      <c r="PRD35" s="29"/>
      <c r="PRE35" s="29"/>
      <c r="PRF35" s="69"/>
      <c r="PRG35" s="69"/>
      <c r="PRH35" s="69"/>
      <c r="PRI35" s="69"/>
      <c r="PRJ35" s="70"/>
      <c r="PRK35" s="70"/>
      <c r="PRL35" s="70"/>
      <c r="PRM35" s="70"/>
      <c r="PRN35" s="30"/>
      <c r="PRO35" s="30"/>
      <c r="PRP35" s="29"/>
      <c r="PRQ35" s="29"/>
      <c r="PRR35" s="69"/>
      <c r="PRS35" s="69"/>
      <c r="PRT35" s="69"/>
      <c r="PRU35" s="69"/>
      <c r="PRV35" s="70"/>
      <c r="PRW35" s="70"/>
      <c r="PRX35" s="70"/>
      <c r="PRY35" s="70"/>
      <c r="PRZ35" s="30"/>
      <c r="PSA35" s="30"/>
      <c r="PSB35" s="29"/>
      <c r="PSC35" s="29"/>
      <c r="PSD35" s="69"/>
      <c r="PSE35" s="69"/>
      <c r="PSF35" s="69"/>
      <c r="PSG35" s="69"/>
      <c r="PSH35" s="70"/>
      <c r="PSI35" s="70"/>
      <c r="PSJ35" s="70"/>
      <c r="PSK35" s="70"/>
      <c r="PSL35" s="30"/>
      <c r="PSM35" s="30"/>
      <c r="PSN35" s="29"/>
      <c r="PSO35" s="29"/>
      <c r="PSP35" s="69"/>
      <c r="PSQ35" s="69"/>
      <c r="PSR35" s="69"/>
      <c r="PSS35" s="69"/>
      <c r="PST35" s="70"/>
      <c r="PSU35" s="70"/>
      <c r="PSV35" s="70"/>
      <c r="PSW35" s="70"/>
      <c r="PSX35" s="30"/>
      <c r="PSY35" s="30"/>
      <c r="PSZ35" s="29"/>
      <c r="PTA35" s="29"/>
      <c r="PTB35" s="69"/>
      <c r="PTC35" s="69"/>
      <c r="PTD35" s="69"/>
      <c r="PTE35" s="69"/>
      <c r="PTF35" s="70"/>
      <c r="PTG35" s="70"/>
      <c r="PTH35" s="70"/>
      <c r="PTI35" s="70"/>
      <c r="PTJ35" s="30"/>
      <c r="PTK35" s="30"/>
      <c r="PTL35" s="29"/>
      <c r="PTM35" s="29"/>
      <c r="PTN35" s="69"/>
      <c r="PTO35" s="69"/>
      <c r="PTP35" s="69"/>
      <c r="PTQ35" s="69"/>
      <c r="PTR35" s="70"/>
      <c r="PTS35" s="70"/>
      <c r="PTT35" s="70"/>
      <c r="PTU35" s="70"/>
      <c r="PTV35" s="30"/>
      <c r="PTW35" s="30"/>
      <c r="PTX35" s="29"/>
      <c r="PTY35" s="29"/>
      <c r="PTZ35" s="69"/>
      <c r="PUA35" s="69"/>
      <c r="PUB35" s="69"/>
      <c r="PUC35" s="69"/>
      <c r="PUD35" s="70"/>
      <c r="PUE35" s="70"/>
      <c r="PUF35" s="70"/>
      <c r="PUG35" s="70"/>
      <c r="PUH35" s="30"/>
      <c r="PUI35" s="30"/>
      <c r="PUJ35" s="29"/>
      <c r="PUK35" s="29"/>
      <c r="PUL35" s="69"/>
      <c r="PUM35" s="69"/>
      <c r="PUN35" s="69"/>
      <c r="PUO35" s="69"/>
      <c r="PUP35" s="70"/>
      <c r="PUQ35" s="70"/>
      <c r="PUR35" s="70"/>
      <c r="PUS35" s="70"/>
      <c r="PUT35" s="30"/>
      <c r="PUU35" s="30"/>
      <c r="PUV35" s="29"/>
      <c r="PUW35" s="29"/>
      <c r="PUX35" s="69"/>
      <c r="PUY35" s="69"/>
      <c r="PUZ35" s="69"/>
      <c r="PVA35" s="69"/>
      <c r="PVB35" s="70"/>
      <c r="PVC35" s="70"/>
      <c r="PVD35" s="70"/>
      <c r="PVE35" s="70"/>
      <c r="PVF35" s="30"/>
      <c r="PVG35" s="30"/>
      <c r="PVH35" s="29"/>
      <c r="PVI35" s="29"/>
      <c r="PVJ35" s="69"/>
      <c r="PVK35" s="69"/>
      <c r="PVL35" s="69"/>
      <c r="PVM35" s="69"/>
      <c r="PVN35" s="70"/>
      <c r="PVO35" s="70"/>
      <c r="PVP35" s="70"/>
      <c r="PVQ35" s="70"/>
      <c r="PVR35" s="30"/>
      <c r="PVS35" s="30"/>
      <c r="PVT35" s="29"/>
      <c r="PVU35" s="29"/>
      <c r="PVV35" s="69"/>
      <c r="PVW35" s="69"/>
      <c r="PVX35" s="69"/>
      <c r="PVY35" s="69"/>
      <c r="PVZ35" s="70"/>
      <c r="PWA35" s="70"/>
      <c r="PWB35" s="70"/>
      <c r="PWC35" s="70"/>
      <c r="PWD35" s="30"/>
      <c r="PWE35" s="30"/>
      <c r="PWF35" s="29"/>
      <c r="PWG35" s="29"/>
      <c r="PWH35" s="69"/>
      <c r="PWI35" s="69"/>
      <c r="PWJ35" s="69"/>
      <c r="PWK35" s="69"/>
      <c r="PWL35" s="70"/>
      <c r="PWM35" s="70"/>
      <c r="PWN35" s="70"/>
      <c r="PWO35" s="70"/>
      <c r="PWP35" s="30"/>
      <c r="PWQ35" s="30"/>
      <c r="PWR35" s="29"/>
      <c r="PWS35" s="29"/>
      <c r="PWT35" s="69"/>
      <c r="PWU35" s="69"/>
      <c r="PWV35" s="69"/>
      <c r="PWW35" s="69"/>
      <c r="PWX35" s="70"/>
      <c r="PWY35" s="70"/>
      <c r="PWZ35" s="70"/>
      <c r="PXA35" s="70"/>
      <c r="PXB35" s="30"/>
      <c r="PXC35" s="30"/>
      <c r="PXD35" s="29"/>
      <c r="PXE35" s="29"/>
      <c r="PXF35" s="69"/>
      <c r="PXG35" s="69"/>
      <c r="PXH35" s="69"/>
      <c r="PXI35" s="69"/>
      <c r="PXJ35" s="70"/>
      <c r="PXK35" s="70"/>
      <c r="PXL35" s="70"/>
      <c r="PXM35" s="70"/>
      <c r="PXN35" s="30"/>
      <c r="PXO35" s="30"/>
      <c r="PXP35" s="29"/>
      <c r="PXQ35" s="29"/>
      <c r="PXR35" s="69"/>
      <c r="PXS35" s="69"/>
      <c r="PXT35" s="69"/>
      <c r="PXU35" s="69"/>
      <c r="PXV35" s="70"/>
      <c r="PXW35" s="70"/>
      <c r="PXX35" s="70"/>
      <c r="PXY35" s="70"/>
      <c r="PXZ35" s="30"/>
      <c r="PYA35" s="30"/>
      <c r="PYB35" s="29"/>
      <c r="PYC35" s="29"/>
      <c r="PYD35" s="69"/>
      <c r="PYE35" s="69"/>
      <c r="PYF35" s="69"/>
      <c r="PYG35" s="69"/>
      <c r="PYH35" s="70"/>
      <c r="PYI35" s="70"/>
      <c r="PYJ35" s="70"/>
      <c r="PYK35" s="70"/>
      <c r="PYL35" s="30"/>
      <c r="PYM35" s="30"/>
      <c r="PYN35" s="29"/>
      <c r="PYO35" s="29"/>
      <c r="PYP35" s="69"/>
      <c r="PYQ35" s="69"/>
      <c r="PYR35" s="69"/>
      <c r="PYS35" s="69"/>
      <c r="PYT35" s="70"/>
      <c r="PYU35" s="70"/>
      <c r="PYV35" s="70"/>
      <c r="PYW35" s="70"/>
      <c r="PYX35" s="30"/>
      <c r="PYY35" s="30"/>
      <c r="PYZ35" s="29"/>
      <c r="PZA35" s="29"/>
      <c r="PZB35" s="69"/>
      <c r="PZC35" s="69"/>
      <c r="PZD35" s="69"/>
      <c r="PZE35" s="69"/>
      <c r="PZF35" s="70"/>
      <c r="PZG35" s="70"/>
      <c r="PZH35" s="70"/>
      <c r="PZI35" s="70"/>
      <c r="PZJ35" s="30"/>
      <c r="PZK35" s="30"/>
      <c r="PZL35" s="29"/>
      <c r="PZM35" s="29"/>
      <c r="PZN35" s="69"/>
      <c r="PZO35" s="69"/>
      <c r="PZP35" s="69"/>
      <c r="PZQ35" s="69"/>
      <c r="PZR35" s="70"/>
      <c r="PZS35" s="70"/>
      <c r="PZT35" s="70"/>
      <c r="PZU35" s="70"/>
      <c r="PZV35" s="30"/>
      <c r="PZW35" s="30"/>
      <c r="PZX35" s="29"/>
      <c r="PZY35" s="29"/>
      <c r="PZZ35" s="69"/>
      <c r="QAA35" s="69"/>
      <c r="QAB35" s="69"/>
      <c r="QAC35" s="69"/>
      <c r="QAD35" s="70"/>
      <c r="QAE35" s="70"/>
      <c r="QAF35" s="70"/>
      <c r="QAG35" s="70"/>
      <c r="QAH35" s="30"/>
      <c r="QAI35" s="30"/>
      <c r="QAJ35" s="29"/>
      <c r="QAK35" s="29"/>
      <c r="QAL35" s="69"/>
      <c r="QAM35" s="69"/>
      <c r="QAN35" s="69"/>
      <c r="QAO35" s="69"/>
      <c r="QAP35" s="70"/>
      <c r="QAQ35" s="70"/>
      <c r="QAR35" s="70"/>
      <c r="QAS35" s="70"/>
      <c r="QAT35" s="30"/>
      <c r="QAU35" s="30"/>
      <c r="QAV35" s="29"/>
      <c r="QAW35" s="29"/>
      <c r="QAX35" s="69"/>
      <c r="QAY35" s="69"/>
      <c r="QAZ35" s="69"/>
      <c r="QBA35" s="69"/>
      <c r="QBB35" s="70"/>
      <c r="QBC35" s="70"/>
      <c r="QBD35" s="70"/>
      <c r="QBE35" s="70"/>
      <c r="QBF35" s="30"/>
      <c r="QBG35" s="30"/>
      <c r="QBH35" s="29"/>
      <c r="QBI35" s="29"/>
      <c r="QBJ35" s="69"/>
      <c r="QBK35" s="69"/>
      <c r="QBL35" s="69"/>
      <c r="QBM35" s="69"/>
      <c r="QBN35" s="70"/>
      <c r="QBO35" s="70"/>
      <c r="QBP35" s="70"/>
      <c r="QBQ35" s="70"/>
      <c r="QBR35" s="30"/>
      <c r="QBS35" s="30"/>
      <c r="QBT35" s="29"/>
      <c r="QBU35" s="29"/>
      <c r="QBV35" s="69"/>
      <c r="QBW35" s="69"/>
      <c r="QBX35" s="69"/>
      <c r="QBY35" s="69"/>
      <c r="QBZ35" s="70"/>
      <c r="QCA35" s="70"/>
      <c r="QCB35" s="70"/>
      <c r="QCC35" s="70"/>
      <c r="QCD35" s="30"/>
      <c r="QCE35" s="30"/>
      <c r="QCF35" s="29"/>
      <c r="QCG35" s="29"/>
      <c r="QCH35" s="69"/>
      <c r="QCI35" s="69"/>
      <c r="QCJ35" s="69"/>
      <c r="QCK35" s="69"/>
      <c r="QCL35" s="70"/>
      <c r="QCM35" s="70"/>
      <c r="QCN35" s="70"/>
      <c r="QCO35" s="70"/>
      <c r="QCP35" s="30"/>
      <c r="QCQ35" s="30"/>
      <c r="QCR35" s="29"/>
      <c r="QCS35" s="29"/>
      <c r="QCT35" s="69"/>
      <c r="QCU35" s="69"/>
      <c r="QCV35" s="69"/>
      <c r="QCW35" s="69"/>
      <c r="QCX35" s="70"/>
      <c r="QCY35" s="70"/>
      <c r="QCZ35" s="70"/>
      <c r="QDA35" s="70"/>
      <c r="QDB35" s="30"/>
      <c r="QDC35" s="30"/>
      <c r="QDD35" s="29"/>
      <c r="QDE35" s="29"/>
      <c r="QDF35" s="69"/>
      <c r="QDG35" s="69"/>
      <c r="QDH35" s="69"/>
      <c r="QDI35" s="69"/>
      <c r="QDJ35" s="70"/>
      <c r="QDK35" s="70"/>
      <c r="QDL35" s="70"/>
      <c r="QDM35" s="70"/>
      <c r="QDN35" s="30"/>
      <c r="QDO35" s="30"/>
      <c r="QDP35" s="29"/>
      <c r="QDQ35" s="29"/>
      <c r="QDR35" s="69"/>
      <c r="QDS35" s="69"/>
      <c r="QDT35" s="69"/>
      <c r="QDU35" s="69"/>
      <c r="QDV35" s="70"/>
      <c r="QDW35" s="70"/>
      <c r="QDX35" s="70"/>
      <c r="QDY35" s="70"/>
      <c r="QDZ35" s="30"/>
      <c r="QEA35" s="30"/>
      <c r="QEB35" s="29"/>
      <c r="QEC35" s="29"/>
      <c r="QED35" s="69"/>
      <c r="QEE35" s="69"/>
      <c r="QEF35" s="69"/>
      <c r="QEG35" s="69"/>
      <c r="QEH35" s="70"/>
      <c r="QEI35" s="70"/>
      <c r="QEJ35" s="70"/>
      <c r="QEK35" s="70"/>
      <c r="QEL35" s="30"/>
      <c r="QEM35" s="30"/>
      <c r="QEN35" s="29"/>
      <c r="QEO35" s="29"/>
      <c r="QEP35" s="69"/>
      <c r="QEQ35" s="69"/>
      <c r="QER35" s="69"/>
      <c r="QES35" s="69"/>
      <c r="QET35" s="70"/>
      <c r="QEU35" s="70"/>
      <c r="QEV35" s="70"/>
      <c r="QEW35" s="70"/>
      <c r="QEX35" s="30"/>
      <c r="QEY35" s="30"/>
      <c r="QEZ35" s="29"/>
      <c r="QFA35" s="29"/>
      <c r="QFB35" s="69"/>
      <c r="QFC35" s="69"/>
      <c r="QFD35" s="69"/>
      <c r="QFE35" s="69"/>
      <c r="QFF35" s="70"/>
      <c r="QFG35" s="70"/>
      <c r="QFH35" s="70"/>
      <c r="QFI35" s="70"/>
      <c r="QFJ35" s="30"/>
      <c r="QFK35" s="30"/>
      <c r="QFL35" s="29"/>
      <c r="QFM35" s="29"/>
      <c r="QFN35" s="69"/>
      <c r="QFO35" s="69"/>
      <c r="QFP35" s="69"/>
      <c r="QFQ35" s="69"/>
      <c r="QFR35" s="70"/>
      <c r="QFS35" s="70"/>
      <c r="QFT35" s="70"/>
      <c r="QFU35" s="70"/>
      <c r="QFV35" s="30"/>
      <c r="QFW35" s="30"/>
      <c r="QFX35" s="29"/>
      <c r="QFY35" s="29"/>
      <c r="QFZ35" s="69"/>
      <c r="QGA35" s="69"/>
      <c r="QGB35" s="69"/>
      <c r="QGC35" s="69"/>
      <c r="QGD35" s="70"/>
      <c r="QGE35" s="70"/>
      <c r="QGF35" s="70"/>
      <c r="QGG35" s="70"/>
      <c r="QGH35" s="30"/>
      <c r="QGI35" s="30"/>
      <c r="QGJ35" s="29"/>
      <c r="QGK35" s="29"/>
      <c r="QGL35" s="69"/>
      <c r="QGM35" s="69"/>
      <c r="QGN35" s="69"/>
      <c r="QGO35" s="69"/>
      <c r="QGP35" s="70"/>
      <c r="QGQ35" s="70"/>
      <c r="QGR35" s="70"/>
      <c r="QGS35" s="70"/>
      <c r="QGT35" s="30"/>
      <c r="QGU35" s="30"/>
      <c r="QGV35" s="29"/>
      <c r="QGW35" s="29"/>
      <c r="QGX35" s="69"/>
      <c r="QGY35" s="69"/>
      <c r="QGZ35" s="69"/>
      <c r="QHA35" s="69"/>
      <c r="QHB35" s="70"/>
      <c r="QHC35" s="70"/>
      <c r="QHD35" s="70"/>
      <c r="QHE35" s="70"/>
      <c r="QHF35" s="30"/>
      <c r="QHG35" s="30"/>
      <c r="QHH35" s="29"/>
      <c r="QHI35" s="29"/>
      <c r="QHJ35" s="69"/>
      <c r="QHK35" s="69"/>
      <c r="QHL35" s="69"/>
      <c r="QHM35" s="69"/>
      <c r="QHN35" s="70"/>
      <c r="QHO35" s="70"/>
      <c r="QHP35" s="70"/>
      <c r="QHQ35" s="70"/>
      <c r="QHR35" s="30"/>
      <c r="QHS35" s="30"/>
      <c r="QHT35" s="29"/>
      <c r="QHU35" s="29"/>
      <c r="QHV35" s="69"/>
      <c r="QHW35" s="69"/>
      <c r="QHX35" s="69"/>
      <c r="QHY35" s="69"/>
      <c r="QHZ35" s="70"/>
      <c r="QIA35" s="70"/>
      <c r="QIB35" s="70"/>
      <c r="QIC35" s="70"/>
      <c r="QID35" s="30"/>
      <c r="QIE35" s="30"/>
      <c r="QIF35" s="29"/>
      <c r="QIG35" s="29"/>
      <c r="QIH35" s="69"/>
      <c r="QII35" s="69"/>
      <c r="QIJ35" s="69"/>
      <c r="QIK35" s="69"/>
      <c r="QIL35" s="70"/>
      <c r="QIM35" s="70"/>
      <c r="QIN35" s="70"/>
      <c r="QIO35" s="70"/>
      <c r="QIP35" s="30"/>
      <c r="QIQ35" s="30"/>
      <c r="QIR35" s="29"/>
      <c r="QIS35" s="29"/>
      <c r="QIT35" s="69"/>
      <c r="QIU35" s="69"/>
      <c r="QIV35" s="69"/>
      <c r="QIW35" s="69"/>
      <c r="QIX35" s="70"/>
      <c r="QIY35" s="70"/>
      <c r="QIZ35" s="70"/>
      <c r="QJA35" s="70"/>
      <c r="QJB35" s="30"/>
      <c r="QJC35" s="30"/>
      <c r="QJD35" s="29"/>
      <c r="QJE35" s="29"/>
      <c r="QJF35" s="69"/>
      <c r="QJG35" s="69"/>
      <c r="QJH35" s="69"/>
      <c r="QJI35" s="69"/>
      <c r="QJJ35" s="70"/>
      <c r="QJK35" s="70"/>
      <c r="QJL35" s="70"/>
      <c r="QJM35" s="70"/>
      <c r="QJN35" s="30"/>
      <c r="QJO35" s="30"/>
      <c r="QJP35" s="29"/>
      <c r="QJQ35" s="29"/>
      <c r="QJR35" s="69"/>
      <c r="QJS35" s="69"/>
      <c r="QJT35" s="69"/>
      <c r="QJU35" s="69"/>
      <c r="QJV35" s="70"/>
      <c r="QJW35" s="70"/>
      <c r="QJX35" s="70"/>
      <c r="QJY35" s="70"/>
      <c r="QJZ35" s="30"/>
      <c r="QKA35" s="30"/>
      <c r="QKB35" s="29"/>
      <c r="QKC35" s="29"/>
      <c r="QKD35" s="69"/>
      <c r="QKE35" s="69"/>
      <c r="QKF35" s="69"/>
      <c r="QKG35" s="69"/>
      <c r="QKH35" s="70"/>
      <c r="QKI35" s="70"/>
      <c r="QKJ35" s="70"/>
      <c r="QKK35" s="70"/>
      <c r="QKL35" s="30"/>
      <c r="QKM35" s="30"/>
      <c r="QKN35" s="29"/>
      <c r="QKO35" s="29"/>
      <c r="QKP35" s="69"/>
      <c r="QKQ35" s="69"/>
      <c r="QKR35" s="69"/>
      <c r="QKS35" s="69"/>
      <c r="QKT35" s="70"/>
      <c r="QKU35" s="70"/>
      <c r="QKV35" s="70"/>
      <c r="QKW35" s="70"/>
      <c r="QKX35" s="30"/>
      <c r="QKY35" s="30"/>
      <c r="QKZ35" s="29"/>
      <c r="QLA35" s="29"/>
      <c r="QLB35" s="69"/>
      <c r="QLC35" s="69"/>
      <c r="QLD35" s="69"/>
      <c r="QLE35" s="69"/>
      <c r="QLF35" s="70"/>
      <c r="QLG35" s="70"/>
      <c r="QLH35" s="70"/>
      <c r="QLI35" s="70"/>
      <c r="QLJ35" s="30"/>
      <c r="QLK35" s="30"/>
      <c r="QLL35" s="29"/>
      <c r="QLM35" s="29"/>
      <c r="QLN35" s="69"/>
      <c r="QLO35" s="69"/>
      <c r="QLP35" s="69"/>
      <c r="QLQ35" s="69"/>
      <c r="QLR35" s="70"/>
      <c r="QLS35" s="70"/>
      <c r="QLT35" s="70"/>
      <c r="QLU35" s="70"/>
      <c r="QLV35" s="30"/>
      <c r="QLW35" s="30"/>
      <c r="QLX35" s="29"/>
      <c r="QLY35" s="29"/>
      <c r="QLZ35" s="69"/>
      <c r="QMA35" s="69"/>
      <c r="QMB35" s="69"/>
      <c r="QMC35" s="69"/>
      <c r="QMD35" s="70"/>
      <c r="QME35" s="70"/>
      <c r="QMF35" s="70"/>
      <c r="QMG35" s="70"/>
      <c r="QMH35" s="30"/>
      <c r="QMI35" s="30"/>
      <c r="QMJ35" s="29"/>
      <c r="QMK35" s="29"/>
      <c r="QML35" s="69"/>
      <c r="QMM35" s="69"/>
      <c r="QMN35" s="69"/>
      <c r="QMO35" s="69"/>
      <c r="QMP35" s="70"/>
      <c r="QMQ35" s="70"/>
      <c r="QMR35" s="70"/>
      <c r="QMS35" s="70"/>
      <c r="QMT35" s="30"/>
      <c r="QMU35" s="30"/>
      <c r="QMV35" s="29"/>
      <c r="QMW35" s="29"/>
      <c r="QMX35" s="69"/>
      <c r="QMY35" s="69"/>
      <c r="QMZ35" s="69"/>
      <c r="QNA35" s="69"/>
      <c r="QNB35" s="70"/>
      <c r="QNC35" s="70"/>
      <c r="QND35" s="70"/>
      <c r="QNE35" s="70"/>
      <c r="QNF35" s="30"/>
      <c r="QNG35" s="30"/>
      <c r="QNH35" s="29"/>
      <c r="QNI35" s="29"/>
      <c r="QNJ35" s="69"/>
      <c r="QNK35" s="69"/>
      <c r="QNL35" s="69"/>
      <c r="QNM35" s="69"/>
      <c r="QNN35" s="70"/>
      <c r="QNO35" s="70"/>
      <c r="QNP35" s="70"/>
      <c r="QNQ35" s="70"/>
      <c r="QNR35" s="30"/>
      <c r="QNS35" s="30"/>
      <c r="QNT35" s="29"/>
      <c r="QNU35" s="29"/>
      <c r="QNV35" s="69"/>
      <c r="QNW35" s="69"/>
      <c r="QNX35" s="69"/>
      <c r="QNY35" s="69"/>
      <c r="QNZ35" s="70"/>
      <c r="QOA35" s="70"/>
      <c r="QOB35" s="70"/>
      <c r="QOC35" s="70"/>
      <c r="QOD35" s="30"/>
      <c r="QOE35" s="30"/>
      <c r="QOF35" s="29"/>
      <c r="QOG35" s="29"/>
      <c r="QOH35" s="69"/>
      <c r="QOI35" s="69"/>
      <c r="QOJ35" s="69"/>
      <c r="QOK35" s="69"/>
      <c r="QOL35" s="70"/>
      <c r="QOM35" s="70"/>
      <c r="QON35" s="70"/>
      <c r="QOO35" s="70"/>
      <c r="QOP35" s="30"/>
      <c r="QOQ35" s="30"/>
      <c r="QOR35" s="29"/>
      <c r="QOS35" s="29"/>
      <c r="QOT35" s="69"/>
      <c r="QOU35" s="69"/>
      <c r="QOV35" s="69"/>
      <c r="QOW35" s="69"/>
      <c r="QOX35" s="70"/>
      <c r="QOY35" s="70"/>
      <c r="QOZ35" s="70"/>
      <c r="QPA35" s="70"/>
      <c r="QPB35" s="30"/>
      <c r="QPC35" s="30"/>
      <c r="QPD35" s="29"/>
      <c r="QPE35" s="29"/>
      <c r="QPF35" s="69"/>
      <c r="QPG35" s="69"/>
      <c r="QPH35" s="69"/>
      <c r="QPI35" s="69"/>
      <c r="QPJ35" s="70"/>
      <c r="QPK35" s="70"/>
      <c r="QPL35" s="70"/>
      <c r="QPM35" s="70"/>
      <c r="QPN35" s="30"/>
      <c r="QPO35" s="30"/>
      <c r="QPP35" s="29"/>
      <c r="QPQ35" s="29"/>
      <c r="QPR35" s="69"/>
      <c r="QPS35" s="69"/>
      <c r="QPT35" s="69"/>
      <c r="QPU35" s="69"/>
      <c r="QPV35" s="70"/>
      <c r="QPW35" s="70"/>
      <c r="QPX35" s="70"/>
      <c r="QPY35" s="70"/>
      <c r="QPZ35" s="30"/>
      <c r="QQA35" s="30"/>
      <c r="QQB35" s="29"/>
      <c r="QQC35" s="29"/>
      <c r="QQD35" s="69"/>
      <c r="QQE35" s="69"/>
      <c r="QQF35" s="69"/>
      <c r="QQG35" s="69"/>
      <c r="QQH35" s="70"/>
      <c r="QQI35" s="70"/>
      <c r="QQJ35" s="70"/>
      <c r="QQK35" s="70"/>
      <c r="QQL35" s="30"/>
      <c r="QQM35" s="30"/>
      <c r="QQN35" s="29"/>
      <c r="QQO35" s="29"/>
      <c r="QQP35" s="69"/>
      <c r="QQQ35" s="69"/>
      <c r="QQR35" s="69"/>
      <c r="QQS35" s="69"/>
      <c r="QQT35" s="70"/>
      <c r="QQU35" s="70"/>
      <c r="QQV35" s="70"/>
      <c r="QQW35" s="70"/>
      <c r="QQX35" s="30"/>
      <c r="QQY35" s="30"/>
      <c r="QQZ35" s="29"/>
      <c r="QRA35" s="29"/>
      <c r="QRB35" s="69"/>
      <c r="QRC35" s="69"/>
      <c r="QRD35" s="69"/>
      <c r="QRE35" s="69"/>
      <c r="QRF35" s="70"/>
      <c r="QRG35" s="70"/>
      <c r="QRH35" s="70"/>
      <c r="QRI35" s="70"/>
      <c r="QRJ35" s="30"/>
      <c r="QRK35" s="30"/>
      <c r="QRL35" s="29"/>
      <c r="QRM35" s="29"/>
      <c r="QRN35" s="69"/>
      <c r="QRO35" s="69"/>
      <c r="QRP35" s="69"/>
      <c r="QRQ35" s="69"/>
      <c r="QRR35" s="70"/>
      <c r="QRS35" s="70"/>
      <c r="QRT35" s="70"/>
      <c r="QRU35" s="70"/>
      <c r="QRV35" s="30"/>
      <c r="QRW35" s="30"/>
      <c r="QRX35" s="29"/>
      <c r="QRY35" s="29"/>
      <c r="QRZ35" s="69"/>
      <c r="QSA35" s="69"/>
      <c r="QSB35" s="69"/>
      <c r="QSC35" s="69"/>
      <c r="QSD35" s="70"/>
      <c r="QSE35" s="70"/>
      <c r="QSF35" s="70"/>
      <c r="QSG35" s="70"/>
      <c r="QSH35" s="30"/>
      <c r="QSI35" s="30"/>
      <c r="QSJ35" s="29"/>
      <c r="QSK35" s="29"/>
      <c r="QSL35" s="69"/>
      <c r="QSM35" s="69"/>
      <c r="QSN35" s="69"/>
      <c r="QSO35" s="69"/>
      <c r="QSP35" s="70"/>
      <c r="QSQ35" s="70"/>
      <c r="QSR35" s="70"/>
      <c r="QSS35" s="70"/>
      <c r="QST35" s="30"/>
      <c r="QSU35" s="30"/>
      <c r="QSV35" s="29"/>
      <c r="QSW35" s="29"/>
      <c r="QSX35" s="69"/>
      <c r="QSY35" s="69"/>
      <c r="QSZ35" s="69"/>
      <c r="QTA35" s="69"/>
      <c r="QTB35" s="70"/>
      <c r="QTC35" s="70"/>
      <c r="QTD35" s="70"/>
      <c r="QTE35" s="70"/>
      <c r="QTF35" s="30"/>
      <c r="QTG35" s="30"/>
      <c r="QTH35" s="29"/>
      <c r="QTI35" s="29"/>
      <c r="QTJ35" s="69"/>
      <c r="QTK35" s="69"/>
      <c r="QTL35" s="69"/>
      <c r="QTM35" s="69"/>
      <c r="QTN35" s="70"/>
      <c r="QTO35" s="70"/>
      <c r="QTP35" s="70"/>
      <c r="QTQ35" s="70"/>
      <c r="QTR35" s="30"/>
      <c r="QTS35" s="30"/>
      <c r="QTT35" s="29"/>
      <c r="QTU35" s="29"/>
      <c r="QTV35" s="69"/>
      <c r="QTW35" s="69"/>
      <c r="QTX35" s="69"/>
      <c r="QTY35" s="69"/>
      <c r="QTZ35" s="70"/>
      <c r="QUA35" s="70"/>
      <c r="QUB35" s="70"/>
      <c r="QUC35" s="70"/>
      <c r="QUD35" s="30"/>
      <c r="QUE35" s="30"/>
      <c r="QUF35" s="29"/>
      <c r="QUG35" s="29"/>
      <c r="QUH35" s="69"/>
      <c r="QUI35" s="69"/>
      <c r="QUJ35" s="69"/>
      <c r="QUK35" s="69"/>
      <c r="QUL35" s="70"/>
      <c r="QUM35" s="70"/>
      <c r="QUN35" s="70"/>
      <c r="QUO35" s="70"/>
      <c r="QUP35" s="30"/>
      <c r="QUQ35" s="30"/>
      <c r="QUR35" s="29"/>
      <c r="QUS35" s="29"/>
      <c r="QUT35" s="69"/>
      <c r="QUU35" s="69"/>
      <c r="QUV35" s="69"/>
      <c r="QUW35" s="69"/>
      <c r="QUX35" s="70"/>
      <c r="QUY35" s="70"/>
      <c r="QUZ35" s="70"/>
      <c r="QVA35" s="70"/>
      <c r="QVB35" s="30"/>
      <c r="QVC35" s="30"/>
      <c r="QVD35" s="29"/>
      <c r="QVE35" s="29"/>
      <c r="QVF35" s="69"/>
      <c r="QVG35" s="69"/>
      <c r="QVH35" s="69"/>
      <c r="QVI35" s="69"/>
      <c r="QVJ35" s="70"/>
      <c r="QVK35" s="70"/>
      <c r="QVL35" s="70"/>
      <c r="QVM35" s="70"/>
      <c r="QVN35" s="30"/>
      <c r="QVO35" s="30"/>
      <c r="QVP35" s="29"/>
      <c r="QVQ35" s="29"/>
      <c r="QVR35" s="69"/>
      <c r="QVS35" s="69"/>
      <c r="QVT35" s="69"/>
      <c r="QVU35" s="69"/>
      <c r="QVV35" s="70"/>
      <c r="QVW35" s="70"/>
      <c r="QVX35" s="70"/>
      <c r="QVY35" s="70"/>
      <c r="QVZ35" s="30"/>
      <c r="QWA35" s="30"/>
      <c r="QWB35" s="29"/>
      <c r="QWC35" s="29"/>
      <c r="QWD35" s="69"/>
      <c r="QWE35" s="69"/>
      <c r="QWF35" s="69"/>
      <c r="QWG35" s="69"/>
      <c r="QWH35" s="70"/>
      <c r="QWI35" s="70"/>
      <c r="QWJ35" s="70"/>
      <c r="QWK35" s="70"/>
      <c r="QWL35" s="30"/>
      <c r="QWM35" s="30"/>
      <c r="QWN35" s="29"/>
      <c r="QWO35" s="29"/>
      <c r="QWP35" s="69"/>
      <c r="QWQ35" s="69"/>
      <c r="QWR35" s="69"/>
      <c r="QWS35" s="69"/>
      <c r="QWT35" s="70"/>
      <c r="QWU35" s="70"/>
      <c r="QWV35" s="70"/>
      <c r="QWW35" s="70"/>
      <c r="QWX35" s="30"/>
      <c r="QWY35" s="30"/>
      <c r="QWZ35" s="29"/>
      <c r="QXA35" s="29"/>
      <c r="QXB35" s="69"/>
      <c r="QXC35" s="69"/>
      <c r="QXD35" s="69"/>
      <c r="QXE35" s="69"/>
      <c r="QXF35" s="70"/>
      <c r="QXG35" s="70"/>
      <c r="QXH35" s="70"/>
      <c r="QXI35" s="70"/>
      <c r="QXJ35" s="30"/>
      <c r="QXK35" s="30"/>
      <c r="QXL35" s="29"/>
      <c r="QXM35" s="29"/>
      <c r="QXN35" s="69"/>
      <c r="QXO35" s="69"/>
      <c r="QXP35" s="69"/>
      <c r="QXQ35" s="69"/>
      <c r="QXR35" s="70"/>
      <c r="QXS35" s="70"/>
      <c r="QXT35" s="70"/>
      <c r="QXU35" s="70"/>
      <c r="QXV35" s="30"/>
      <c r="QXW35" s="30"/>
      <c r="QXX35" s="29"/>
      <c r="QXY35" s="29"/>
      <c r="QXZ35" s="69"/>
      <c r="QYA35" s="69"/>
      <c r="QYB35" s="69"/>
      <c r="QYC35" s="69"/>
      <c r="QYD35" s="70"/>
      <c r="QYE35" s="70"/>
      <c r="QYF35" s="70"/>
      <c r="QYG35" s="70"/>
      <c r="QYH35" s="30"/>
      <c r="QYI35" s="30"/>
      <c r="QYJ35" s="29"/>
      <c r="QYK35" s="29"/>
      <c r="QYL35" s="69"/>
      <c r="QYM35" s="69"/>
      <c r="QYN35" s="69"/>
      <c r="QYO35" s="69"/>
      <c r="QYP35" s="70"/>
      <c r="QYQ35" s="70"/>
      <c r="QYR35" s="70"/>
      <c r="QYS35" s="70"/>
      <c r="QYT35" s="30"/>
      <c r="QYU35" s="30"/>
      <c r="QYV35" s="29"/>
      <c r="QYW35" s="29"/>
      <c r="QYX35" s="69"/>
      <c r="QYY35" s="69"/>
      <c r="QYZ35" s="69"/>
      <c r="QZA35" s="69"/>
      <c r="QZB35" s="70"/>
      <c r="QZC35" s="70"/>
      <c r="QZD35" s="70"/>
      <c r="QZE35" s="70"/>
      <c r="QZF35" s="30"/>
      <c r="QZG35" s="30"/>
      <c r="QZH35" s="29"/>
      <c r="QZI35" s="29"/>
      <c r="QZJ35" s="69"/>
      <c r="QZK35" s="69"/>
      <c r="QZL35" s="69"/>
      <c r="QZM35" s="69"/>
      <c r="QZN35" s="70"/>
      <c r="QZO35" s="70"/>
      <c r="QZP35" s="70"/>
      <c r="QZQ35" s="70"/>
      <c r="QZR35" s="30"/>
      <c r="QZS35" s="30"/>
      <c r="QZT35" s="29"/>
      <c r="QZU35" s="29"/>
      <c r="QZV35" s="69"/>
      <c r="QZW35" s="69"/>
      <c r="QZX35" s="69"/>
      <c r="QZY35" s="69"/>
      <c r="QZZ35" s="70"/>
      <c r="RAA35" s="70"/>
      <c r="RAB35" s="70"/>
      <c r="RAC35" s="70"/>
      <c r="RAD35" s="30"/>
      <c r="RAE35" s="30"/>
      <c r="RAF35" s="29"/>
      <c r="RAG35" s="29"/>
      <c r="RAH35" s="69"/>
      <c r="RAI35" s="69"/>
      <c r="RAJ35" s="69"/>
      <c r="RAK35" s="69"/>
      <c r="RAL35" s="70"/>
      <c r="RAM35" s="70"/>
      <c r="RAN35" s="70"/>
      <c r="RAO35" s="70"/>
      <c r="RAP35" s="30"/>
      <c r="RAQ35" s="30"/>
      <c r="RAR35" s="29"/>
      <c r="RAS35" s="29"/>
      <c r="RAT35" s="69"/>
      <c r="RAU35" s="69"/>
      <c r="RAV35" s="69"/>
      <c r="RAW35" s="69"/>
      <c r="RAX35" s="70"/>
      <c r="RAY35" s="70"/>
      <c r="RAZ35" s="70"/>
      <c r="RBA35" s="70"/>
      <c r="RBB35" s="30"/>
      <c r="RBC35" s="30"/>
      <c r="RBD35" s="29"/>
      <c r="RBE35" s="29"/>
      <c r="RBF35" s="69"/>
      <c r="RBG35" s="69"/>
      <c r="RBH35" s="69"/>
      <c r="RBI35" s="69"/>
      <c r="RBJ35" s="70"/>
      <c r="RBK35" s="70"/>
      <c r="RBL35" s="70"/>
      <c r="RBM35" s="70"/>
      <c r="RBN35" s="30"/>
      <c r="RBO35" s="30"/>
      <c r="RBP35" s="29"/>
      <c r="RBQ35" s="29"/>
      <c r="RBR35" s="69"/>
      <c r="RBS35" s="69"/>
      <c r="RBT35" s="69"/>
      <c r="RBU35" s="69"/>
      <c r="RBV35" s="70"/>
      <c r="RBW35" s="70"/>
      <c r="RBX35" s="70"/>
      <c r="RBY35" s="70"/>
      <c r="RBZ35" s="30"/>
      <c r="RCA35" s="30"/>
      <c r="RCB35" s="29"/>
      <c r="RCC35" s="29"/>
      <c r="RCD35" s="69"/>
      <c r="RCE35" s="69"/>
      <c r="RCF35" s="69"/>
      <c r="RCG35" s="69"/>
      <c r="RCH35" s="70"/>
      <c r="RCI35" s="70"/>
      <c r="RCJ35" s="70"/>
      <c r="RCK35" s="70"/>
      <c r="RCL35" s="30"/>
      <c r="RCM35" s="30"/>
      <c r="RCN35" s="29"/>
      <c r="RCO35" s="29"/>
      <c r="RCP35" s="69"/>
      <c r="RCQ35" s="69"/>
      <c r="RCR35" s="69"/>
      <c r="RCS35" s="69"/>
      <c r="RCT35" s="70"/>
      <c r="RCU35" s="70"/>
      <c r="RCV35" s="70"/>
      <c r="RCW35" s="70"/>
      <c r="RCX35" s="30"/>
      <c r="RCY35" s="30"/>
      <c r="RCZ35" s="29"/>
      <c r="RDA35" s="29"/>
      <c r="RDB35" s="69"/>
      <c r="RDC35" s="69"/>
      <c r="RDD35" s="69"/>
      <c r="RDE35" s="69"/>
      <c r="RDF35" s="70"/>
      <c r="RDG35" s="70"/>
      <c r="RDH35" s="70"/>
      <c r="RDI35" s="70"/>
      <c r="RDJ35" s="30"/>
      <c r="RDK35" s="30"/>
      <c r="RDL35" s="29"/>
      <c r="RDM35" s="29"/>
      <c r="RDN35" s="69"/>
      <c r="RDO35" s="69"/>
      <c r="RDP35" s="69"/>
      <c r="RDQ35" s="69"/>
      <c r="RDR35" s="70"/>
      <c r="RDS35" s="70"/>
      <c r="RDT35" s="70"/>
      <c r="RDU35" s="70"/>
      <c r="RDV35" s="30"/>
      <c r="RDW35" s="30"/>
      <c r="RDX35" s="29"/>
      <c r="RDY35" s="29"/>
      <c r="RDZ35" s="69"/>
      <c r="REA35" s="69"/>
      <c r="REB35" s="69"/>
      <c r="REC35" s="69"/>
      <c r="RED35" s="70"/>
      <c r="REE35" s="70"/>
      <c r="REF35" s="70"/>
      <c r="REG35" s="70"/>
      <c r="REH35" s="30"/>
      <c r="REI35" s="30"/>
      <c r="REJ35" s="29"/>
      <c r="REK35" s="29"/>
      <c r="REL35" s="69"/>
      <c r="REM35" s="69"/>
      <c r="REN35" s="69"/>
      <c r="REO35" s="69"/>
      <c r="REP35" s="70"/>
      <c r="REQ35" s="70"/>
      <c r="RER35" s="70"/>
      <c r="RES35" s="70"/>
      <c r="RET35" s="30"/>
      <c r="REU35" s="30"/>
      <c r="REV35" s="29"/>
      <c r="REW35" s="29"/>
      <c r="REX35" s="69"/>
      <c r="REY35" s="69"/>
      <c r="REZ35" s="69"/>
      <c r="RFA35" s="69"/>
      <c r="RFB35" s="70"/>
      <c r="RFC35" s="70"/>
      <c r="RFD35" s="70"/>
      <c r="RFE35" s="70"/>
      <c r="RFF35" s="30"/>
      <c r="RFG35" s="30"/>
      <c r="RFH35" s="29"/>
      <c r="RFI35" s="29"/>
      <c r="RFJ35" s="69"/>
      <c r="RFK35" s="69"/>
      <c r="RFL35" s="69"/>
      <c r="RFM35" s="69"/>
      <c r="RFN35" s="70"/>
      <c r="RFO35" s="70"/>
      <c r="RFP35" s="70"/>
      <c r="RFQ35" s="70"/>
      <c r="RFR35" s="30"/>
      <c r="RFS35" s="30"/>
      <c r="RFT35" s="29"/>
      <c r="RFU35" s="29"/>
      <c r="RFV35" s="69"/>
      <c r="RFW35" s="69"/>
      <c r="RFX35" s="69"/>
      <c r="RFY35" s="69"/>
      <c r="RFZ35" s="70"/>
      <c r="RGA35" s="70"/>
      <c r="RGB35" s="70"/>
      <c r="RGC35" s="70"/>
      <c r="RGD35" s="30"/>
      <c r="RGE35" s="30"/>
      <c r="RGF35" s="29"/>
      <c r="RGG35" s="29"/>
      <c r="RGH35" s="69"/>
      <c r="RGI35" s="69"/>
      <c r="RGJ35" s="69"/>
      <c r="RGK35" s="69"/>
      <c r="RGL35" s="70"/>
      <c r="RGM35" s="70"/>
      <c r="RGN35" s="70"/>
      <c r="RGO35" s="70"/>
      <c r="RGP35" s="30"/>
      <c r="RGQ35" s="30"/>
      <c r="RGR35" s="29"/>
      <c r="RGS35" s="29"/>
      <c r="RGT35" s="69"/>
      <c r="RGU35" s="69"/>
      <c r="RGV35" s="69"/>
      <c r="RGW35" s="69"/>
      <c r="RGX35" s="70"/>
      <c r="RGY35" s="70"/>
      <c r="RGZ35" s="70"/>
      <c r="RHA35" s="70"/>
      <c r="RHB35" s="30"/>
      <c r="RHC35" s="30"/>
      <c r="RHD35" s="29"/>
      <c r="RHE35" s="29"/>
      <c r="RHF35" s="69"/>
      <c r="RHG35" s="69"/>
      <c r="RHH35" s="69"/>
      <c r="RHI35" s="69"/>
      <c r="RHJ35" s="70"/>
      <c r="RHK35" s="70"/>
      <c r="RHL35" s="70"/>
      <c r="RHM35" s="70"/>
      <c r="RHN35" s="30"/>
      <c r="RHO35" s="30"/>
      <c r="RHP35" s="29"/>
      <c r="RHQ35" s="29"/>
      <c r="RHR35" s="69"/>
      <c r="RHS35" s="69"/>
      <c r="RHT35" s="69"/>
      <c r="RHU35" s="69"/>
      <c r="RHV35" s="70"/>
      <c r="RHW35" s="70"/>
      <c r="RHX35" s="70"/>
      <c r="RHY35" s="70"/>
      <c r="RHZ35" s="30"/>
      <c r="RIA35" s="30"/>
      <c r="RIB35" s="29"/>
      <c r="RIC35" s="29"/>
      <c r="RID35" s="69"/>
      <c r="RIE35" s="69"/>
      <c r="RIF35" s="69"/>
      <c r="RIG35" s="69"/>
      <c r="RIH35" s="70"/>
      <c r="RII35" s="70"/>
      <c r="RIJ35" s="70"/>
      <c r="RIK35" s="70"/>
      <c r="RIL35" s="30"/>
      <c r="RIM35" s="30"/>
      <c r="RIN35" s="29"/>
      <c r="RIO35" s="29"/>
      <c r="RIP35" s="69"/>
      <c r="RIQ35" s="69"/>
      <c r="RIR35" s="69"/>
      <c r="RIS35" s="69"/>
      <c r="RIT35" s="70"/>
      <c r="RIU35" s="70"/>
      <c r="RIV35" s="70"/>
      <c r="RIW35" s="70"/>
      <c r="RIX35" s="30"/>
      <c r="RIY35" s="30"/>
      <c r="RIZ35" s="29"/>
      <c r="RJA35" s="29"/>
      <c r="RJB35" s="69"/>
      <c r="RJC35" s="69"/>
      <c r="RJD35" s="69"/>
      <c r="RJE35" s="69"/>
      <c r="RJF35" s="70"/>
      <c r="RJG35" s="70"/>
      <c r="RJH35" s="70"/>
      <c r="RJI35" s="70"/>
      <c r="RJJ35" s="30"/>
      <c r="RJK35" s="30"/>
      <c r="RJL35" s="29"/>
      <c r="RJM35" s="29"/>
      <c r="RJN35" s="69"/>
      <c r="RJO35" s="69"/>
      <c r="RJP35" s="69"/>
      <c r="RJQ35" s="69"/>
      <c r="RJR35" s="70"/>
      <c r="RJS35" s="70"/>
      <c r="RJT35" s="70"/>
      <c r="RJU35" s="70"/>
      <c r="RJV35" s="30"/>
      <c r="RJW35" s="30"/>
      <c r="RJX35" s="29"/>
      <c r="RJY35" s="29"/>
      <c r="RJZ35" s="69"/>
      <c r="RKA35" s="69"/>
      <c r="RKB35" s="69"/>
      <c r="RKC35" s="69"/>
      <c r="RKD35" s="70"/>
      <c r="RKE35" s="70"/>
      <c r="RKF35" s="70"/>
      <c r="RKG35" s="70"/>
      <c r="RKH35" s="30"/>
      <c r="RKI35" s="30"/>
      <c r="RKJ35" s="29"/>
      <c r="RKK35" s="29"/>
      <c r="RKL35" s="69"/>
      <c r="RKM35" s="69"/>
      <c r="RKN35" s="69"/>
      <c r="RKO35" s="69"/>
      <c r="RKP35" s="70"/>
      <c r="RKQ35" s="70"/>
      <c r="RKR35" s="70"/>
      <c r="RKS35" s="70"/>
      <c r="RKT35" s="30"/>
      <c r="RKU35" s="30"/>
      <c r="RKV35" s="29"/>
      <c r="RKW35" s="29"/>
      <c r="RKX35" s="69"/>
      <c r="RKY35" s="69"/>
      <c r="RKZ35" s="69"/>
      <c r="RLA35" s="69"/>
      <c r="RLB35" s="70"/>
      <c r="RLC35" s="70"/>
      <c r="RLD35" s="70"/>
      <c r="RLE35" s="70"/>
      <c r="RLF35" s="30"/>
      <c r="RLG35" s="30"/>
      <c r="RLH35" s="29"/>
      <c r="RLI35" s="29"/>
      <c r="RLJ35" s="69"/>
      <c r="RLK35" s="69"/>
      <c r="RLL35" s="69"/>
      <c r="RLM35" s="69"/>
      <c r="RLN35" s="70"/>
      <c r="RLO35" s="70"/>
      <c r="RLP35" s="70"/>
      <c r="RLQ35" s="70"/>
      <c r="RLR35" s="30"/>
      <c r="RLS35" s="30"/>
      <c r="RLT35" s="29"/>
      <c r="RLU35" s="29"/>
      <c r="RLV35" s="69"/>
      <c r="RLW35" s="69"/>
      <c r="RLX35" s="69"/>
      <c r="RLY35" s="69"/>
      <c r="RLZ35" s="70"/>
      <c r="RMA35" s="70"/>
      <c r="RMB35" s="70"/>
      <c r="RMC35" s="70"/>
      <c r="RMD35" s="30"/>
      <c r="RME35" s="30"/>
      <c r="RMF35" s="29"/>
      <c r="RMG35" s="29"/>
      <c r="RMH35" s="69"/>
      <c r="RMI35" s="69"/>
      <c r="RMJ35" s="69"/>
      <c r="RMK35" s="69"/>
      <c r="RML35" s="70"/>
      <c r="RMM35" s="70"/>
      <c r="RMN35" s="70"/>
      <c r="RMO35" s="70"/>
      <c r="RMP35" s="30"/>
      <c r="RMQ35" s="30"/>
      <c r="RMR35" s="29"/>
      <c r="RMS35" s="29"/>
      <c r="RMT35" s="69"/>
      <c r="RMU35" s="69"/>
      <c r="RMV35" s="69"/>
      <c r="RMW35" s="69"/>
      <c r="RMX35" s="70"/>
      <c r="RMY35" s="70"/>
      <c r="RMZ35" s="70"/>
      <c r="RNA35" s="70"/>
      <c r="RNB35" s="30"/>
      <c r="RNC35" s="30"/>
      <c r="RND35" s="29"/>
      <c r="RNE35" s="29"/>
      <c r="RNF35" s="69"/>
      <c r="RNG35" s="69"/>
      <c r="RNH35" s="69"/>
      <c r="RNI35" s="69"/>
      <c r="RNJ35" s="70"/>
      <c r="RNK35" s="70"/>
      <c r="RNL35" s="70"/>
      <c r="RNM35" s="70"/>
      <c r="RNN35" s="30"/>
      <c r="RNO35" s="30"/>
      <c r="RNP35" s="29"/>
      <c r="RNQ35" s="29"/>
      <c r="RNR35" s="69"/>
      <c r="RNS35" s="69"/>
      <c r="RNT35" s="69"/>
      <c r="RNU35" s="69"/>
      <c r="RNV35" s="70"/>
      <c r="RNW35" s="70"/>
      <c r="RNX35" s="70"/>
      <c r="RNY35" s="70"/>
      <c r="RNZ35" s="30"/>
      <c r="ROA35" s="30"/>
      <c r="ROB35" s="29"/>
      <c r="ROC35" s="29"/>
      <c r="ROD35" s="69"/>
      <c r="ROE35" s="69"/>
      <c r="ROF35" s="69"/>
      <c r="ROG35" s="69"/>
      <c r="ROH35" s="70"/>
      <c r="ROI35" s="70"/>
      <c r="ROJ35" s="70"/>
      <c r="ROK35" s="70"/>
      <c r="ROL35" s="30"/>
      <c r="ROM35" s="30"/>
      <c r="RON35" s="29"/>
      <c r="ROO35" s="29"/>
      <c r="ROP35" s="69"/>
      <c r="ROQ35" s="69"/>
      <c r="ROR35" s="69"/>
      <c r="ROS35" s="69"/>
      <c r="ROT35" s="70"/>
      <c r="ROU35" s="70"/>
      <c r="ROV35" s="70"/>
      <c r="ROW35" s="70"/>
      <c r="ROX35" s="30"/>
      <c r="ROY35" s="30"/>
      <c r="ROZ35" s="29"/>
      <c r="RPA35" s="29"/>
      <c r="RPB35" s="69"/>
      <c r="RPC35" s="69"/>
      <c r="RPD35" s="69"/>
      <c r="RPE35" s="69"/>
      <c r="RPF35" s="70"/>
      <c r="RPG35" s="70"/>
      <c r="RPH35" s="70"/>
      <c r="RPI35" s="70"/>
      <c r="RPJ35" s="30"/>
      <c r="RPK35" s="30"/>
      <c r="RPL35" s="29"/>
      <c r="RPM35" s="29"/>
      <c r="RPN35" s="69"/>
      <c r="RPO35" s="69"/>
      <c r="RPP35" s="69"/>
      <c r="RPQ35" s="69"/>
      <c r="RPR35" s="70"/>
      <c r="RPS35" s="70"/>
      <c r="RPT35" s="70"/>
      <c r="RPU35" s="70"/>
      <c r="RPV35" s="30"/>
      <c r="RPW35" s="30"/>
      <c r="RPX35" s="29"/>
      <c r="RPY35" s="29"/>
      <c r="RPZ35" s="69"/>
      <c r="RQA35" s="69"/>
      <c r="RQB35" s="69"/>
      <c r="RQC35" s="69"/>
      <c r="RQD35" s="70"/>
      <c r="RQE35" s="70"/>
      <c r="RQF35" s="70"/>
      <c r="RQG35" s="70"/>
      <c r="RQH35" s="30"/>
      <c r="RQI35" s="30"/>
      <c r="RQJ35" s="29"/>
      <c r="RQK35" s="29"/>
      <c r="RQL35" s="69"/>
      <c r="RQM35" s="69"/>
      <c r="RQN35" s="69"/>
      <c r="RQO35" s="69"/>
      <c r="RQP35" s="70"/>
      <c r="RQQ35" s="70"/>
      <c r="RQR35" s="70"/>
      <c r="RQS35" s="70"/>
      <c r="RQT35" s="30"/>
      <c r="RQU35" s="30"/>
      <c r="RQV35" s="29"/>
      <c r="RQW35" s="29"/>
      <c r="RQX35" s="69"/>
      <c r="RQY35" s="69"/>
      <c r="RQZ35" s="69"/>
      <c r="RRA35" s="69"/>
      <c r="RRB35" s="70"/>
      <c r="RRC35" s="70"/>
      <c r="RRD35" s="70"/>
      <c r="RRE35" s="70"/>
      <c r="RRF35" s="30"/>
      <c r="RRG35" s="30"/>
      <c r="RRH35" s="29"/>
      <c r="RRI35" s="29"/>
      <c r="RRJ35" s="69"/>
      <c r="RRK35" s="69"/>
      <c r="RRL35" s="69"/>
      <c r="RRM35" s="69"/>
      <c r="RRN35" s="70"/>
      <c r="RRO35" s="70"/>
      <c r="RRP35" s="70"/>
      <c r="RRQ35" s="70"/>
      <c r="RRR35" s="30"/>
      <c r="RRS35" s="30"/>
      <c r="RRT35" s="29"/>
      <c r="RRU35" s="29"/>
      <c r="RRV35" s="69"/>
      <c r="RRW35" s="69"/>
      <c r="RRX35" s="69"/>
      <c r="RRY35" s="69"/>
      <c r="RRZ35" s="70"/>
      <c r="RSA35" s="70"/>
      <c r="RSB35" s="70"/>
      <c r="RSC35" s="70"/>
      <c r="RSD35" s="30"/>
      <c r="RSE35" s="30"/>
      <c r="RSF35" s="29"/>
      <c r="RSG35" s="29"/>
      <c r="RSH35" s="69"/>
      <c r="RSI35" s="69"/>
      <c r="RSJ35" s="69"/>
      <c r="RSK35" s="69"/>
      <c r="RSL35" s="70"/>
      <c r="RSM35" s="70"/>
      <c r="RSN35" s="70"/>
      <c r="RSO35" s="70"/>
      <c r="RSP35" s="30"/>
      <c r="RSQ35" s="30"/>
      <c r="RSR35" s="29"/>
      <c r="RSS35" s="29"/>
      <c r="RST35" s="69"/>
      <c r="RSU35" s="69"/>
      <c r="RSV35" s="69"/>
      <c r="RSW35" s="69"/>
      <c r="RSX35" s="70"/>
      <c r="RSY35" s="70"/>
      <c r="RSZ35" s="70"/>
      <c r="RTA35" s="70"/>
      <c r="RTB35" s="30"/>
      <c r="RTC35" s="30"/>
      <c r="RTD35" s="29"/>
      <c r="RTE35" s="29"/>
      <c r="RTF35" s="69"/>
      <c r="RTG35" s="69"/>
      <c r="RTH35" s="69"/>
      <c r="RTI35" s="69"/>
      <c r="RTJ35" s="70"/>
      <c r="RTK35" s="70"/>
      <c r="RTL35" s="70"/>
      <c r="RTM35" s="70"/>
      <c r="RTN35" s="30"/>
      <c r="RTO35" s="30"/>
      <c r="RTP35" s="29"/>
      <c r="RTQ35" s="29"/>
      <c r="RTR35" s="69"/>
      <c r="RTS35" s="69"/>
      <c r="RTT35" s="69"/>
      <c r="RTU35" s="69"/>
      <c r="RTV35" s="70"/>
      <c r="RTW35" s="70"/>
      <c r="RTX35" s="70"/>
      <c r="RTY35" s="70"/>
      <c r="RTZ35" s="30"/>
      <c r="RUA35" s="30"/>
      <c r="RUB35" s="29"/>
      <c r="RUC35" s="29"/>
      <c r="RUD35" s="69"/>
      <c r="RUE35" s="69"/>
      <c r="RUF35" s="69"/>
      <c r="RUG35" s="69"/>
      <c r="RUH35" s="70"/>
      <c r="RUI35" s="70"/>
      <c r="RUJ35" s="70"/>
      <c r="RUK35" s="70"/>
      <c r="RUL35" s="30"/>
      <c r="RUM35" s="30"/>
      <c r="RUN35" s="29"/>
      <c r="RUO35" s="29"/>
      <c r="RUP35" s="69"/>
      <c r="RUQ35" s="69"/>
      <c r="RUR35" s="69"/>
      <c r="RUS35" s="69"/>
      <c r="RUT35" s="70"/>
      <c r="RUU35" s="70"/>
      <c r="RUV35" s="70"/>
      <c r="RUW35" s="70"/>
      <c r="RUX35" s="30"/>
      <c r="RUY35" s="30"/>
      <c r="RUZ35" s="29"/>
      <c r="RVA35" s="29"/>
      <c r="RVB35" s="69"/>
      <c r="RVC35" s="69"/>
      <c r="RVD35" s="69"/>
      <c r="RVE35" s="69"/>
      <c r="RVF35" s="70"/>
      <c r="RVG35" s="70"/>
      <c r="RVH35" s="70"/>
      <c r="RVI35" s="70"/>
      <c r="RVJ35" s="30"/>
      <c r="RVK35" s="30"/>
      <c r="RVL35" s="29"/>
      <c r="RVM35" s="29"/>
      <c r="RVN35" s="69"/>
      <c r="RVO35" s="69"/>
      <c r="RVP35" s="69"/>
      <c r="RVQ35" s="69"/>
      <c r="RVR35" s="70"/>
      <c r="RVS35" s="70"/>
      <c r="RVT35" s="70"/>
      <c r="RVU35" s="70"/>
      <c r="RVV35" s="30"/>
      <c r="RVW35" s="30"/>
      <c r="RVX35" s="29"/>
      <c r="RVY35" s="29"/>
      <c r="RVZ35" s="69"/>
      <c r="RWA35" s="69"/>
      <c r="RWB35" s="69"/>
      <c r="RWC35" s="69"/>
      <c r="RWD35" s="70"/>
      <c r="RWE35" s="70"/>
      <c r="RWF35" s="70"/>
      <c r="RWG35" s="70"/>
      <c r="RWH35" s="30"/>
      <c r="RWI35" s="30"/>
      <c r="RWJ35" s="29"/>
      <c r="RWK35" s="29"/>
      <c r="RWL35" s="69"/>
      <c r="RWM35" s="69"/>
      <c r="RWN35" s="69"/>
      <c r="RWO35" s="69"/>
      <c r="RWP35" s="70"/>
      <c r="RWQ35" s="70"/>
      <c r="RWR35" s="70"/>
      <c r="RWS35" s="70"/>
      <c r="RWT35" s="30"/>
      <c r="RWU35" s="30"/>
      <c r="RWV35" s="29"/>
      <c r="RWW35" s="29"/>
      <c r="RWX35" s="69"/>
      <c r="RWY35" s="69"/>
      <c r="RWZ35" s="69"/>
      <c r="RXA35" s="69"/>
      <c r="RXB35" s="70"/>
      <c r="RXC35" s="70"/>
      <c r="RXD35" s="70"/>
      <c r="RXE35" s="70"/>
      <c r="RXF35" s="30"/>
      <c r="RXG35" s="30"/>
      <c r="RXH35" s="29"/>
      <c r="RXI35" s="29"/>
      <c r="RXJ35" s="69"/>
      <c r="RXK35" s="69"/>
      <c r="RXL35" s="69"/>
      <c r="RXM35" s="69"/>
      <c r="RXN35" s="70"/>
      <c r="RXO35" s="70"/>
      <c r="RXP35" s="70"/>
      <c r="RXQ35" s="70"/>
      <c r="RXR35" s="30"/>
      <c r="RXS35" s="30"/>
      <c r="RXT35" s="29"/>
      <c r="RXU35" s="29"/>
      <c r="RXV35" s="69"/>
      <c r="RXW35" s="69"/>
      <c r="RXX35" s="69"/>
      <c r="RXY35" s="69"/>
      <c r="RXZ35" s="70"/>
      <c r="RYA35" s="70"/>
      <c r="RYB35" s="70"/>
      <c r="RYC35" s="70"/>
      <c r="RYD35" s="30"/>
      <c r="RYE35" s="30"/>
      <c r="RYF35" s="29"/>
      <c r="RYG35" s="29"/>
      <c r="RYH35" s="69"/>
      <c r="RYI35" s="69"/>
      <c r="RYJ35" s="69"/>
      <c r="RYK35" s="69"/>
      <c r="RYL35" s="70"/>
      <c r="RYM35" s="70"/>
      <c r="RYN35" s="70"/>
      <c r="RYO35" s="70"/>
      <c r="RYP35" s="30"/>
      <c r="RYQ35" s="30"/>
      <c r="RYR35" s="29"/>
      <c r="RYS35" s="29"/>
      <c r="RYT35" s="69"/>
      <c r="RYU35" s="69"/>
      <c r="RYV35" s="69"/>
      <c r="RYW35" s="69"/>
      <c r="RYX35" s="70"/>
      <c r="RYY35" s="70"/>
      <c r="RYZ35" s="70"/>
      <c r="RZA35" s="70"/>
      <c r="RZB35" s="30"/>
      <c r="RZC35" s="30"/>
      <c r="RZD35" s="29"/>
      <c r="RZE35" s="29"/>
      <c r="RZF35" s="69"/>
      <c r="RZG35" s="69"/>
      <c r="RZH35" s="69"/>
      <c r="RZI35" s="69"/>
      <c r="RZJ35" s="70"/>
      <c r="RZK35" s="70"/>
      <c r="RZL35" s="70"/>
      <c r="RZM35" s="70"/>
      <c r="RZN35" s="30"/>
      <c r="RZO35" s="30"/>
      <c r="RZP35" s="29"/>
      <c r="RZQ35" s="29"/>
      <c r="RZR35" s="69"/>
      <c r="RZS35" s="69"/>
      <c r="RZT35" s="69"/>
      <c r="RZU35" s="69"/>
      <c r="RZV35" s="70"/>
      <c r="RZW35" s="70"/>
      <c r="RZX35" s="70"/>
      <c r="RZY35" s="70"/>
      <c r="RZZ35" s="30"/>
      <c r="SAA35" s="30"/>
      <c r="SAB35" s="29"/>
      <c r="SAC35" s="29"/>
      <c r="SAD35" s="69"/>
      <c r="SAE35" s="69"/>
      <c r="SAF35" s="69"/>
      <c r="SAG35" s="69"/>
      <c r="SAH35" s="70"/>
      <c r="SAI35" s="70"/>
      <c r="SAJ35" s="70"/>
      <c r="SAK35" s="70"/>
      <c r="SAL35" s="30"/>
      <c r="SAM35" s="30"/>
      <c r="SAN35" s="29"/>
      <c r="SAO35" s="29"/>
      <c r="SAP35" s="69"/>
      <c r="SAQ35" s="69"/>
      <c r="SAR35" s="69"/>
      <c r="SAS35" s="69"/>
      <c r="SAT35" s="70"/>
      <c r="SAU35" s="70"/>
      <c r="SAV35" s="70"/>
      <c r="SAW35" s="70"/>
      <c r="SAX35" s="30"/>
      <c r="SAY35" s="30"/>
      <c r="SAZ35" s="29"/>
      <c r="SBA35" s="29"/>
      <c r="SBB35" s="69"/>
      <c r="SBC35" s="69"/>
      <c r="SBD35" s="69"/>
      <c r="SBE35" s="69"/>
      <c r="SBF35" s="70"/>
      <c r="SBG35" s="70"/>
      <c r="SBH35" s="70"/>
      <c r="SBI35" s="70"/>
      <c r="SBJ35" s="30"/>
      <c r="SBK35" s="30"/>
      <c r="SBL35" s="29"/>
      <c r="SBM35" s="29"/>
      <c r="SBN35" s="69"/>
      <c r="SBO35" s="69"/>
      <c r="SBP35" s="69"/>
      <c r="SBQ35" s="69"/>
      <c r="SBR35" s="70"/>
      <c r="SBS35" s="70"/>
      <c r="SBT35" s="70"/>
      <c r="SBU35" s="70"/>
      <c r="SBV35" s="30"/>
      <c r="SBW35" s="30"/>
      <c r="SBX35" s="29"/>
      <c r="SBY35" s="29"/>
      <c r="SBZ35" s="69"/>
      <c r="SCA35" s="69"/>
      <c r="SCB35" s="69"/>
      <c r="SCC35" s="69"/>
      <c r="SCD35" s="70"/>
      <c r="SCE35" s="70"/>
      <c r="SCF35" s="70"/>
      <c r="SCG35" s="70"/>
      <c r="SCH35" s="30"/>
      <c r="SCI35" s="30"/>
      <c r="SCJ35" s="29"/>
      <c r="SCK35" s="29"/>
      <c r="SCL35" s="69"/>
      <c r="SCM35" s="69"/>
      <c r="SCN35" s="69"/>
      <c r="SCO35" s="69"/>
      <c r="SCP35" s="70"/>
      <c r="SCQ35" s="70"/>
      <c r="SCR35" s="70"/>
      <c r="SCS35" s="70"/>
      <c r="SCT35" s="30"/>
      <c r="SCU35" s="30"/>
      <c r="SCV35" s="29"/>
      <c r="SCW35" s="29"/>
      <c r="SCX35" s="69"/>
      <c r="SCY35" s="69"/>
      <c r="SCZ35" s="69"/>
      <c r="SDA35" s="69"/>
      <c r="SDB35" s="70"/>
      <c r="SDC35" s="70"/>
      <c r="SDD35" s="70"/>
      <c r="SDE35" s="70"/>
      <c r="SDF35" s="30"/>
      <c r="SDG35" s="30"/>
      <c r="SDH35" s="29"/>
      <c r="SDI35" s="29"/>
      <c r="SDJ35" s="69"/>
      <c r="SDK35" s="69"/>
      <c r="SDL35" s="69"/>
      <c r="SDM35" s="69"/>
      <c r="SDN35" s="70"/>
      <c r="SDO35" s="70"/>
      <c r="SDP35" s="70"/>
      <c r="SDQ35" s="70"/>
      <c r="SDR35" s="30"/>
      <c r="SDS35" s="30"/>
      <c r="SDT35" s="29"/>
      <c r="SDU35" s="29"/>
      <c r="SDV35" s="69"/>
      <c r="SDW35" s="69"/>
      <c r="SDX35" s="69"/>
      <c r="SDY35" s="69"/>
      <c r="SDZ35" s="70"/>
      <c r="SEA35" s="70"/>
      <c r="SEB35" s="70"/>
      <c r="SEC35" s="70"/>
      <c r="SED35" s="30"/>
      <c r="SEE35" s="30"/>
      <c r="SEF35" s="29"/>
      <c r="SEG35" s="29"/>
      <c r="SEH35" s="69"/>
      <c r="SEI35" s="69"/>
      <c r="SEJ35" s="69"/>
      <c r="SEK35" s="69"/>
      <c r="SEL35" s="70"/>
      <c r="SEM35" s="70"/>
      <c r="SEN35" s="70"/>
      <c r="SEO35" s="70"/>
      <c r="SEP35" s="30"/>
      <c r="SEQ35" s="30"/>
      <c r="SER35" s="29"/>
      <c r="SES35" s="29"/>
      <c r="SET35" s="69"/>
      <c r="SEU35" s="69"/>
      <c r="SEV35" s="69"/>
      <c r="SEW35" s="69"/>
      <c r="SEX35" s="70"/>
      <c r="SEY35" s="70"/>
      <c r="SEZ35" s="70"/>
      <c r="SFA35" s="70"/>
      <c r="SFB35" s="30"/>
      <c r="SFC35" s="30"/>
      <c r="SFD35" s="29"/>
      <c r="SFE35" s="29"/>
      <c r="SFF35" s="69"/>
      <c r="SFG35" s="69"/>
      <c r="SFH35" s="69"/>
      <c r="SFI35" s="69"/>
      <c r="SFJ35" s="70"/>
      <c r="SFK35" s="70"/>
      <c r="SFL35" s="70"/>
      <c r="SFM35" s="70"/>
      <c r="SFN35" s="30"/>
      <c r="SFO35" s="30"/>
      <c r="SFP35" s="29"/>
      <c r="SFQ35" s="29"/>
      <c r="SFR35" s="69"/>
      <c r="SFS35" s="69"/>
      <c r="SFT35" s="69"/>
      <c r="SFU35" s="69"/>
      <c r="SFV35" s="70"/>
      <c r="SFW35" s="70"/>
      <c r="SFX35" s="70"/>
      <c r="SFY35" s="70"/>
      <c r="SFZ35" s="30"/>
      <c r="SGA35" s="30"/>
      <c r="SGB35" s="29"/>
      <c r="SGC35" s="29"/>
      <c r="SGD35" s="69"/>
      <c r="SGE35" s="69"/>
      <c r="SGF35" s="69"/>
      <c r="SGG35" s="69"/>
      <c r="SGH35" s="70"/>
      <c r="SGI35" s="70"/>
      <c r="SGJ35" s="70"/>
      <c r="SGK35" s="70"/>
      <c r="SGL35" s="30"/>
      <c r="SGM35" s="30"/>
      <c r="SGN35" s="29"/>
      <c r="SGO35" s="29"/>
      <c r="SGP35" s="69"/>
      <c r="SGQ35" s="69"/>
      <c r="SGR35" s="69"/>
      <c r="SGS35" s="69"/>
      <c r="SGT35" s="70"/>
      <c r="SGU35" s="70"/>
      <c r="SGV35" s="70"/>
      <c r="SGW35" s="70"/>
      <c r="SGX35" s="30"/>
      <c r="SGY35" s="30"/>
      <c r="SGZ35" s="29"/>
      <c r="SHA35" s="29"/>
      <c r="SHB35" s="69"/>
      <c r="SHC35" s="69"/>
      <c r="SHD35" s="69"/>
      <c r="SHE35" s="69"/>
      <c r="SHF35" s="70"/>
      <c r="SHG35" s="70"/>
      <c r="SHH35" s="70"/>
      <c r="SHI35" s="70"/>
      <c r="SHJ35" s="30"/>
      <c r="SHK35" s="30"/>
      <c r="SHL35" s="29"/>
      <c r="SHM35" s="29"/>
      <c r="SHN35" s="69"/>
      <c r="SHO35" s="69"/>
      <c r="SHP35" s="69"/>
      <c r="SHQ35" s="69"/>
      <c r="SHR35" s="70"/>
      <c r="SHS35" s="70"/>
      <c r="SHT35" s="70"/>
      <c r="SHU35" s="70"/>
      <c r="SHV35" s="30"/>
      <c r="SHW35" s="30"/>
      <c r="SHX35" s="29"/>
      <c r="SHY35" s="29"/>
      <c r="SHZ35" s="69"/>
      <c r="SIA35" s="69"/>
      <c r="SIB35" s="69"/>
      <c r="SIC35" s="69"/>
      <c r="SID35" s="70"/>
      <c r="SIE35" s="70"/>
      <c r="SIF35" s="70"/>
      <c r="SIG35" s="70"/>
      <c r="SIH35" s="30"/>
      <c r="SII35" s="30"/>
      <c r="SIJ35" s="29"/>
      <c r="SIK35" s="29"/>
      <c r="SIL35" s="69"/>
      <c r="SIM35" s="69"/>
      <c r="SIN35" s="69"/>
      <c r="SIO35" s="69"/>
      <c r="SIP35" s="70"/>
      <c r="SIQ35" s="70"/>
      <c r="SIR35" s="70"/>
      <c r="SIS35" s="70"/>
      <c r="SIT35" s="30"/>
      <c r="SIU35" s="30"/>
      <c r="SIV35" s="29"/>
      <c r="SIW35" s="29"/>
      <c r="SIX35" s="69"/>
      <c r="SIY35" s="69"/>
      <c r="SIZ35" s="69"/>
      <c r="SJA35" s="69"/>
      <c r="SJB35" s="70"/>
      <c r="SJC35" s="70"/>
      <c r="SJD35" s="70"/>
      <c r="SJE35" s="70"/>
      <c r="SJF35" s="30"/>
      <c r="SJG35" s="30"/>
      <c r="SJH35" s="29"/>
      <c r="SJI35" s="29"/>
      <c r="SJJ35" s="69"/>
      <c r="SJK35" s="69"/>
      <c r="SJL35" s="69"/>
      <c r="SJM35" s="69"/>
      <c r="SJN35" s="70"/>
      <c r="SJO35" s="70"/>
      <c r="SJP35" s="70"/>
      <c r="SJQ35" s="70"/>
      <c r="SJR35" s="30"/>
      <c r="SJS35" s="30"/>
      <c r="SJT35" s="29"/>
      <c r="SJU35" s="29"/>
      <c r="SJV35" s="69"/>
      <c r="SJW35" s="69"/>
      <c r="SJX35" s="69"/>
      <c r="SJY35" s="69"/>
      <c r="SJZ35" s="70"/>
      <c r="SKA35" s="70"/>
      <c r="SKB35" s="70"/>
      <c r="SKC35" s="70"/>
      <c r="SKD35" s="30"/>
      <c r="SKE35" s="30"/>
      <c r="SKF35" s="29"/>
      <c r="SKG35" s="29"/>
      <c r="SKH35" s="69"/>
      <c r="SKI35" s="69"/>
      <c r="SKJ35" s="69"/>
      <c r="SKK35" s="69"/>
      <c r="SKL35" s="70"/>
      <c r="SKM35" s="70"/>
      <c r="SKN35" s="70"/>
      <c r="SKO35" s="70"/>
      <c r="SKP35" s="30"/>
      <c r="SKQ35" s="30"/>
      <c r="SKR35" s="29"/>
      <c r="SKS35" s="29"/>
      <c r="SKT35" s="69"/>
      <c r="SKU35" s="69"/>
      <c r="SKV35" s="69"/>
      <c r="SKW35" s="69"/>
      <c r="SKX35" s="70"/>
      <c r="SKY35" s="70"/>
      <c r="SKZ35" s="70"/>
      <c r="SLA35" s="70"/>
      <c r="SLB35" s="30"/>
      <c r="SLC35" s="30"/>
      <c r="SLD35" s="29"/>
      <c r="SLE35" s="29"/>
      <c r="SLF35" s="69"/>
      <c r="SLG35" s="69"/>
      <c r="SLH35" s="69"/>
      <c r="SLI35" s="69"/>
      <c r="SLJ35" s="70"/>
      <c r="SLK35" s="70"/>
      <c r="SLL35" s="70"/>
      <c r="SLM35" s="70"/>
      <c r="SLN35" s="30"/>
      <c r="SLO35" s="30"/>
      <c r="SLP35" s="29"/>
      <c r="SLQ35" s="29"/>
      <c r="SLR35" s="69"/>
      <c r="SLS35" s="69"/>
      <c r="SLT35" s="69"/>
      <c r="SLU35" s="69"/>
      <c r="SLV35" s="70"/>
      <c r="SLW35" s="70"/>
      <c r="SLX35" s="70"/>
      <c r="SLY35" s="70"/>
      <c r="SLZ35" s="30"/>
      <c r="SMA35" s="30"/>
      <c r="SMB35" s="29"/>
      <c r="SMC35" s="29"/>
      <c r="SMD35" s="69"/>
      <c r="SME35" s="69"/>
      <c r="SMF35" s="69"/>
      <c r="SMG35" s="69"/>
      <c r="SMH35" s="70"/>
      <c r="SMI35" s="70"/>
      <c r="SMJ35" s="70"/>
      <c r="SMK35" s="70"/>
      <c r="SML35" s="30"/>
      <c r="SMM35" s="30"/>
      <c r="SMN35" s="29"/>
      <c r="SMO35" s="29"/>
      <c r="SMP35" s="69"/>
      <c r="SMQ35" s="69"/>
      <c r="SMR35" s="69"/>
      <c r="SMS35" s="69"/>
      <c r="SMT35" s="70"/>
      <c r="SMU35" s="70"/>
      <c r="SMV35" s="70"/>
      <c r="SMW35" s="70"/>
      <c r="SMX35" s="30"/>
      <c r="SMY35" s="30"/>
      <c r="SMZ35" s="29"/>
      <c r="SNA35" s="29"/>
      <c r="SNB35" s="69"/>
      <c r="SNC35" s="69"/>
      <c r="SND35" s="69"/>
      <c r="SNE35" s="69"/>
      <c r="SNF35" s="70"/>
      <c r="SNG35" s="70"/>
      <c r="SNH35" s="70"/>
      <c r="SNI35" s="70"/>
      <c r="SNJ35" s="30"/>
      <c r="SNK35" s="30"/>
      <c r="SNL35" s="29"/>
      <c r="SNM35" s="29"/>
      <c r="SNN35" s="69"/>
      <c r="SNO35" s="69"/>
      <c r="SNP35" s="69"/>
      <c r="SNQ35" s="69"/>
      <c r="SNR35" s="70"/>
      <c r="SNS35" s="70"/>
      <c r="SNT35" s="70"/>
      <c r="SNU35" s="70"/>
      <c r="SNV35" s="30"/>
      <c r="SNW35" s="30"/>
      <c r="SNX35" s="29"/>
      <c r="SNY35" s="29"/>
      <c r="SNZ35" s="69"/>
      <c r="SOA35" s="69"/>
      <c r="SOB35" s="69"/>
      <c r="SOC35" s="69"/>
      <c r="SOD35" s="70"/>
      <c r="SOE35" s="70"/>
      <c r="SOF35" s="70"/>
      <c r="SOG35" s="70"/>
      <c r="SOH35" s="30"/>
      <c r="SOI35" s="30"/>
      <c r="SOJ35" s="29"/>
      <c r="SOK35" s="29"/>
      <c r="SOL35" s="69"/>
      <c r="SOM35" s="69"/>
      <c r="SON35" s="69"/>
      <c r="SOO35" s="69"/>
      <c r="SOP35" s="70"/>
      <c r="SOQ35" s="70"/>
      <c r="SOR35" s="70"/>
      <c r="SOS35" s="70"/>
      <c r="SOT35" s="30"/>
      <c r="SOU35" s="30"/>
      <c r="SOV35" s="29"/>
      <c r="SOW35" s="29"/>
      <c r="SOX35" s="69"/>
      <c r="SOY35" s="69"/>
      <c r="SOZ35" s="69"/>
      <c r="SPA35" s="69"/>
      <c r="SPB35" s="70"/>
      <c r="SPC35" s="70"/>
      <c r="SPD35" s="70"/>
      <c r="SPE35" s="70"/>
      <c r="SPF35" s="30"/>
      <c r="SPG35" s="30"/>
      <c r="SPH35" s="29"/>
      <c r="SPI35" s="29"/>
      <c r="SPJ35" s="69"/>
      <c r="SPK35" s="69"/>
      <c r="SPL35" s="69"/>
      <c r="SPM35" s="69"/>
      <c r="SPN35" s="70"/>
      <c r="SPO35" s="70"/>
      <c r="SPP35" s="70"/>
      <c r="SPQ35" s="70"/>
      <c r="SPR35" s="30"/>
      <c r="SPS35" s="30"/>
      <c r="SPT35" s="29"/>
      <c r="SPU35" s="29"/>
      <c r="SPV35" s="69"/>
      <c r="SPW35" s="69"/>
      <c r="SPX35" s="69"/>
      <c r="SPY35" s="69"/>
      <c r="SPZ35" s="70"/>
      <c r="SQA35" s="70"/>
      <c r="SQB35" s="70"/>
      <c r="SQC35" s="70"/>
      <c r="SQD35" s="30"/>
      <c r="SQE35" s="30"/>
      <c r="SQF35" s="29"/>
      <c r="SQG35" s="29"/>
      <c r="SQH35" s="69"/>
      <c r="SQI35" s="69"/>
      <c r="SQJ35" s="69"/>
      <c r="SQK35" s="69"/>
      <c r="SQL35" s="70"/>
      <c r="SQM35" s="70"/>
      <c r="SQN35" s="70"/>
      <c r="SQO35" s="70"/>
      <c r="SQP35" s="30"/>
      <c r="SQQ35" s="30"/>
      <c r="SQR35" s="29"/>
      <c r="SQS35" s="29"/>
      <c r="SQT35" s="69"/>
      <c r="SQU35" s="69"/>
      <c r="SQV35" s="69"/>
      <c r="SQW35" s="69"/>
      <c r="SQX35" s="70"/>
      <c r="SQY35" s="70"/>
      <c r="SQZ35" s="70"/>
      <c r="SRA35" s="70"/>
      <c r="SRB35" s="30"/>
      <c r="SRC35" s="30"/>
      <c r="SRD35" s="29"/>
      <c r="SRE35" s="29"/>
      <c r="SRF35" s="69"/>
      <c r="SRG35" s="69"/>
      <c r="SRH35" s="69"/>
      <c r="SRI35" s="69"/>
      <c r="SRJ35" s="70"/>
      <c r="SRK35" s="70"/>
      <c r="SRL35" s="70"/>
      <c r="SRM35" s="70"/>
      <c r="SRN35" s="30"/>
      <c r="SRO35" s="30"/>
      <c r="SRP35" s="29"/>
      <c r="SRQ35" s="29"/>
      <c r="SRR35" s="69"/>
      <c r="SRS35" s="69"/>
      <c r="SRT35" s="69"/>
      <c r="SRU35" s="69"/>
      <c r="SRV35" s="70"/>
      <c r="SRW35" s="70"/>
      <c r="SRX35" s="70"/>
      <c r="SRY35" s="70"/>
      <c r="SRZ35" s="30"/>
      <c r="SSA35" s="30"/>
      <c r="SSB35" s="29"/>
      <c r="SSC35" s="29"/>
      <c r="SSD35" s="69"/>
      <c r="SSE35" s="69"/>
      <c r="SSF35" s="69"/>
      <c r="SSG35" s="69"/>
      <c r="SSH35" s="70"/>
      <c r="SSI35" s="70"/>
      <c r="SSJ35" s="70"/>
      <c r="SSK35" s="70"/>
      <c r="SSL35" s="30"/>
      <c r="SSM35" s="30"/>
      <c r="SSN35" s="29"/>
      <c r="SSO35" s="29"/>
      <c r="SSP35" s="69"/>
      <c r="SSQ35" s="69"/>
      <c r="SSR35" s="69"/>
      <c r="SSS35" s="69"/>
      <c r="SST35" s="70"/>
      <c r="SSU35" s="70"/>
      <c r="SSV35" s="70"/>
      <c r="SSW35" s="70"/>
      <c r="SSX35" s="30"/>
      <c r="SSY35" s="30"/>
      <c r="SSZ35" s="29"/>
      <c r="STA35" s="29"/>
      <c r="STB35" s="69"/>
      <c r="STC35" s="69"/>
      <c r="STD35" s="69"/>
      <c r="STE35" s="69"/>
      <c r="STF35" s="70"/>
      <c r="STG35" s="70"/>
      <c r="STH35" s="70"/>
      <c r="STI35" s="70"/>
      <c r="STJ35" s="30"/>
      <c r="STK35" s="30"/>
      <c r="STL35" s="29"/>
      <c r="STM35" s="29"/>
      <c r="STN35" s="69"/>
      <c r="STO35" s="69"/>
      <c r="STP35" s="69"/>
      <c r="STQ35" s="69"/>
      <c r="STR35" s="70"/>
      <c r="STS35" s="70"/>
      <c r="STT35" s="70"/>
      <c r="STU35" s="70"/>
      <c r="STV35" s="30"/>
      <c r="STW35" s="30"/>
      <c r="STX35" s="29"/>
      <c r="STY35" s="29"/>
      <c r="STZ35" s="69"/>
      <c r="SUA35" s="69"/>
      <c r="SUB35" s="69"/>
      <c r="SUC35" s="69"/>
      <c r="SUD35" s="70"/>
      <c r="SUE35" s="70"/>
      <c r="SUF35" s="70"/>
      <c r="SUG35" s="70"/>
      <c r="SUH35" s="30"/>
      <c r="SUI35" s="30"/>
      <c r="SUJ35" s="29"/>
      <c r="SUK35" s="29"/>
      <c r="SUL35" s="69"/>
      <c r="SUM35" s="69"/>
      <c r="SUN35" s="69"/>
      <c r="SUO35" s="69"/>
      <c r="SUP35" s="70"/>
      <c r="SUQ35" s="70"/>
      <c r="SUR35" s="70"/>
      <c r="SUS35" s="70"/>
      <c r="SUT35" s="30"/>
      <c r="SUU35" s="30"/>
      <c r="SUV35" s="29"/>
      <c r="SUW35" s="29"/>
      <c r="SUX35" s="69"/>
      <c r="SUY35" s="69"/>
      <c r="SUZ35" s="69"/>
      <c r="SVA35" s="69"/>
      <c r="SVB35" s="70"/>
      <c r="SVC35" s="70"/>
      <c r="SVD35" s="70"/>
      <c r="SVE35" s="70"/>
      <c r="SVF35" s="30"/>
      <c r="SVG35" s="30"/>
      <c r="SVH35" s="29"/>
      <c r="SVI35" s="29"/>
      <c r="SVJ35" s="69"/>
      <c r="SVK35" s="69"/>
      <c r="SVL35" s="69"/>
      <c r="SVM35" s="69"/>
      <c r="SVN35" s="70"/>
      <c r="SVO35" s="70"/>
      <c r="SVP35" s="70"/>
      <c r="SVQ35" s="70"/>
      <c r="SVR35" s="30"/>
      <c r="SVS35" s="30"/>
      <c r="SVT35" s="29"/>
      <c r="SVU35" s="29"/>
      <c r="SVV35" s="69"/>
      <c r="SVW35" s="69"/>
      <c r="SVX35" s="69"/>
      <c r="SVY35" s="69"/>
      <c r="SVZ35" s="70"/>
      <c r="SWA35" s="70"/>
      <c r="SWB35" s="70"/>
      <c r="SWC35" s="70"/>
      <c r="SWD35" s="30"/>
      <c r="SWE35" s="30"/>
      <c r="SWF35" s="29"/>
      <c r="SWG35" s="29"/>
      <c r="SWH35" s="69"/>
      <c r="SWI35" s="69"/>
      <c r="SWJ35" s="69"/>
      <c r="SWK35" s="69"/>
      <c r="SWL35" s="70"/>
      <c r="SWM35" s="70"/>
      <c r="SWN35" s="70"/>
      <c r="SWO35" s="70"/>
      <c r="SWP35" s="30"/>
      <c r="SWQ35" s="30"/>
      <c r="SWR35" s="29"/>
      <c r="SWS35" s="29"/>
      <c r="SWT35" s="69"/>
      <c r="SWU35" s="69"/>
      <c r="SWV35" s="69"/>
      <c r="SWW35" s="69"/>
      <c r="SWX35" s="70"/>
      <c r="SWY35" s="70"/>
      <c r="SWZ35" s="70"/>
      <c r="SXA35" s="70"/>
      <c r="SXB35" s="30"/>
      <c r="SXC35" s="30"/>
      <c r="SXD35" s="29"/>
      <c r="SXE35" s="29"/>
      <c r="SXF35" s="69"/>
      <c r="SXG35" s="69"/>
      <c r="SXH35" s="69"/>
      <c r="SXI35" s="69"/>
      <c r="SXJ35" s="70"/>
      <c r="SXK35" s="70"/>
      <c r="SXL35" s="70"/>
      <c r="SXM35" s="70"/>
      <c r="SXN35" s="30"/>
      <c r="SXO35" s="30"/>
      <c r="SXP35" s="29"/>
      <c r="SXQ35" s="29"/>
      <c r="SXR35" s="69"/>
      <c r="SXS35" s="69"/>
      <c r="SXT35" s="69"/>
      <c r="SXU35" s="69"/>
      <c r="SXV35" s="70"/>
      <c r="SXW35" s="70"/>
      <c r="SXX35" s="70"/>
      <c r="SXY35" s="70"/>
      <c r="SXZ35" s="30"/>
      <c r="SYA35" s="30"/>
      <c r="SYB35" s="29"/>
      <c r="SYC35" s="29"/>
      <c r="SYD35" s="69"/>
      <c r="SYE35" s="69"/>
      <c r="SYF35" s="69"/>
      <c r="SYG35" s="69"/>
      <c r="SYH35" s="70"/>
      <c r="SYI35" s="70"/>
      <c r="SYJ35" s="70"/>
      <c r="SYK35" s="70"/>
      <c r="SYL35" s="30"/>
      <c r="SYM35" s="30"/>
      <c r="SYN35" s="29"/>
      <c r="SYO35" s="29"/>
      <c r="SYP35" s="69"/>
      <c r="SYQ35" s="69"/>
      <c r="SYR35" s="69"/>
      <c r="SYS35" s="69"/>
      <c r="SYT35" s="70"/>
      <c r="SYU35" s="70"/>
      <c r="SYV35" s="70"/>
      <c r="SYW35" s="70"/>
      <c r="SYX35" s="30"/>
      <c r="SYY35" s="30"/>
      <c r="SYZ35" s="29"/>
      <c r="SZA35" s="29"/>
      <c r="SZB35" s="69"/>
      <c r="SZC35" s="69"/>
      <c r="SZD35" s="69"/>
      <c r="SZE35" s="69"/>
      <c r="SZF35" s="70"/>
      <c r="SZG35" s="70"/>
      <c r="SZH35" s="70"/>
      <c r="SZI35" s="70"/>
      <c r="SZJ35" s="30"/>
      <c r="SZK35" s="30"/>
      <c r="SZL35" s="29"/>
      <c r="SZM35" s="29"/>
      <c r="SZN35" s="69"/>
      <c r="SZO35" s="69"/>
      <c r="SZP35" s="69"/>
      <c r="SZQ35" s="69"/>
      <c r="SZR35" s="70"/>
      <c r="SZS35" s="70"/>
      <c r="SZT35" s="70"/>
      <c r="SZU35" s="70"/>
      <c r="SZV35" s="30"/>
      <c r="SZW35" s="30"/>
      <c r="SZX35" s="29"/>
      <c r="SZY35" s="29"/>
      <c r="SZZ35" s="69"/>
      <c r="TAA35" s="69"/>
      <c r="TAB35" s="69"/>
      <c r="TAC35" s="69"/>
      <c r="TAD35" s="70"/>
      <c r="TAE35" s="70"/>
      <c r="TAF35" s="70"/>
      <c r="TAG35" s="70"/>
      <c r="TAH35" s="30"/>
      <c r="TAI35" s="30"/>
      <c r="TAJ35" s="29"/>
      <c r="TAK35" s="29"/>
      <c r="TAL35" s="69"/>
      <c r="TAM35" s="69"/>
      <c r="TAN35" s="69"/>
      <c r="TAO35" s="69"/>
      <c r="TAP35" s="70"/>
      <c r="TAQ35" s="70"/>
      <c r="TAR35" s="70"/>
      <c r="TAS35" s="70"/>
      <c r="TAT35" s="30"/>
      <c r="TAU35" s="30"/>
      <c r="TAV35" s="29"/>
      <c r="TAW35" s="29"/>
      <c r="TAX35" s="69"/>
      <c r="TAY35" s="69"/>
      <c r="TAZ35" s="69"/>
      <c r="TBA35" s="69"/>
      <c r="TBB35" s="70"/>
      <c r="TBC35" s="70"/>
      <c r="TBD35" s="70"/>
      <c r="TBE35" s="70"/>
      <c r="TBF35" s="30"/>
      <c r="TBG35" s="30"/>
      <c r="TBH35" s="29"/>
      <c r="TBI35" s="29"/>
      <c r="TBJ35" s="69"/>
      <c r="TBK35" s="69"/>
      <c r="TBL35" s="69"/>
      <c r="TBM35" s="69"/>
      <c r="TBN35" s="70"/>
      <c r="TBO35" s="70"/>
      <c r="TBP35" s="70"/>
      <c r="TBQ35" s="70"/>
      <c r="TBR35" s="30"/>
      <c r="TBS35" s="30"/>
      <c r="TBT35" s="29"/>
      <c r="TBU35" s="29"/>
      <c r="TBV35" s="69"/>
      <c r="TBW35" s="69"/>
      <c r="TBX35" s="69"/>
      <c r="TBY35" s="69"/>
      <c r="TBZ35" s="70"/>
      <c r="TCA35" s="70"/>
      <c r="TCB35" s="70"/>
      <c r="TCC35" s="70"/>
      <c r="TCD35" s="30"/>
      <c r="TCE35" s="30"/>
      <c r="TCF35" s="29"/>
      <c r="TCG35" s="29"/>
      <c r="TCH35" s="69"/>
      <c r="TCI35" s="69"/>
      <c r="TCJ35" s="69"/>
      <c r="TCK35" s="69"/>
      <c r="TCL35" s="70"/>
      <c r="TCM35" s="70"/>
      <c r="TCN35" s="70"/>
      <c r="TCO35" s="70"/>
      <c r="TCP35" s="30"/>
      <c r="TCQ35" s="30"/>
      <c r="TCR35" s="29"/>
      <c r="TCS35" s="29"/>
      <c r="TCT35" s="69"/>
      <c r="TCU35" s="69"/>
      <c r="TCV35" s="69"/>
      <c r="TCW35" s="69"/>
      <c r="TCX35" s="70"/>
      <c r="TCY35" s="70"/>
      <c r="TCZ35" s="70"/>
      <c r="TDA35" s="70"/>
      <c r="TDB35" s="30"/>
      <c r="TDC35" s="30"/>
      <c r="TDD35" s="29"/>
      <c r="TDE35" s="29"/>
      <c r="TDF35" s="69"/>
      <c r="TDG35" s="69"/>
      <c r="TDH35" s="69"/>
      <c r="TDI35" s="69"/>
      <c r="TDJ35" s="70"/>
      <c r="TDK35" s="70"/>
      <c r="TDL35" s="70"/>
      <c r="TDM35" s="70"/>
      <c r="TDN35" s="30"/>
      <c r="TDO35" s="30"/>
      <c r="TDP35" s="29"/>
      <c r="TDQ35" s="29"/>
      <c r="TDR35" s="69"/>
      <c r="TDS35" s="69"/>
      <c r="TDT35" s="69"/>
      <c r="TDU35" s="69"/>
      <c r="TDV35" s="70"/>
      <c r="TDW35" s="70"/>
      <c r="TDX35" s="70"/>
      <c r="TDY35" s="70"/>
      <c r="TDZ35" s="30"/>
      <c r="TEA35" s="30"/>
      <c r="TEB35" s="29"/>
      <c r="TEC35" s="29"/>
      <c r="TED35" s="69"/>
      <c r="TEE35" s="69"/>
      <c r="TEF35" s="69"/>
      <c r="TEG35" s="69"/>
      <c r="TEH35" s="70"/>
      <c r="TEI35" s="70"/>
      <c r="TEJ35" s="70"/>
      <c r="TEK35" s="70"/>
      <c r="TEL35" s="30"/>
      <c r="TEM35" s="30"/>
      <c r="TEN35" s="29"/>
      <c r="TEO35" s="29"/>
      <c r="TEP35" s="69"/>
      <c r="TEQ35" s="69"/>
      <c r="TER35" s="69"/>
      <c r="TES35" s="69"/>
      <c r="TET35" s="70"/>
      <c r="TEU35" s="70"/>
      <c r="TEV35" s="70"/>
      <c r="TEW35" s="70"/>
      <c r="TEX35" s="30"/>
      <c r="TEY35" s="30"/>
      <c r="TEZ35" s="29"/>
      <c r="TFA35" s="29"/>
      <c r="TFB35" s="69"/>
      <c r="TFC35" s="69"/>
      <c r="TFD35" s="69"/>
      <c r="TFE35" s="69"/>
      <c r="TFF35" s="70"/>
      <c r="TFG35" s="70"/>
      <c r="TFH35" s="70"/>
      <c r="TFI35" s="70"/>
      <c r="TFJ35" s="30"/>
      <c r="TFK35" s="30"/>
      <c r="TFL35" s="29"/>
      <c r="TFM35" s="29"/>
      <c r="TFN35" s="69"/>
      <c r="TFO35" s="69"/>
      <c r="TFP35" s="69"/>
      <c r="TFQ35" s="69"/>
      <c r="TFR35" s="70"/>
      <c r="TFS35" s="70"/>
      <c r="TFT35" s="70"/>
      <c r="TFU35" s="70"/>
      <c r="TFV35" s="30"/>
      <c r="TFW35" s="30"/>
      <c r="TFX35" s="29"/>
      <c r="TFY35" s="29"/>
      <c r="TFZ35" s="69"/>
      <c r="TGA35" s="69"/>
      <c r="TGB35" s="69"/>
      <c r="TGC35" s="69"/>
      <c r="TGD35" s="70"/>
      <c r="TGE35" s="70"/>
      <c r="TGF35" s="70"/>
      <c r="TGG35" s="70"/>
      <c r="TGH35" s="30"/>
      <c r="TGI35" s="30"/>
      <c r="TGJ35" s="29"/>
      <c r="TGK35" s="29"/>
      <c r="TGL35" s="69"/>
      <c r="TGM35" s="69"/>
      <c r="TGN35" s="69"/>
      <c r="TGO35" s="69"/>
      <c r="TGP35" s="70"/>
      <c r="TGQ35" s="70"/>
      <c r="TGR35" s="70"/>
      <c r="TGS35" s="70"/>
      <c r="TGT35" s="30"/>
      <c r="TGU35" s="30"/>
      <c r="TGV35" s="29"/>
      <c r="TGW35" s="29"/>
      <c r="TGX35" s="69"/>
      <c r="TGY35" s="69"/>
      <c r="TGZ35" s="69"/>
      <c r="THA35" s="69"/>
      <c r="THB35" s="70"/>
      <c r="THC35" s="70"/>
      <c r="THD35" s="70"/>
      <c r="THE35" s="70"/>
      <c r="THF35" s="30"/>
      <c r="THG35" s="30"/>
      <c r="THH35" s="29"/>
      <c r="THI35" s="29"/>
      <c r="THJ35" s="69"/>
      <c r="THK35" s="69"/>
      <c r="THL35" s="69"/>
      <c r="THM35" s="69"/>
      <c r="THN35" s="70"/>
      <c r="THO35" s="70"/>
      <c r="THP35" s="70"/>
      <c r="THQ35" s="70"/>
      <c r="THR35" s="30"/>
      <c r="THS35" s="30"/>
      <c r="THT35" s="29"/>
      <c r="THU35" s="29"/>
      <c r="THV35" s="69"/>
      <c r="THW35" s="69"/>
      <c r="THX35" s="69"/>
      <c r="THY35" s="69"/>
      <c r="THZ35" s="70"/>
      <c r="TIA35" s="70"/>
      <c r="TIB35" s="70"/>
      <c r="TIC35" s="70"/>
      <c r="TID35" s="30"/>
      <c r="TIE35" s="30"/>
      <c r="TIF35" s="29"/>
      <c r="TIG35" s="29"/>
      <c r="TIH35" s="69"/>
      <c r="TII35" s="69"/>
      <c r="TIJ35" s="69"/>
      <c r="TIK35" s="69"/>
      <c r="TIL35" s="70"/>
      <c r="TIM35" s="70"/>
      <c r="TIN35" s="70"/>
      <c r="TIO35" s="70"/>
      <c r="TIP35" s="30"/>
      <c r="TIQ35" s="30"/>
      <c r="TIR35" s="29"/>
      <c r="TIS35" s="29"/>
      <c r="TIT35" s="69"/>
      <c r="TIU35" s="69"/>
      <c r="TIV35" s="69"/>
      <c r="TIW35" s="69"/>
      <c r="TIX35" s="70"/>
      <c r="TIY35" s="70"/>
      <c r="TIZ35" s="70"/>
      <c r="TJA35" s="70"/>
      <c r="TJB35" s="30"/>
      <c r="TJC35" s="30"/>
      <c r="TJD35" s="29"/>
      <c r="TJE35" s="29"/>
      <c r="TJF35" s="69"/>
      <c r="TJG35" s="69"/>
      <c r="TJH35" s="69"/>
      <c r="TJI35" s="69"/>
      <c r="TJJ35" s="70"/>
      <c r="TJK35" s="70"/>
      <c r="TJL35" s="70"/>
      <c r="TJM35" s="70"/>
      <c r="TJN35" s="30"/>
      <c r="TJO35" s="30"/>
      <c r="TJP35" s="29"/>
      <c r="TJQ35" s="29"/>
      <c r="TJR35" s="69"/>
      <c r="TJS35" s="69"/>
      <c r="TJT35" s="69"/>
      <c r="TJU35" s="69"/>
      <c r="TJV35" s="70"/>
      <c r="TJW35" s="70"/>
      <c r="TJX35" s="70"/>
      <c r="TJY35" s="70"/>
      <c r="TJZ35" s="30"/>
      <c r="TKA35" s="30"/>
      <c r="TKB35" s="29"/>
      <c r="TKC35" s="29"/>
      <c r="TKD35" s="69"/>
      <c r="TKE35" s="69"/>
      <c r="TKF35" s="69"/>
      <c r="TKG35" s="69"/>
      <c r="TKH35" s="70"/>
      <c r="TKI35" s="70"/>
      <c r="TKJ35" s="70"/>
      <c r="TKK35" s="70"/>
      <c r="TKL35" s="30"/>
      <c r="TKM35" s="30"/>
      <c r="TKN35" s="29"/>
      <c r="TKO35" s="29"/>
      <c r="TKP35" s="69"/>
      <c r="TKQ35" s="69"/>
      <c r="TKR35" s="69"/>
      <c r="TKS35" s="69"/>
      <c r="TKT35" s="70"/>
      <c r="TKU35" s="70"/>
      <c r="TKV35" s="70"/>
      <c r="TKW35" s="70"/>
      <c r="TKX35" s="30"/>
      <c r="TKY35" s="30"/>
      <c r="TKZ35" s="29"/>
      <c r="TLA35" s="29"/>
      <c r="TLB35" s="69"/>
      <c r="TLC35" s="69"/>
      <c r="TLD35" s="69"/>
      <c r="TLE35" s="69"/>
      <c r="TLF35" s="70"/>
      <c r="TLG35" s="70"/>
      <c r="TLH35" s="70"/>
      <c r="TLI35" s="70"/>
      <c r="TLJ35" s="30"/>
      <c r="TLK35" s="30"/>
      <c r="TLL35" s="29"/>
      <c r="TLM35" s="29"/>
      <c r="TLN35" s="69"/>
      <c r="TLO35" s="69"/>
      <c r="TLP35" s="69"/>
      <c r="TLQ35" s="69"/>
      <c r="TLR35" s="70"/>
      <c r="TLS35" s="70"/>
      <c r="TLT35" s="70"/>
      <c r="TLU35" s="70"/>
      <c r="TLV35" s="30"/>
      <c r="TLW35" s="30"/>
      <c r="TLX35" s="29"/>
      <c r="TLY35" s="29"/>
      <c r="TLZ35" s="69"/>
      <c r="TMA35" s="69"/>
      <c r="TMB35" s="69"/>
      <c r="TMC35" s="69"/>
      <c r="TMD35" s="70"/>
      <c r="TME35" s="70"/>
      <c r="TMF35" s="70"/>
      <c r="TMG35" s="70"/>
      <c r="TMH35" s="30"/>
      <c r="TMI35" s="30"/>
      <c r="TMJ35" s="29"/>
      <c r="TMK35" s="29"/>
      <c r="TML35" s="69"/>
      <c r="TMM35" s="69"/>
      <c r="TMN35" s="69"/>
      <c r="TMO35" s="69"/>
      <c r="TMP35" s="70"/>
      <c r="TMQ35" s="70"/>
      <c r="TMR35" s="70"/>
      <c r="TMS35" s="70"/>
      <c r="TMT35" s="30"/>
      <c r="TMU35" s="30"/>
      <c r="TMV35" s="29"/>
      <c r="TMW35" s="29"/>
      <c r="TMX35" s="69"/>
      <c r="TMY35" s="69"/>
      <c r="TMZ35" s="69"/>
      <c r="TNA35" s="69"/>
      <c r="TNB35" s="70"/>
      <c r="TNC35" s="70"/>
      <c r="TND35" s="70"/>
      <c r="TNE35" s="70"/>
      <c r="TNF35" s="30"/>
      <c r="TNG35" s="30"/>
      <c r="TNH35" s="29"/>
      <c r="TNI35" s="29"/>
      <c r="TNJ35" s="69"/>
      <c r="TNK35" s="69"/>
      <c r="TNL35" s="69"/>
      <c r="TNM35" s="69"/>
      <c r="TNN35" s="70"/>
      <c r="TNO35" s="70"/>
      <c r="TNP35" s="70"/>
      <c r="TNQ35" s="70"/>
      <c r="TNR35" s="30"/>
      <c r="TNS35" s="30"/>
      <c r="TNT35" s="29"/>
      <c r="TNU35" s="29"/>
      <c r="TNV35" s="69"/>
      <c r="TNW35" s="69"/>
      <c r="TNX35" s="69"/>
      <c r="TNY35" s="69"/>
      <c r="TNZ35" s="70"/>
      <c r="TOA35" s="70"/>
      <c r="TOB35" s="70"/>
      <c r="TOC35" s="70"/>
      <c r="TOD35" s="30"/>
      <c r="TOE35" s="30"/>
      <c r="TOF35" s="29"/>
      <c r="TOG35" s="29"/>
      <c r="TOH35" s="69"/>
      <c r="TOI35" s="69"/>
      <c r="TOJ35" s="69"/>
      <c r="TOK35" s="69"/>
      <c r="TOL35" s="70"/>
      <c r="TOM35" s="70"/>
      <c r="TON35" s="70"/>
      <c r="TOO35" s="70"/>
      <c r="TOP35" s="30"/>
      <c r="TOQ35" s="30"/>
      <c r="TOR35" s="29"/>
      <c r="TOS35" s="29"/>
      <c r="TOT35" s="69"/>
      <c r="TOU35" s="69"/>
      <c r="TOV35" s="69"/>
      <c r="TOW35" s="69"/>
      <c r="TOX35" s="70"/>
      <c r="TOY35" s="70"/>
      <c r="TOZ35" s="70"/>
      <c r="TPA35" s="70"/>
      <c r="TPB35" s="30"/>
      <c r="TPC35" s="30"/>
      <c r="TPD35" s="29"/>
      <c r="TPE35" s="29"/>
      <c r="TPF35" s="69"/>
      <c r="TPG35" s="69"/>
      <c r="TPH35" s="69"/>
      <c r="TPI35" s="69"/>
      <c r="TPJ35" s="70"/>
      <c r="TPK35" s="70"/>
      <c r="TPL35" s="70"/>
      <c r="TPM35" s="70"/>
      <c r="TPN35" s="30"/>
      <c r="TPO35" s="30"/>
      <c r="TPP35" s="29"/>
      <c r="TPQ35" s="29"/>
      <c r="TPR35" s="69"/>
      <c r="TPS35" s="69"/>
      <c r="TPT35" s="69"/>
      <c r="TPU35" s="69"/>
      <c r="TPV35" s="70"/>
      <c r="TPW35" s="70"/>
      <c r="TPX35" s="70"/>
      <c r="TPY35" s="70"/>
      <c r="TPZ35" s="30"/>
      <c r="TQA35" s="30"/>
      <c r="TQB35" s="29"/>
      <c r="TQC35" s="29"/>
      <c r="TQD35" s="69"/>
      <c r="TQE35" s="69"/>
      <c r="TQF35" s="69"/>
      <c r="TQG35" s="69"/>
      <c r="TQH35" s="70"/>
      <c r="TQI35" s="70"/>
      <c r="TQJ35" s="70"/>
      <c r="TQK35" s="70"/>
      <c r="TQL35" s="30"/>
      <c r="TQM35" s="30"/>
      <c r="TQN35" s="29"/>
      <c r="TQO35" s="29"/>
      <c r="TQP35" s="69"/>
      <c r="TQQ35" s="69"/>
      <c r="TQR35" s="69"/>
      <c r="TQS35" s="69"/>
      <c r="TQT35" s="70"/>
      <c r="TQU35" s="70"/>
      <c r="TQV35" s="70"/>
      <c r="TQW35" s="70"/>
      <c r="TQX35" s="30"/>
      <c r="TQY35" s="30"/>
      <c r="TQZ35" s="29"/>
      <c r="TRA35" s="29"/>
      <c r="TRB35" s="69"/>
      <c r="TRC35" s="69"/>
      <c r="TRD35" s="69"/>
      <c r="TRE35" s="69"/>
      <c r="TRF35" s="70"/>
      <c r="TRG35" s="70"/>
      <c r="TRH35" s="70"/>
      <c r="TRI35" s="70"/>
      <c r="TRJ35" s="30"/>
      <c r="TRK35" s="30"/>
      <c r="TRL35" s="29"/>
      <c r="TRM35" s="29"/>
      <c r="TRN35" s="69"/>
      <c r="TRO35" s="69"/>
      <c r="TRP35" s="69"/>
      <c r="TRQ35" s="69"/>
      <c r="TRR35" s="70"/>
      <c r="TRS35" s="70"/>
      <c r="TRT35" s="70"/>
      <c r="TRU35" s="70"/>
      <c r="TRV35" s="30"/>
      <c r="TRW35" s="30"/>
      <c r="TRX35" s="29"/>
      <c r="TRY35" s="29"/>
      <c r="TRZ35" s="69"/>
      <c r="TSA35" s="69"/>
      <c r="TSB35" s="69"/>
      <c r="TSC35" s="69"/>
      <c r="TSD35" s="70"/>
      <c r="TSE35" s="70"/>
      <c r="TSF35" s="70"/>
      <c r="TSG35" s="70"/>
      <c r="TSH35" s="30"/>
      <c r="TSI35" s="30"/>
      <c r="TSJ35" s="29"/>
      <c r="TSK35" s="29"/>
      <c r="TSL35" s="69"/>
      <c r="TSM35" s="69"/>
      <c r="TSN35" s="69"/>
      <c r="TSO35" s="69"/>
      <c r="TSP35" s="70"/>
      <c r="TSQ35" s="70"/>
      <c r="TSR35" s="70"/>
      <c r="TSS35" s="70"/>
      <c r="TST35" s="30"/>
      <c r="TSU35" s="30"/>
      <c r="TSV35" s="29"/>
      <c r="TSW35" s="29"/>
      <c r="TSX35" s="69"/>
      <c r="TSY35" s="69"/>
      <c r="TSZ35" s="69"/>
      <c r="TTA35" s="69"/>
      <c r="TTB35" s="70"/>
      <c r="TTC35" s="70"/>
      <c r="TTD35" s="70"/>
      <c r="TTE35" s="70"/>
      <c r="TTF35" s="30"/>
      <c r="TTG35" s="30"/>
      <c r="TTH35" s="29"/>
      <c r="TTI35" s="29"/>
      <c r="TTJ35" s="69"/>
      <c r="TTK35" s="69"/>
      <c r="TTL35" s="69"/>
      <c r="TTM35" s="69"/>
      <c r="TTN35" s="70"/>
      <c r="TTO35" s="70"/>
      <c r="TTP35" s="70"/>
      <c r="TTQ35" s="70"/>
      <c r="TTR35" s="30"/>
      <c r="TTS35" s="30"/>
      <c r="TTT35" s="29"/>
      <c r="TTU35" s="29"/>
      <c r="TTV35" s="69"/>
      <c r="TTW35" s="69"/>
      <c r="TTX35" s="69"/>
      <c r="TTY35" s="69"/>
      <c r="TTZ35" s="70"/>
      <c r="TUA35" s="70"/>
      <c r="TUB35" s="70"/>
      <c r="TUC35" s="70"/>
      <c r="TUD35" s="30"/>
      <c r="TUE35" s="30"/>
      <c r="TUF35" s="29"/>
      <c r="TUG35" s="29"/>
      <c r="TUH35" s="69"/>
      <c r="TUI35" s="69"/>
      <c r="TUJ35" s="69"/>
      <c r="TUK35" s="69"/>
      <c r="TUL35" s="70"/>
      <c r="TUM35" s="70"/>
      <c r="TUN35" s="70"/>
      <c r="TUO35" s="70"/>
      <c r="TUP35" s="30"/>
      <c r="TUQ35" s="30"/>
      <c r="TUR35" s="29"/>
      <c r="TUS35" s="29"/>
      <c r="TUT35" s="69"/>
      <c r="TUU35" s="69"/>
      <c r="TUV35" s="69"/>
      <c r="TUW35" s="69"/>
      <c r="TUX35" s="70"/>
      <c r="TUY35" s="70"/>
      <c r="TUZ35" s="70"/>
      <c r="TVA35" s="70"/>
      <c r="TVB35" s="30"/>
      <c r="TVC35" s="30"/>
      <c r="TVD35" s="29"/>
      <c r="TVE35" s="29"/>
      <c r="TVF35" s="69"/>
      <c r="TVG35" s="69"/>
      <c r="TVH35" s="69"/>
      <c r="TVI35" s="69"/>
      <c r="TVJ35" s="70"/>
      <c r="TVK35" s="70"/>
      <c r="TVL35" s="70"/>
      <c r="TVM35" s="70"/>
      <c r="TVN35" s="30"/>
      <c r="TVO35" s="30"/>
      <c r="TVP35" s="29"/>
      <c r="TVQ35" s="29"/>
      <c r="TVR35" s="69"/>
      <c r="TVS35" s="69"/>
      <c r="TVT35" s="69"/>
      <c r="TVU35" s="69"/>
      <c r="TVV35" s="70"/>
      <c r="TVW35" s="70"/>
      <c r="TVX35" s="70"/>
      <c r="TVY35" s="70"/>
      <c r="TVZ35" s="30"/>
      <c r="TWA35" s="30"/>
      <c r="TWB35" s="29"/>
      <c r="TWC35" s="29"/>
      <c r="TWD35" s="69"/>
      <c r="TWE35" s="69"/>
      <c r="TWF35" s="69"/>
      <c r="TWG35" s="69"/>
      <c r="TWH35" s="70"/>
      <c r="TWI35" s="70"/>
      <c r="TWJ35" s="70"/>
      <c r="TWK35" s="70"/>
      <c r="TWL35" s="30"/>
      <c r="TWM35" s="30"/>
      <c r="TWN35" s="29"/>
      <c r="TWO35" s="29"/>
      <c r="TWP35" s="69"/>
      <c r="TWQ35" s="69"/>
      <c r="TWR35" s="69"/>
      <c r="TWS35" s="69"/>
      <c r="TWT35" s="70"/>
      <c r="TWU35" s="70"/>
      <c r="TWV35" s="70"/>
      <c r="TWW35" s="70"/>
      <c r="TWX35" s="30"/>
      <c r="TWY35" s="30"/>
      <c r="TWZ35" s="29"/>
      <c r="TXA35" s="29"/>
      <c r="TXB35" s="69"/>
      <c r="TXC35" s="69"/>
      <c r="TXD35" s="69"/>
      <c r="TXE35" s="69"/>
      <c r="TXF35" s="70"/>
      <c r="TXG35" s="70"/>
      <c r="TXH35" s="70"/>
      <c r="TXI35" s="70"/>
      <c r="TXJ35" s="30"/>
      <c r="TXK35" s="30"/>
      <c r="TXL35" s="29"/>
      <c r="TXM35" s="29"/>
      <c r="TXN35" s="69"/>
      <c r="TXO35" s="69"/>
      <c r="TXP35" s="69"/>
      <c r="TXQ35" s="69"/>
      <c r="TXR35" s="70"/>
      <c r="TXS35" s="70"/>
      <c r="TXT35" s="70"/>
      <c r="TXU35" s="70"/>
      <c r="TXV35" s="30"/>
      <c r="TXW35" s="30"/>
      <c r="TXX35" s="29"/>
      <c r="TXY35" s="29"/>
      <c r="TXZ35" s="69"/>
      <c r="TYA35" s="69"/>
      <c r="TYB35" s="69"/>
      <c r="TYC35" s="69"/>
      <c r="TYD35" s="70"/>
      <c r="TYE35" s="70"/>
      <c r="TYF35" s="70"/>
      <c r="TYG35" s="70"/>
      <c r="TYH35" s="30"/>
      <c r="TYI35" s="30"/>
      <c r="TYJ35" s="29"/>
      <c r="TYK35" s="29"/>
      <c r="TYL35" s="69"/>
      <c r="TYM35" s="69"/>
      <c r="TYN35" s="69"/>
      <c r="TYO35" s="69"/>
      <c r="TYP35" s="70"/>
      <c r="TYQ35" s="70"/>
      <c r="TYR35" s="70"/>
      <c r="TYS35" s="70"/>
      <c r="TYT35" s="30"/>
      <c r="TYU35" s="30"/>
      <c r="TYV35" s="29"/>
      <c r="TYW35" s="29"/>
      <c r="TYX35" s="69"/>
      <c r="TYY35" s="69"/>
      <c r="TYZ35" s="69"/>
      <c r="TZA35" s="69"/>
      <c r="TZB35" s="70"/>
      <c r="TZC35" s="70"/>
      <c r="TZD35" s="70"/>
      <c r="TZE35" s="70"/>
      <c r="TZF35" s="30"/>
      <c r="TZG35" s="30"/>
      <c r="TZH35" s="29"/>
      <c r="TZI35" s="29"/>
      <c r="TZJ35" s="69"/>
      <c r="TZK35" s="69"/>
      <c r="TZL35" s="69"/>
      <c r="TZM35" s="69"/>
      <c r="TZN35" s="70"/>
      <c r="TZO35" s="70"/>
      <c r="TZP35" s="70"/>
      <c r="TZQ35" s="70"/>
      <c r="TZR35" s="30"/>
      <c r="TZS35" s="30"/>
      <c r="TZT35" s="29"/>
      <c r="TZU35" s="29"/>
      <c r="TZV35" s="69"/>
      <c r="TZW35" s="69"/>
      <c r="TZX35" s="69"/>
      <c r="TZY35" s="69"/>
      <c r="TZZ35" s="70"/>
      <c r="UAA35" s="70"/>
      <c r="UAB35" s="70"/>
      <c r="UAC35" s="70"/>
      <c r="UAD35" s="30"/>
      <c r="UAE35" s="30"/>
      <c r="UAF35" s="29"/>
      <c r="UAG35" s="29"/>
      <c r="UAH35" s="69"/>
      <c r="UAI35" s="69"/>
      <c r="UAJ35" s="69"/>
      <c r="UAK35" s="69"/>
      <c r="UAL35" s="70"/>
      <c r="UAM35" s="70"/>
      <c r="UAN35" s="70"/>
      <c r="UAO35" s="70"/>
      <c r="UAP35" s="30"/>
      <c r="UAQ35" s="30"/>
      <c r="UAR35" s="29"/>
      <c r="UAS35" s="29"/>
      <c r="UAT35" s="69"/>
      <c r="UAU35" s="69"/>
      <c r="UAV35" s="69"/>
      <c r="UAW35" s="69"/>
      <c r="UAX35" s="70"/>
      <c r="UAY35" s="70"/>
      <c r="UAZ35" s="70"/>
      <c r="UBA35" s="70"/>
      <c r="UBB35" s="30"/>
      <c r="UBC35" s="30"/>
      <c r="UBD35" s="29"/>
      <c r="UBE35" s="29"/>
      <c r="UBF35" s="69"/>
      <c r="UBG35" s="69"/>
      <c r="UBH35" s="69"/>
      <c r="UBI35" s="69"/>
      <c r="UBJ35" s="70"/>
      <c r="UBK35" s="70"/>
      <c r="UBL35" s="70"/>
      <c r="UBM35" s="70"/>
      <c r="UBN35" s="30"/>
      <c r="UBO35" s="30"/>
      <c r="UBP35" s="29"/>
      <c r="UBQ35" s="29"/>
      <c r="UBR35" s="69"/>
      <c r="UBS35" s="69"/>
      <c r="UBT35" s="69"/>
      <c r="UBU35" s="69"/>
      <c r="UBV35" s="70"/>
      <c r="UBW35" s="70"/>
      <c r="UBX35" s="70"/>
      <c r="UBY35" s="70"/>
      <c r="UBZ35" s="30"/>
      <c r="UCA35" s="30"/>
      <c r="UCB35" s="29"/>
      <c r="UCC35" s="29"/>
      <c r="UCD35" s="69"/>
      <c r="UCE35" s="69"/>
      <c r="UCF35" s="69"/>
      <c r="UCG35" s="69"/>
      <c r="UCH35" s="70"/>
      <c r="UCI35" s="70"/>
      <c r="UCJ35" s="70"/>
      <c r="UCK35" s="70"/>
      <c r="UCL35" s="30"/>
      <c r="UCM35" s="30"/>
      <c r="UCN35" s="29"/>
      <c r="UCO35" s="29"/>
      <c r="UCP35" s="69"/>
      <c r="UCQ35" s="69"/>
      <c r="UCR35" s="69"/>
      <c r="UCS35" s="69"/>
      <c r="UCT35" s="70"/>
      <c r="UCU35" s="70"/>
      <c r="UCV35" s="70"/>
      <c r="UCW35" s="70"/>
      <c r="UCX35" s="30"/>
      <c r="UCY35" s="30"/>
      <c r="UCZ35" s="29"/>
      <c r="UDA35" s="29"/>
      <c r="UDB35" s="69"/>
      <c r="UDC35" s="69"/>
      <c r="UDD35" s="69"/>
      <c r="UDE35" s="69"/>
      <c r="UDF35" s="70"/>
      <c r="UDG35" s="70"/>
      <c r="UDH35" s="70"/>
      <c r="UDI35" s="70"/>
      <c r="UDJ35" s="30"/>
      <c r="UDK35" s="30"/>
      <c r="UDL35" s="29"/>
      <c r="UDM35" s="29"/>
      <c r="UDN35" s="69"/>
      <c r="UDO35" s="69"/>
      <c r="UDP35" s="69"/>
      <c r="UDQ35" s="69"/>
      <c r="UDR35" s="70"/>
      <c r="UDS35" s="70"/>
      <c r="UDT35" s="70"/>
      <c r="UDU35" s="70"/>
      <c r="UDV35" s="30"/>
      <c r="UDW35" s="30"/>
      <c r="UDX35" s="29"/>
      <c r="UDY35" s="29"/>
      <c r="UDZ35" s="69"/>
      <c r="UEA35" s="69"/>
      <c r="UEB35" s="69"/>
      <c r="UEC35" s="69"/>
      <c r="UED35" s="70"/>
      <c r="UEE35" s="70"/>
      <c r="UEF35" s="70"/>
      <c r="UEG35" s="70"/>
      <c r="UEH35" s="30"/>
      <c r="UEI35" s="30"/>
      <c r="UEJ35" s="29"/>
      <c r="UEK35" s="29"/>
      <c r="UEL35" s="69"/>
      <c r="UEM35" s="69"/>
      <c r="UEN35" s="69"/>
      <c r="UEO35" s="69"/>
      <c r="UEP35" s="70"/>
      <c r="UEQ35" s="70"/>
      <c r="UER35" s="70"/>
      <c r="UES35" s="70"/>
      <c r="UET35" s="30"/>
      <c r="UEU35" s="30"/>
      <c r="UEV35" s="29"/>
      <c r="UEW35" s="29"/>
      <c r="UEX35" s="69"/>
      <c r="UEY35" s="69"/>
      <c r="UEZ35" s="69"/>
      <c r="UFA35" s="69"/>
      <c r="UFB35" s="70"/>
      <c r="UFC35" s="70"/>
      <c r="UFD35" s="70"/>
      <c r="UFE35" s="70"/>
      <c r="UFF35" s="30"/>
      <c r="UFG35" s="30"/>
      <c r="UFH35" s="29"/>
      <c r="UFI35" s="29"/>
      <c r="UFJ35" s="69"/>
      <c r="UFK35" s="69"/>
      <c r="UFL35" s="69"/>
      <c r="UFM35" s="69"/>
      <c r="UFN35" s="70"/>
      <c r="UFO35" s="70"/>
      <c r="UFP35" s="70"/>
      <c r="UFQ35" s="70"/>
      <c r="UFR35" s="30"/>
      <c r="UFS35" s="30"/>
      <c r="UFT35" s="29"/>
      <c r="UFU35" s="29"/>
      <c r="UFV35" s="69"/>
      <c r="UFW35" s="69"/>
      <c r="UFX35" s="69"/>
      <c r="UFY35" s="69"/>
      <c r="UFZ35" s="70"/>
      <c r="UGA35" s="70"/>
      <c r="UGB35" s="70"/>
      <c r="UGC35" s="70"/>
      <c r="UGD35" s="30"/>
      <c r="UGE35" s="30"/>
      <c r="UGF35" s="29"/>
      <c r="UGG35" s="29"/>
      <c r="UGH35" s="69"/>
      <c r="UGI35" s="69"/>
      <c r="UGJ35" s="69"/>
      <c r="UGK35" s="69"/>
      <c r="UGL35" s="70"/>
      <c r="UGM35" s="70"/>
      <c r="UGN35" s="70"/>
      <c r="UGO35" s="70"/>
      <c r="UGP35" s="30"/>
      <c r="UGQ35" s="30"/>
      <c r="UGR35" s="29"/>
      <c r="UGS35" s="29"/>
      <c r="UGT35" s="69"/>
      <c r="UGU35" s="69"/>
      <c r="UGV35" s="69"/>
      <c r="UGW35" s="69"/>
      <c r="UGX35" s="70"/>
      <c r="UGY35" s="70"/>
      <c r="UGZ35" s="70"/>
      <c r="UHA35" s="70"/>
      <c r="UHB35" s="30"/>
      <c r="UHC35" s="30"/>
      <c r="UHD35" s="29"/>
      <c r="UHE35" s="29"/>
      <c r="UHF35" s="69"/>
      <c r="UHG35" s="69"/>
      <c r="UHH35" s="69"/>
      <c r="UHI35" s="69"/>
      <c r="UHJ35" s="70"/>
      <c r="UHK35" s="70"/>
      <c r="UHL35" s="70"/>
      <c r="UHM35" s="70"/>
      <c r="UHN35" s="30"/>
      <c r="UHO35" s="30"/>
      <c r="UHP35" s="29"/>
      <c r="UHQ35" s="29"/>
      <c r="UHR35" s="69"/>
      <c r="UHS35" s="69"/>
      <c r="UHT35" s="69"/>
      <c r="UHU35" s="69"/>
      <c r="UHV35" s="70"/>
      <c r="UHW35" s="70"/>
      <c r="UHX35" s="70"/>
      <c r="UHY35" s="70"/>
      <c r="UHZ35" s="30"/>
      <c r="UIA35" s="30"/>
      <c r="UIB35" s="29"/>
      <c r="UIC35" s="29"/>
      <c r="UID35" s="69"/>
      <c r="UIE35" s="69"/>
      <c r="UIF35" s="69"/>
      <c r="UIG35" s="69"/>
      <c r="UIH35" s="70"/>
      <c r="UII35" s="70"/>
      <c r="UIJ35" s="70"/>
      <c r="UIK35" s="70"/>
      <c r="UIL35" s="30"/>
      <c r="UIM35" s="30"/>
      <c r="UIN35" s="29"/>
      <c r="UIO35" s="29"/>
      <c r="UIP35" s="69"/>
      <c r="UIQ35" s="69"/>
      <c r="UIR35" s="69"/>
      <c r="UIS35" s="69"/>
      <c r="UIT35" s="70"/>
      <c r="UIU35" s="70"/>
      <c r="UIV35" s="70"/>
      <c r="UIW35" s="70"/>
      <c r="UIX35" s="30"/>
      <c r="UIY35" s="30"/>
      <c r="UIZ35" s="29"/>
      <c r="UJA35" s="29"/>
      <c r="UJB35" s="69"/>
      <c r="UJC35" s="69"/>
      <c r="UJD35" s="69"/>
      <c r="UJE35" s="69"/>
      <c r="UJF35" s="70"/>
      <c r="UJG35" s="70"/>
      <c r="UJH35" s="70"/>
      <c r="UJI35" s="70"/>
      <c r="UJJ35" s="30"/>
      <c r="UJK35" s="30"/>
      <c r="UJL35" s="29"/>
      <c r="UJM35" s="29"/>
      <c r="UJN35" s="69"/>
      <c r="UJO35" s="69"/>
      <c r="UJP35" s="69"/>
      <c r="UJQ35" s="69"/>
      <c r="UJR35" s="70"/>
      <c r="UJS35" s="70"/>
      <c r="UJT35" s="70"/>
      <c r="UJU35" s="70"/>
      <c r="UJV35" s="30"/>
      <c r="UJW35" s="30"/>
      <c r="UJX35" s="29"/>
      <c r="UJY35" s="29"/>
      <c r="UJZ35" s="69"/>
      <c r="UKA35" s="69"/>
      <c r="UKB35" s="69"/>
      <c r="UKC35" s="69"/>
      <c r="UKD35" s="70"/>
      <c r="UKE35" s="70"/>
      <c r="UKF35" s="70"/>
      <c r="UKG35" s="70"/>
      <c r="UKH35" s="30"/>
      <c r="UKI35" s="30"/>
      <c r="UKJ35" s="29"/>
      <c r="UKK35" s="29"/>
      <c r="UKL35" s="69"/>
      <c r="UKM35" s="69"/>
      <c r="UKN35" s="69"/>
      <c r="UKO35" s="69"/>
      <c r="UKP35" s="70"/>
      <c r="UKQ35" s="70"/>
      <c r="UKR35" s="70"/>
      <c r="UKS35" s="70"/>
      <c r="UKT35" s="30"/>
      <c r="UKU35" s="30"/>
      <c r="UKV35" s="29"/>
      <c r="UKW35" s="29"/>
      <c r="UKX35" s="69"/>
      <c r="UKY35" s="69"/>
      <c r="UKZ35" s="69"/>
      <c r="ULA35" s="69"/>
      <c r="ULB35" s="70"/>
      <c r="ULC35" s="70"/>
      <c r="ULD35" s="70"/>
      <c r="ULE35" s="70"/>
      <c r="ULF35" s="30"/>
      <c r="ULG35" s="30"/>
      <c r="ULH35" s="29"/>
      <c r="ULI35" s="29"/>
      <c r="ULJ35" s="69"/>
      <c r="ULK35" s="69"/>
      <c r="ULL35" s="69"/>
      <c r="ULM35" s="69"/>
      <c r="ULN35" s="70"/>
      <c r="ULO35" s="70"/>
      <c r="ULP35" s="70"/>
      <c r="ULQ35" s="70"/>
      <c r="ULR35" s="30"/>
      <c r="ULS35" s="30"/>
      <c r="ULT35" s="29"/>
      <c r="ULU35" s="29"/>
      <c r="ULV35" s="69"/>
      <c r="ULW35" s="69"/>
      <c r="ULX35" s="69"/>
      <c r="ULY35" s="69"/>
      <c r="ULZ35" s="70"/>
      <c r="UMA35" s="70"/>
      <c r="UMB35" s="70"/>
      <c r="UMC35" s="70"/>
      <c r="UMD35" s="30"/>
      <c r="UME35" s="30"/>
      <c r="UMF35" s="29"/>
      <c r="UMG35" s="29"/>
      <c r="UMH35" s="69"/>
      <c r="UMI35" s="69"/>
      <c r="UMJ35" s="69"/>
      <c r="UMK35" s="69"/>
      <c r="UML35" s="70"/>
      <c r="UMM35" s="70"/>
      <c r="UMN35" s="70"/>
      <c r="UMO35" s="70"/>
      <c r="UMP35" s="30"/>
      <c r="UMQ35" s="30"/>
      <c r="UMR35" s="29"/>
      <c r="UMS35" s="29"/>
      <c r="UMT35" s="69"/>
      <c r="UMU35" s="69"/>
      <c r="UMV35" s="69"/>
      <c r="UMW35" s="69"/>
      <c r="UMX35" s="70"/>
      <c r="UMY35" s="70"/>
      <c r="UMZ35" s="70"/>
      <c r="UNA35" s="70"/>
      <c r="UNB35" s="30"/>
      <c r="UNC35" s="30"/>
      <c r="UND35" s="29"/>
      <c r="UNE35" s="29"/>
      <c r="UNF35" s="69"/>
      <c r="UNG35" s="69"/>
      <c r="UNH35" s="69"/>
      <c r="UNI35" s="69"/>
      <c r="UNJ35" s="70"/>
      <c r="UNK35" s="70"/>
      <c r="UNL35" s="70"/>
      <c r="UNM35" s="70"/>
      <c r="UNN35" s="30"/>
      <c r="UNO35" s="30"/>
      <c r="UNP35" s="29"/>
      <c r="UNQ35" s="29"/>
      <c r="UNR35" s="69"/>
      <c r="UNS35" s="69"/>
      <c r="UNT35" s="69"/>
      <c r="UNU35" s="69"/>
      <c r="UNV35" s="70"/>
      <c r="UNW35" s="70"/>
      <c r="UNX35" s="70"/>
      <c r="UNY35" s="70"/>
      <c r="UNZ35" s="30"/>
      <c r="UOA35" s="30"/>
      <c r="UOB35" s="29"/>
      <c r="UOC35" s="29"/>
      <c r="UOD35" s="69"/>
      <c r="UOE35" s="69"/>
      <c r="UOF35" s="69"/>
      <c r="UOG35" s="69"/>
      <c r="UOH35" s="70"/>
      <c r="UOI35" s="70"/>
      <c r="UOJ35" s="70"/>
      <c r="UOK35" s="70"/>
      <c r="UOL35" s="30"/>
      <c r="UOM35" s="30"/>
      <c r="UON35" s="29"/>
      <c r="UOO35" s="29"/>
      <c r="UOP35" s="69"/>
      <c r="UOQ35" s="69"/>
      <c r="UOR35" s="69"/>
      <c r="UOS35" s="69"/>
      <c r="UOT35" s="70"/>
      <c r="UOU35" s="70"/>
      <c r="UOV35" s="70"/>
      <c r="UOW35" s="70"/>
      <c r="UOX35" s="30"/>
      <c r="UOY35" s="30"/>
      <c r="UOZ35" s="29"/>
      <c r="UPA35" s="29"/>
      <c r="UPB35" s="69"/>
      <c r="UPC35" s="69"/>
      <c r="UPD35" s="69"/>
      <c r="UPE35" s="69"/>
      <c r="UPF35" s="70"/>
      <c r="UPG35" s="70"/>
      <c r="UPH35" s="70"/>
      <c r="UPI35" s="70"/>
      <c r="UPJ35" s="30"/>
      <c r="UPK35" s="30"/>
      <c r="UPL35" s="29"/>
      <c r="UPM35" s="29"/>
      <c r="UPN35" s="69"/>
      <c r="UPO35" s="69"/>
      <c r="UPP35" s="69"/>
      <c r="UPQ35" s="69"/>
      <c r="UPR35" s="70"/>
      <c r="UPS35" s="70"/>
      <c r="UPT35" s="70"/>
      <c r="UPU35" s="70"/>
      <c r="UPV35" s="30"/>
      <c r="UPW35" s="30"/>
      <c r="UPX35" s="29"/>
      <c r="UPY35" s="29"/>
      <c r="UPZ35" s="69"/>
      <c r="UQA35" s="69"/>
      <c r="UQB35" s="69"/>
      <c r="UQC35" s="69"/>
      <c r="UQD35" s="70"/>
      <c r="UQE35" s="70"/>
      <c r="UQF35" s="70"/>
      <c r="UQG35" s="70"/>
      <c r="UQH35" s="30"/>
      <c r="UQI35" s="30"/>
      <c r="UQJ35" s="29"/>
      <c r="UQK35" s="29"/>
      <c r="UQL35" s="69"/>
      <c r="UQM35" s="69"/>
      <c r="UQN35" s="69"/>
      <c r="UQO35" s="69"/>
      <c r="UQP35" s="70"/>
      <c r="UQQ35" s="70"/>
      <c r="UQR35" s="70"/>
      <c r="UQS35" s="70"/>
      <c r="UQT35" s="30"/>
      <c r="UQU35" s="30"/>
      <c r="UQV35" s="29"/>
      <c r="UQW35" s="29"/>
      <c r="UQX35" s="69"/>
      <c r="UQY35" s="69"/>
      <c r="UQZ35" s="69"/>
      <c r="URA35" s="69"/>
      <c r="URB35" s="70"/>
      <c r="URC35" s="70"/>
      <c r="URD35" s="70"/>
      <c r="URE35" s="70"/>
      <c r="URF35" s="30"/>
      <c r="URG35" s="30"/>
      <c r="URH35" s="29"/>
      <c r="URI35" s="29"/>
      <c r="URJ35" s="69"/>
      <c r="URK35" s="69"/>
      <c r="URL35" s="69"/>
      <c r="URM35" s="69"/>
      <c r="URN35" s="70"/>
      <c r="URO35" s="70"/>
      <c r="URP35" s="70"/>
      <c r="URQ35" s="70"/>
      <c r="URR35" s="30"/>
      <c r="URS35" s="30"/>
      <c r="URT35" s="29"/>
      <c r="URU35" s="29"/>
      <c r="URV35" s="69"/>
      <c r="URW35" s="69"/>
      <c r="URX35" s="69"/>
      <c r="URY35" s="69"/>
      <c r="URZ35" s="70"/>
      <c r="USA35" s="70"/>
      <c r="USB35" s="70"/>
      <c r="USC35" s="70"/>
      <c r="USD35" s="30"/>
      <c r="USE35" s="30"/>
      <c r="USF35" s="29"/>
      <c r="USG35" s="29"/>
      <c r="USH35" s="69"/>
      <c r="USI35" s="69"/>
      <c r="USJ35" s="69"/>
      <c r="USK35" s="69"/>
      <c r="USL35" s="70"/>
      <c r="USM35" s="70"/>
      <c r="USN35" s="70"/>
      <c r="USO35" s="70"/>
      <c r="USP35" s="30"/>
      <c r="USQ35" s="30"/>
      <c r="USR35" s="29"/>
      <c r="USS35" s="29"/>
      <c r="UST35" s="69"/>
      <c r="USU35" s="69"/>
      <c r="USV35" s="69"/>
      <c r="USW35" s="69"/>
      <c r="USX35" s="70"/>
      <c r="USY35" s="70"/>
      <c r="USZ35" s="70"/>
      <c r="UTA35" s="70"/>
      <c r="UTB35" s="30"/>
      <c r="UTC35" s="30"/>
      <c r="UTD35" s="29"/>
      <c r="UTE35" s="29"/>
      <c r="UTF35" s="69"/>
      <c r="UTG35" s="69"/>
      <c r="UTH35" s="69"/>
      <c r="UTI35" s="69"/>
      <c r="UTJ35" s="70"/>
      <c r="UTK35" s="70"/>
      <c r="UTL35" s="70"/>
      <c r="UTM35" s="70"/>
      <c r="UTN35" s="30"/>
      <c r="UTO35" s="30"/>
      <c r="UTP35" s="29"/>
      <c r="UTQ35" s="29"/>
      <c r="UTR35" s="69"/>
      <c r="UTS35" s="69"/>
      <c r="UTT35" s="69"/>
      <c r="UTU35" s="69"/>
      <c r="UTV35" s="70"/>
      <c r="UTW35" s="70"/>
      <c r="UTX35" s="70"/>
      <c r="UTY35" s="70"/>
      <c r="UTZ35" s="30"/>
      <c r="UUA35" s="30"/>
      <c r="UUB35" s="29"/>
      <c r="UUC35" s="29"/>
      <c r="UUD35" s="69"/>
      <c r="UUE35" s="69"/>
      <c r="UUF35" s="69"/>
      <c r="UUG35" s="69"/>
      <c r="UUH35" s="70"/>
      <c r="UUI35" s="70"/>
      <c r="UUJ35" s="70"/>
      <c r="UUK35" s="70"/>
      <c r="UUL35" s="30"/>
      <c r="UUM35" s="30"/>
      <c r="UUN35" s="29"/>
      <c r="UUO35" s="29"/>
      <c r="UUP35" s="69"/>
      <c r="UUQ35" s="69"/>
      <c r="UUR35" s="69"/>
      <c r="UUS35" s="69"/>
      <c r="UUT35" s="70"/>
      <c r="UUU35" s="70"/>
      <c r="UUV35" s="70"/>
      <c r="UUW35" s="70"/>
      <c r="UUX35" s="30"/>
      <c r="UUY35" s="30"/>
      <c r="UUZ35" s="29"/>
      <c r="UVA35" s="29"/>
      <c r="UVB35" s="69"/>
      <c r="UVC35" s="69"/>
      <c r="UVD35" s="69"/>
      <c r="UVE35" s="69"/>
      <c r="UVF35" s="70"/>
      <c r="UVG35" s="70"/>
      <c r="UVH35" s="70"/>
      <c r="UVI35" s="70"/>
      <c r="UVJ35" s="30"/>
      <c r="UVK35" s="30"/>
      <c r="UVL35" s="29"/>
      <c r="UVM35" s="29"/>
      <c r="UVN35" s="69"/>
      <c r="UVO35" s="69"/>
      <c r="UVP35" s="69"/>
      <c r="UVQ35" s="69"/>
      <c r="UVR35" s="70"/>
      <c r="UVS35" s="70"/>
      <c r="UVT35" s="70"/>
      <c r="UVU35" s="70"/>
      <c r="UVV35" s="30"/>
      <c r="UVW35" s="30"/>
      <c r="UVX35" s="29"/>
      <c r="UVY35" s="29"/>
      <c r="UVZ35" s="69"/>
      <c r="UWA35" s="69"/>
      <c r="UWB35" s="69"/>
      <c r="UWC35" s="69"/>
      <c r="UWD35" s="70"/>
      <c r="UWE35" s="70"/>
      <c r="UWF35" s="70"/>
      <c r="UWG35" s="70"/>
      <c r="UWH35" s="30"/>
      <c r="UWI35" s="30"/>
      <c r="UWJ35" s="29"/>
      <c r="UWK35" s="29"/>
      <c r="UWL35" s="69"/>
      <c r="UWM35" s="69"/>
      <c r="UWN35" s="69"/>
      <c r="UWO35" s="69"/>
      <c r="UWP35" s="70"/>
      <c r="UWQ35" s="70"/>
      <c r="UWR35" s="70"/>
      <c r="UWS35" s="70"/>
      <c r="UWT35" s="30"/>
      <c r="UWU35" s="30"/>
      <c r="UWV35" s="29"/>
      <c r="UWW35" s="29"/>
      <c r="UWX35" s="69"/>
      <c r="UWY35" s="69"/>
      <c r="UWZ35" s="69"/>
      <c r="UXA35" s="69"/>
      <c r="UXB35" s="70"/>
      <c r="UXC35" s="70"/>
      <c r="UXD35" s="70"/>
      <c r="UXE35" s="70"/>
      <c r="UXF35" s="30"/>
      <c r="UXG35" s="30"/>
      <c r="UXH35" s="29"/>
      <c r="UXI35" s="29"/>
      <c r="UXJ35" s="69"/>
      <c r="UXK35" s="69"/>
      <c r="UXL35" s="69"/>
      <c r="UXM35" s="69"/>
      <c r="UXN35" s="70"/>
      <c r="UXO35" s="70"/>
      <c r="UXP35" s="70"/>
      <c r="UXQ35" s="70"/>
      <c r="UXR35" s="30"/>
      <c r="UXS35" s="30"/>
      <c r="UXT35" s="29"/>
      <c r="UXU35" s="29"/>
      <c r="UXV35" s="69"/>
      <c r="UXW35" s="69"/>
      <c r="UXX35" s="69"/>
      <c r="UXY35" s="69"/>
      <c r="UXZ35" s="70"/>
      <c r="UYA35" s="70"/>
      <c r="UYB35" s="70"/>
      <c r="UYC35" s="70"/>
      <c r="UYD35" s="30"/>
      <c r="UYE35" s="30"/>
      <c r="UYF35" s="29"/>
      <c r="UYG35" s="29"/>
      <c r="UYH35" s="69"/>
      <c r="UYI35" s="69"/>
      <c r="UYJ35" s="69"/>
      <c r="UYK35" s="69"/>
      <c r="UYL35" s="70"/>
      <c r="UYM35" s="70"/>
      <c r="UYN35" s="70"/>
      <c r="UYO35" s="70"/>
      <c r="UYP35" s="30"/>
      <c r="UYQ35" s="30"/>
      <c r="UYR35" s="29"/>
      <c r="UYS35" s="29"/>
      <c r="UYT35" s="69"/>
      <c r="UYU35" s="69"/>
      <c r="UYV35" s="69"/>
      <c r="UYW35" s="69"/>
      <c r="UYX35" s="70"/>
      <c r="UYY35" s="70"/>
      <c r="UYZ35" s="70"/>
      <c r="UZA35" s="70"/>
      <c r="UZB35" s="30"/>
      <c r="UZC35" s="30"/>
      <c r="UZD35" s="29"/>
      <c r="UZE35" s="29"/>
      <c r="UZF35" s="69"/>
      <c r="UZG35" s="69"/>
      <c r="UZH35" s="69"/>
      <c r="UZI35" s="69"/>
      <c r="UZJ35" s="70"/>
      <c r="UZK35" s="70"/>
      <c r="UZL35" s="70"/>
      <c r="UZM35" s="70"/>
      <c r="UZN35" s="30"/>
      <c r="UZO35" s="30"/>
      <c r="UZP35" s="29"/>
      <c r="UZQ35" s="29"/>
      <c r="UZR35" s="69"/>
      <c r="UZS35" s="69"/>
      <c r="UZT35" s="69"/>
      <c r="UZU35" s="69"/>
      <c r="UZV35" s="70"/>
      <c r="UZW35" s="70"/>
      <c r="UZX35" s="70"/>
      <c r="UZY35" s="70"/>
      <c r="UZZ35" s="30"/>
      <c r="VAA35" s="30"/>
      <c r="VAB35" s="29"/>
      <c r="VAC35" s="29"/>
      <c r="VAD35" s="69"/>
      <c r="VAE35" s="69"/>
      <c r="VAF35" s="69"/>
      <c r="VAG35" s="69"/>
      <c r="VAH35" s="70"/>
      <c r="VAI35" s="70"/>
      <c r="VAJ35" s="70"/>
      <c r="VAK35" s="70"/>
      <c r="VAL35" s="30"/>
      <c r="VAM35" s="30"/>
      <c r="VAN35" s="29"/>
      <c r="VAO35" s="29"/>
      <c r="VAP35" s="69"/>
      <c r="VAQ35" s="69"/>
      <c r="VAR35" s="69"/>
      <c r="VAS35" s="69"/>
      <c r="VAT35" s="70"/>
      <c r="VAU35" s="70"/>
      <c r="VAV35" s="70"/>
      <c r="VAW35" s="70"/>
      <c r="VAX35" s="30"/>
      <c r="VAY35" s="30"/>
      <c r="VAZ35" s="29"/>
      <c r="VBA35" s="29"/>
      <c r="VBB35" s="69"/>
      <c r="VBC35" s="69"/>
      <c r="VBD35" s="69"/>
      <c r="VBE35" s="69"/>
      <c r="VBF35" s="70"/>
      <c r="VBG35" s="70"/>
      <c r="VBH35" s="70"/>
      <c r="VBI35" s="70"/>
      <c r="VBJ35" s="30"/>
      <c r="VBK35" s="30"/>
      <c r="VBL35" s="29"/>
      <c r="VBM35" s="29"/>
      <c r="VBN35" s="69"/>
      <c r="VBO35" s="69"/>
      <c r="VBP35" s="69"/>
      <c r="VBQ35" s="69"/>
      <c r="VBR35" s="70"/>
      <c r="VBS35" s="70"/>
      <c r="VBT35" s="70"/>
      <c r="VBU35" s="70"/>
      <c r="VBV35" s="30"/>
      <c r="VBW35" s="30"/>
      <c r="VBX35" s="29"/>
      <c r="VBY35" s="29"/>
      <c r="VBZ35" s="69"/>
      <c r="VCA35" s="69"/>
      <c r="VCB35" s="69"/>
      <c r="VCC35" s="69"/>
      <c r="VCD35" s="70"/>
      <c r="VCE35" s="70"/>
      <c r="VCF35" s="70"/>
      <c r="VCG35" s="70"/>
      <c r="VCH35" s="30"/>
      <c r="VCI35" s="30"/>
      <c r="VCJ35" s="29"/>
      <c r="VCK35" s="29"/>
      <c r="VCL35" s="69"/>
      <c r="VCM35" s="69"/>
      <c r="VCN35" s="69"/>
      <c r="VCO35" s="69"/>
      <c r="VCP35" s="70"/>
      <c r="VCQ35" s="70"/>
      <c r="VCR35" s="70"/>
      <c r="VCS35" s="70"/>
      <c r="VCT35" s="30"/>
      <c r="VCU35" s="30"/>
      <c r="VCV35" s="29"/>
      <c r="VCW35" s="29"/>
      <c r="VCX35" s="69"/>
      <c r="VCY35" s="69"/>
      <c r="VCZ35" s="69"/>
      <c r="VDA35" s="69"/>
      <c r="VDB35" s="70"/>
      <c r="VDC35" s="70"/>
      <c r="VDD35" s="70"/>
      <c r="VDE35" s="70"/>
      <c r="VDF35" s="30"/>
      <c r="VDG35" s="30"/>
      <c r="VDH35" s="29"/>
      <c r="VDI35" s="29"/>
      <c r="VDJ35" s="69"/>
      <c r="VDK35" s="69"/>
      <c r="VDL35" s="69"/>
      <c r="VDM35" s="69"/>
      <c r="VDN35" s="70"/>
      <c r="VDO35" s="70"/>
      <c r="VDP35" s="70"/>
      <c r="VDQ35" s="70"/>
      <c r="VDR35" s="30"/>
      <c r="VDS35" s="30"/>
      <c r="VDT35" s="29"/>
      <c r="VDU35" s="29"/>
      <c r="VDV35" s="69"/>
      <c r="VDW35" s="69"/>
      <c r="VDX35" s="69"/>
      <c r="VDY35" s="69"/>
      <c r="VDZ35" s="70"/>
      <c r="VEA35" s="70"/>
      <c r="VEB35" s="70"/>
      <c r="VEC35" s="70"/>
      <c r="VED35" s="30"/>
      <c r="VEE35" s="30"/>
      <c r="VEF35" s="29"/>
      <c r="VEG35" s="29"/>
      <c r="VEH35" s="69"/>
      <c r="VEI35" s="69"/>
      <c r="VEJ35" s="69"/>
      <c r="VEK35" s="69"/>
      <c r="VEL35" s="70"/>
      <c r="VEM35" s="70"/>
      <c r="VEN35" s="70"/>
      <c r="VEO35" s="70"/>
      <c r="VEP35" s="30"/>
      <c r="VEQ35" s="30"/>
      <c r="VER35" s="29"/>
      <c r="VES35" s="29"/>
      <c r="VET35" s="69"/>
      <c r="VEU35" s="69"/>
      <c r="VEV35" s="69"/>
      <c r="VEW35" s="69"/>
      <c r="VEX35" s="70"/>
      <c r="VEY35" s="70"/>
      <c r="VEZ35" s="70"/>
      <c r="VFA35" s="70"/>
      <c r="VFB35" s="30"/>
      <c r="VFC35" s="30"/>
      <c r="VFD35" s="29"/>
      <c r="VFE35" s="29"/>
      <c r="VFF35" s="69"/>
      <c r="VFG35" s="69"/>
      <c r="VFH35" s="69"/>
      <c r="VFI35" s="69"/>
      <c r="VFJ35" s="70"/>
      <c r="VFK35" s="70"/>
      <c r="VFL35" s="70"/>
      <c r="VFM35" s="70"/>
      <c r="VFN35" s="30"/>
      <c r="VFO35" s="30"/>
      <c r="VFP35" s="29"/>
      <c r="VFQ35" s="29"/>
      <c r="VFR35" s="69"/>
      <c r="VFS35" s="69"/>
      <c r="VFT35" s="69"/>
      <c r="VFU35" s="69"/>
      <c r="VFV35" s="70"/>
      <c r="VFW35" s="70"/>
      <c r="VFX35" s="70"/>
      <c r="VFY35" s="70"/>
      <c r="VFZ35" s="30"/>
      <c r="VGA35" s="30"/>
      <c r="VGB35" s="29"/>
      <c r="VGC35" s="29"/>
      <c r="VGD35" s="69"/>
      <c r="VGE35" s="69"/>
      <c r="VGF35" s="69"/>
      <c r="VGG35" s="69"/>
      <c r="VGH35" s="70"/>
      <c r="VGI35" s="70"/>
      <c r="VGJ35" s="70"/>
      <c r="VGK35" s="70"/>
      <c r="VGL35" s="30"/>
      <c r="VGM35" s="30"/>
      <c r="VGN35" s="29"/>
      <c r="VGO35" s="29"/>
      <c r="VGP35" s="69"/>
      <c r="VGQ35" s="69"/>
      <c r="VGR35" s="69"/>
      <c r="VGS35" s="69"/>
      <c r="VGT35" s="70"/>
      <c r="VGU35" s="70"/>
      <c r="VGV35" s="70"/>
      <c r="VGW35" s="70"/>
      <c r="VGX35" s="30"/>
      <c r="VGY35" s="30"/>
      <c r="VGZ35" s="29"/>
      <c r="VHA35" s="29"/>
      <c r="VHB35" s="69"/>
      <c r="VHC35" s="69"/>
      <c r="VHD35" s="69"/>
      <c r="VHE35" s="69"/>
      <c r="VHF35" s="70"/>
      <c r="VHG35" s="70"/>
      <c r="VHH35" s="70"/>
      <c r="VHI35" s="70"/>
      <c r="VHJ35" s="30"/>
      <c r="VHK35" s="30"/>
      <c r="VHL35" s="29"/>
      <c r="VHM35" s="29"/>
      <c r="VHN35" s="69"/>
      <c r="VHO35" s="69"/>
      <c r="VHP35" s="69"/>
      <c r="VHQ35" s="69"/>
      <c r="VHR35" s="70"/>
      <c r="VHS35" s="70"/>
      <c r="VHT35" s="70"/>
      <c r="VHU35" s="70"/>
      <c r="VHV35" s="30"/>
      <c r="VHW35" s="30"/>
      <c r="VHX35" s="29"/>
      <c r="VHY35" s="29"/>
      <c r="VHZ35" s="69"/>
      <c r="VIA35" s="69"/>
      <c r="VIB35" s="69"/>
      <c r="VIC35" s="69"/>
      <c r="VID35" s="70"/>
      <c r="VIE35" s="70"/>
      <c r="VIF35" s="70"/>
      <c r="VIG35" s="70"/>
      <c r="VIH35" s="30"/>
      <c r="VII35" s="30"/>
      <c r="VIJ35" s="29"/>
      <c r="VIK35" s="29"/>
      <c r="VIL35" s="69"/>
      <c r="VIM35" s="69"/>
      <c r="VIN35" s="69"/>
      <c r="VIO35" s="69"/>
      <c r="VIP35" s="70"/>
      <c r="VIQ35" s="70"/>
      <c r="VIR35" s="70"/>
      <c r="VIS35" s="70"/>
      <c r="VIT35" s="30"/>
      <c r="VIU35" s="30"/>
      <c r="VIV35" s="29"/>
      <c r="VIW35" s="29"/>
      <c r="VIX35" s="69"/>
      <c r="VIY35" s="69"/>
      <c r="VIZ35" s="69"/>
      <c r="VJA35" s="69"/>
      <c r="VJB35" s="70"/>
      <c r="VJC35" s="70"/>
      <c r="VJD35" s="70"/>
      <c r="VJE35" s="70"/>
      <c r="VJF35" s="30"/>
      <c r="VJG35" s="30"/>
      <c r="VJH35" s="29"/>
      <c r="VJI35" s="29"/>
      <c r="VJJ35" s="69"/>
      <c r="VJK35" s="69"/>
      <c r="VJL35" s="69"/>
      <c r="VJM35" s="69"/>
      <c r="VJN35" s="70"/>
      <c r="VJO35" s="70"/>
      <c r="VJP35" s="70"/>
      <c r="VJQ35" s="70"/>
      <c r="VJR35" s="30"/>
      <c r="VJS35" s="30"/>
      <c r="VJT35" s="29"/>
      <c r="VJU35" s="29"/>
      <c r="VJV35" s="69"/>
      <c r="VJW35" s="69"/>
      <c r="VJX35" s="69"/>
      <c r="VJY35" s="69"/>
      <c r="VJZ35" s="70"/>
      <c r="VKA35" s="70"/>
      <c r="VKB35" s="70"/>
      <c r="VKC35" s="70"/>
      <c r="VKD35" s="30"/>
      <c r="VKE35" s="30"/>
      <c r="VKF35" s="29"/>
      <c r="VKG35" s="29"/>
      <c r="VKH35" s="69"/>
      <c r="VKI35" s="69"/>
      <c r="VKJ35" s="69"/>
      <c r="VKK35" s="69"/>
      <c r="VKL35" s="70"/>
      <c r="VKM35" s="70"/>
      <c r="VKN35" s="70"/>
      <c r="VKO35" s="70"/>
      <c r="VKP35" s="30"/>
      <c r="VKQ35" s="30"/>
      <c r="VKR35" s="29"/>
      <c r="VKS35" s="29"/>
      <c r="VKT35" s="69"/>
      <c r="VKU35" s="69"/>
      <c r="VKV35" s="69"/>
      <c r="VKW35" s="69"/>
      <c r="VKX35" s="70"/>
      <c r="VKY35" s="70"/>
      <c r="VKZ35" s="70"/>
      <c r="VLA35" s="70"/>
      <c r="VLB35" s="30"/>
      <c r="VLC35" s="30"/>
      <c r="VLD35" s="29"/>
      <c r="VLE35" s="29"/>
      <c r="VLF35" s="69"/>
      <c r="VLG35" s="69"/>
      <c r="VLH35" s="69"/>
      <c r="VLI35" s="69"/>
      <c r="VLJ35" s="70"/>
      <c r="VLK35" s="70"/>
      <c r="VLL35" s="70"/>
      <c r="VLM35" s="70"/>
      <c r="VLN35" s="30"/>
      <c r="VLO35" s="30"/>
      <c r="VLP35" s="29"/>
      <c r="VLQ35" s="29"/>
      <c r="VLR35" s="69"/>
      <c r="VLS35" s="69"/>
      <c r="VLT35" s="69"/>
      <c r="VLU35" s="69"/>
      <c r="VLV35" s="70"/>
      <c r="VLW35" s="70"/>
      <c r="VLX35" s="70"/>
      <c r="VLY35" s="70"/>
      <c r="VLZ35" s="30"/>
      <c r="VMA35" s="30"/>
      <c r="VMB35" s="29"/>
      <c r="VMC35" s="29"/>
      <c r="VMD35" s="69"/>
      <c r="VME35" s="69"/>
      <c r="VMF35" s="69"/>
      <c r="VMG35" s="69"/>
      <c r="VMH35" s="70"/>
      <c r="VMI35" s="70"/>
      <c r="VMJ35" s="70"/>
      <c r="VMK35" s="70"/>
      <c r="VML35" s="30"/>
      <c r="VMM35" s="30"/>
      <c r="VMN35" s="29"/>
      <c r="VMO35" s="29"/>
      <c r="VMP35" s="69"/>
      <c r="VMQ35" s="69"/>
      <c r="VMR35" s="69"/>
      <c r="VMS35" s="69"/>
      <c r="VMT35" s="70"/>
      <c r="VMU35" s="70"/>
      <c r="VMV35" s="70"/>
      <c r="VMW35" s="70"/>
      <c r="VMX35" s="30"/>
      <c r="VMY35" s="30"/>
      <c r="VMZ35" s="29"/>
      <c r="VNA35" s="29"/>
      <c r="VNB35" s="69"/>
      <c r="VNC35" s="69"/>
      <c r="VND35" s="69"/>
      <c r="VNE35" s="69"/>
      <c r="VNF35" s="70"/>
      <c r="VNG35" s="70"/>
      <c r="VNH35" s="70"/>
      <c r="VNI35" s="70"/>
      <c r="VNJ35" s="30"/>
      <c r="VNK35" s="30"/>
      <c r="VNL35" s="29"/>
      <c r="VNM35" s="29"/>
      <c r="VNN35" s="69"/>
      <c r="VNO35" s="69"/>
      <c r="VNP35" s="69"/>
      <c r="VNQ35" s="69"/>
      <c r="VNR35" s="70"/>
      <c r="VNS35" s="70"/>
      <c r="VNT35" s="70"/>
      <c r="VNU35" s="70"/>
      <c r="VNV35" s="30"/>
      <c r="VNW35" s="30"/>
      <c r="VNX35" s="29"/>
      <c r="VNY35" s="29"/>
      <c r="VNZ35" s="69"/>
      <c r="VOA35" s="69"/>
      <c r="VOB35" s="69"/>
      <c r="VOC35" s="69"/>
      <c r="VOD35" s="70"/>
      <c r="VOE35" s="70"/>
      <c r="VOF35" s="70"/>
      <c r="VOG35" s="70"/>
      <c r="VOH35" s="30"/>
      <c r="VOI35" s="30"/>
      <c r="VOJ35" s="29"/>
      <c r="VOK35" s="29"/>
      <c r="VOL35" s="69"/>
      <c r="VOM35" s="69"/>
      <c r="VON35" s="69"/>
      <c r="VOO35" s="69"/>
      <c r="VOP35" s="70"/>
      <c r="VOQ35" s="70"/>
      <c r="VOR35" s="70"/>
      <c r="VOS35" s="70"/>
      <c r="VOT35" s="30"/>
      <c r="VOU35" s="30"/>
      <c r="VOV35" s="29"/>
      <c r="VOW35" s="29"/>
      <c r="VOX35" s="69"/>
      <c r="VOY35" s="69"/>
      <c r="VOZ35" s="69"/>
      <c r="VPA35" s="69"/>
      <c r="VPB35" s="70"/>
      <c r="VPC35" s="70"/>
      <c r="VPD35" s="70"/>
      <c r="VPE35" s="70"/>
      <c r="VPF35" s="30"/>
      <c r="VPG35" s="30"/>
      <c r="VPH35" s="29"/>
      <c r="VPI35" s="29"/>
      <c r="VPJ35" s="69"/>
      <c r="VPK35" s="69"/>
      <c r="VPL35" s="69"/>
      <c r="VPM35" s="69"/>
      <c r="VPN35" s="70"/>
      <c r="VPO35" s="70"/>
      <c r="VPP35" s="70"/>
      <c r="VPQ35" s="70"/>
      <c r="VPR35" s="30"/>
      <c r="VPS35" s="30"/>
      <c r="VPT35" s="29"/>
      <c r="VPU35" s="29"/>
      <c r="VPV35" s="69"/>
      <c r="VPW35" s="69"/>
      <c r="VPX35" s="69"/>
      <c r="VPY35" s="69"/>
      <c r="VPZ35" s="70"/>
      <c r="VQA35" s="70"/>
      <c r="VQB35" s="70"/>
      <c r="VQC35" s="70"/>
      <c r="VQD35" s="30"/>
      <c r="VQE35" s="30"/>
      <c r="VQF35" s="29"/>
      <c r="VQG35" s="29"/>
      <c r="VQH35" s="69"/>
      <c r="VQI35" s="69"/>
      <c r="VQJ35" s="69"/>
      <c r="VQK35" s="69"/>
      <c r="VQL35" s="70"/>
      <c r="VQM35" s="70"/>
      <c r="VQN35" s="70"/>
      <c r="VQO35" s="70"/>
      <c r="VQP35" s="30"/>
      <c r="VQQ35" s="30"/>
      <c r="VQR35" s="29"/>
      <c r="VQS35" s="29"/>
      <c r="VQT35" s="69"/>
      <c r="VQU35" s="69"/>
      <c r="VQV35" s="69"/>
      <c r="VQW35" s="69"/>
      <c r="VQX35" s="70"/>
      <c r="VQY35" s="70"/>
      <c r="VQZ35" s="70"/>
      <c r="VRA35" s="70"/>
      <c r="VRB35" s="30"/>
      <c r="VRC35" s="30"/>
      <c r="VRD35" s="29"/>
      <c r="VRE35" s="29"/>
      <c r="VRF35" s="69"/>
      <c r="VRG35" s="69"/>
      <c r="VRH35" s="69"/>
      <c r="VRI35" s="69"/>
      <c r="VRJ35" s="70"/>
      <c r="VRK35" s="70"/>
      <c r="VRL35" s="70"/>
      <c r="VRM35" s="70"/>
      <c r="VRN35" s="30"/>
      <c r="VRO35" s="30"/>
      <c r="VRP35" s="29"/>
      <c r="VRQ35" s="29"/>
      <c r="VRR35" s="69"/>
      <c r="VRS35" s="69"/>
      <c r="VRT35" s="69"/>
      <c r="VRU35" s="69"/>
      <c r="VRV35" s="70"/>
      <c r="VRW35" s="70"/>
      <c r="VRX35" s="70"/>
      <c r="VRY35" s="70"/>
      <c r="VRZ35" s="30"/>
      <c r="VSA35" s="30"/>
      <c r="VSB35" s="29"/>
      <c r="VSC35" s="29"/>
      <c r="VSD35" s="69"/>
      <c r="VSE35" s="69"/>
      <c r="VSF35" s="69"/>
      <c r="VSG35" s="69"/>
      <c r="VSH35" s="70"/>
      <c r="VSI35" s="70"/>
      <c r="VSJ35" s="70"/>
      <c r="VSK35" s="70"/>
      <c r="VSL35" s="30"/>
      <c r="VSM35" s="30"/>
      <c r="VSN35" s="29"/>
      <c r="VSO35" s="29"/>
      <c r="VSP35" s="69"/>
      <c r="VSQ35" s="69"/>
      <c r="VSR35" s="69"/>
      <c r="VSS35" s="69"/>
      <c r="VST35" s="70"/>
      <c r="VSU35" s="70"/>
      <c r="VSV35" s="70"/>
      <c r="VSW35" s="70"/>
      <c r="VSX35" s="30"/>
      <c r="VSY35" s="30"/>
      <c r="VSZ35" s="29"/>
      <c r="VTA35" s="29"/>
      <c r="VTB35" s="69"/>
      <c r="VTC35" s="69"/>
      <c r="VTD35" s="69"/>
      <c r="VTE35" s="69"/>
      <c r="VTF35" s="70"/>
      <c r="VTG35" s="70"/>
      <c r="VTH35" s="70"/>
      <c r="VTI35" s="70"/>
      <c r="VTJ35" s="30"/>
      <c r="VTK35" s="30"/>
      <c r="VTL35" s="29"/>
      <c r="VTM35" s="29"/>
      <c r="VTN35" s="69"/>
      <c r="VTO35" s="69"/>
      <c r="VTP35" s="69"/>
      <c r="VTQ35" s="69"/>
      <c r="VTR35" s="70"/>
      <c r="VTS35" s="70"/>
      <c r="VTT35" s="70"/>
      <c r="VTU35" s="70"/>
      <c r="VTV35" s="30"/>
      <c r="VTW35" s="30"/>
      <c r="VTX35" s="29"/>
      <c r="VTY35" s="29"/>
      <c r="VTZ35" s="69"/>
      <c r="VUA35" s="69"/>
      <c r="VUB35" s="69"/>
      <c r="VUC35" s="69"/>
      <c r="VUD35" s="70"/>
      <c r="VUE35" s="70"/>
      <c r="VUF35" s="70"/>
      <c r="VUG35" s="70"/>
      <c r="VUH35" s="30"/>
      <c r="VUI35" s="30"/>
      <c r="VUJ35" s="29"/>
      <c r="VUK35" s="29"/>
      <c r="VUL35" s="69"/>
      <c r="VUM35" s="69"/>
      <c r="VUN35" s="69"/>
      <c r="VUO35" s="69"/>
      <c r="VUP35" s="70"/>
      <c r="VUQ35" s="70"/>
      <c r="VUR35" s="70"/>
      <c r="VUS35" s="70"/>
      <c r="VUT35" s="30"/>
      <c r="VUU35" s="30"/>
      <c r="VUV35" s="29"/>
      <c r="VUW35" s="29"/>
      <c r="VUX35" s="69"/>
      <c r="VUY35" s="69"/>
      <c r="VUZ35" s="69"/>
      <c r="VVA35" s="69"/>
      <c r="VVB35" s="70"/>
      <c r="VVC35" s="70"/>
      <c r="VVD35" s="70"/>
      <c r="VVE35" s="70"/>
      <c r="VVF35" s="30"/>
      <c r="VVG35" s="30"/>
      <c r="VVH35" s="29"/>
      <c r="VVI35" s="29"/>
      <c r="VVJ35" s="69"/>
      <c r="VVK35" s="69"/>
      <c r="VVL35" s="69"/>
      <c r="VVM35" s="69"/>
      <c r="VVN35" s="70"/>
      <c r="VVO35" s="70"/>
      <c r="VVP35" s="70"/>
      <c r="VVQ35" s="70"/>
      <c r="VVR35" s="30"/>
      <c r="VVS35" s="30"/>
      <c r="VVT35" s="29"/>
      <c r="VVU35" s="29"/>
      <c r="VVV35" s="69"/>
      <c r="VVW35" s="69"/>
      <c r="VVX35" s="69"/>
      <c r="VVY35" s="69"/>
      <c r="VVZ35" s="70"/>
      <c r="VWA35" s="70"/>
      <c r="VWB35" s="70"/>
      <c r="VWC35" s="70"/>
      <c r="VWD35" s="30"/>
      <c r="VWE35" s="30"/>
      <c r="VWF35" s="29"/>
      <c r="VWG35" s="29"/>
      <c r="VWH35" s="69"/>
      <c r="VWI35" s="69"/>
      <c r="VWJ35" s="69"/>
      <c r="VWK35" s="69"/>
      <c r="VWL35" s="70"/>
      <c r="VWM35" s="70"/>
      <c r="VWN35" s="70"/>
      <c r="VWO35" s="70"/>
      <c r="VWP35" s="30"/>
      <c r="VWQ35" s="30"/>
      <c r="VWR35" s="29"/>
      <c r="VWS35" s="29"/>
      <c r="VWT35" s="69"/>
      <c r="VWU35" s="69"/>
      <c r="VWV35" s="69"/>
      <c r="VWW35" s="69"/>
      <c r="VWX35" s="70"/>
      <c r="VWY35" s="70"/>
      <c r="VWZ35" s="70"/>
      <c r="VXA35" s="70"/>
      <c r="VXB35" s="30"/>
      <c r="VXC35" s="30"/>
      <c r="VXD35" s="29"/>
      <c r="VXE35" s="29"/>
      <c r="VXF35" s="69"/>
      <c r="VXG35" s="69"/>
      <c r="VXH35" s="69"/>
      <c r="VXI35" s="69"/>
      <c r="VXJ35" s="70"/>
      <c r="VXK35" s="70"/>
      <c r="VXL35" s="70"/>
      <c r="VXM35" s="70"/>
      <c r="VXN35" s="30"/>
      <c r="VXO35" s="30"/>
      <c r="VXP35" s="29"/>
      <c r="VXQ35" s="29"/>
      <c r="VXR35" s="69"/>
      <c r="VXS35" s="69"/>
      <c r="VXT35" s="69"/>
      <c r="VXU35" s="69"/>
      <c r="VXV35" s="70"/>
      <c r="VXW35" s="70"/>
      <c r="VXX35" s="70"/>
      <c r="VXY35" s="70"/>
      <c r="VXZ35" s="30"/>
      <c r="VYA35" s="30"/>
      <c r="VYB35" s="29"/>
      <c r="VYC35" s="29"/>
      <c r="VYD35" s="69"/>
      <c r="VYE35" s="69"/>
      <c r="VYF35" s="69"/>
      <c r="VYG35" s="69"/>
      <c r="VYH35" s="70"/>
      <c r="VYI35" s="70"/>
      <c r="VYJ35" s="70"/>
      <c r="VYK35" s="70"/>
      <c r="VYL35" s="30"/>
      <c r="VYM35" s="30"/>
      <c r="VYN35" s="29"/>
      <c r="VYO35" s="29"/>
      <c r="VYP35" s="69"/>
      <c r="VYQ35" s="69"/>
      <c r="VYR35" s="69"/>
      <c r="VYS35" s="69"/>
      <c r="VYT35" s="70"/>
      <c r="VYU35" s="70"/>
      <c r="VYV35" s="70"/>
      <c r="VYW35" s="70"/>
      <c r="VYX35" s="30"/>
      <c r="VYY35" s="30"/>
      <c r="VYZ35" s="29"/>
      <c r="VZA35" s="29"/>
      <c r="VZB35" s="69"/>
      <c r="VZC35" s="69"/>
      <c r="VZD35" s="69"/>
      <c r="VZE35" s="69"/>
      <c r="VZF35" s="70"/>
      <c r="VZG35" s="70"/>
      <c r="VZH35" s="70"/>
      <c r="VZI35" s="70"/>
      <c r="VZJ35" s="30"/>
      <c r="VZK35" s="30"/>
      <c r="VZL35" s="29"/>
      <c r="VZM35" s="29"/>
      <c r="VZN35" s="69"/>
      <c r="VZO35" s="69"/>
      <c r="VZP35" s="69"/>
      <c r="VZQ35" s="69"/>
      <c r="VZR35" s="70"/>
      <c r="VZS35" s="70"/>
      <c r="VZT35" s="70"/>
      <c r="VZU35" s="70"/>
      <c r="VZV35" s="30"/>
      <c r="VZW35" s="30"/>
      <c r="VZX35" s="29"/>
      <c r="VZY35" s="29"/>
      <c r="VZZ35" s="69"/>
      <c r="WAA35" s="69"/>
      <c r="WAB35" s="69"/>
      <c r="WAC35" s="69"/>
      <c r="WAD35" s="70"/>
      <c r="WAE35" s="70"/>
      <c r="WAF35" s="70"/>
      <c r="WAG35" s="70"/>
      <c r="WAH35" s="30"/>
      <c r="WAI35" s="30"/>
      <c r="WAJ35" s="29"/>
      <c r="WAK35" s="29"/>
      <c r="WAL35" s="69"/>
      <c r="WAM35" s="69"/>
      <c r="WAN35" s="69"/>
      <c r="WAO35" s="69"/>
      <c r="WAP35" s="70"/>
      <c r="WAQ35" s="70"/>
      <c r="WAR35" s="70"/>
      <c r="WAS35" s="70"/>
      <c r="WAT35" s="30"/>
      <c r="WAU35" s="30"/>
      <c r="WAV35" s="29"/>
      <c r="WAW35" s="29"/>
      <c r="WAX35" s="69"/>
      <c r="WAY35" s="69"/>
      <c r="WAZ35" s="69"/>
      <c r="WBA35" s="69"/>
      <c r="WBB35" s="70"/>
      <c r="WBC35" s="70"/>
      <c r="WBD35" s="70"/>
      <c r="WBE35" s="70"/>
      <c r="WBF35" s="30"/>
      <c r="WBG35" s="30"/>
      <c r="WBH35" s="29"/>
      <c r="WBI35" s="29"/>
      <c r="WBJ35" s="69"/>
      <c r="WBK35" s="69"/>
      <c r="WBL35" s="69"/>
      <c r="WBM35" s="69"/>
      <c r="WBN35" s="70"/>
      <c r="WBO35" s="70"/>
      <c r="WBP35" s="70"/>
      <c r="WBQ35" s="70"/>
      <c r="WBR35" s="30"/>
      <c r="WBS35" s="30"/>
      <c r="WBT35" s="29"/>
      <c r="WBU35" s="29"/>
      <c r="WBV35" s="69"/>
      <c r="WBW35" s="69"/>
      <c r="WBX35" s="69"/>
      <c r="WBY35" s="69"/>
      <c r="WBZ35" s="70"/>
      <c r="WCA35" s="70"/>
      <c r="WCB35" s="70"/>
      <c r="WCC35" s="70"/>
      <c r="WCD35" s="30"/>
      <c r="WCE35" s="30"/>
      <c r="WCF35" s="29"/>
      <c r="WCG35" s="29"/>
      <c r="WCH35" s="69"/>
      <c r="WCI35" s="69"/>
      <c r="WCJ35" s="69"/>
      <c r="WCK35" s="69"/>
      <c r="WCL35" s="70"/>
      <c r="WCM35" s="70"/>
      <c r="WCN35" s="70"/>
      <c r="WCO35" s="70"/>
      <c r="WCP35" s="30"/>
      <c r="WCQ35" s="30"/>
      <c r="WCR35" s="29"/>
      <c r="WCS35" s="29"/>
      <c r="WCT35" s="69"/>
      <c r="WCU35" s="69"/>
      <c r="WCV35" s="69"/>
      <c r="WCW35" s="69"/>
      <c r="WCX35" s="70"/>
      <c r="WCY35" s="70"/>
      <c r="WCZ35" s="70"/>
      <c r="WDA35" s="70"/>
      <c r="WDB35" s="30"/>
      <c r="WDC35" s="30"/>
      <c r="WDD35" s="29"/>
      <c r="WDE35" s="29"/>
      <c r="WDF35" s="69"/>
      <c r="WDG35" s="69"/>
      <c r="WDH35" s="69"/>
      <c r="WDI35" s="69"/>
      <c r="WDJ35" s="70"/>
      <c r="WDK35" s="70"/>
      <c r="WDL35" s="70"/>
      <c r="WDM35" s="70"/>
      <c r="WDN35" s="30"/>
      <c r="WDO35" s="30"/>
      <c r="WDP35" s="29"/>
      <c r="WDQ35" s="29"/>
      <c r="WDR35" s="69"/>
      <c r="WDS35" s="69"/>
      <c r="WDT35" s="69"/>
      <c r="WDU35" s="69"/>
      <c r="WDV35" s="70"/>
      <c r="WDW35" s="70"/>
      <c r="WDX35" s="70"/>
      <c r="WDY35" s="70"/>
      <c r="WDZ35" s="30"/>
      <c r="WEA35" s="30"/>
      <c r="WEB35" s="29"/>
      <c r="WEC35" s="29"/>
      <c r="WED35" s="69"/>
      <c r="WEE35" s="69"/>
      <c r="WEF35" s="69"/>
      <c r="WEG35" s="69"/>
      <c r="WEH35" s="70"/>
      <c r="WEI35" s="70"/>
      <c r="WEJ35" s="70"/>
      <c r="WEK35" s="70"/>
      <c r="WEL35" s="30"/>
      <c r="WEM35" s="30"/>
      <c r="WEN35" s="29"/>
      <c r="WEO35" s="29"/>
      <c r="WEP35" s="69"/>
      <c r="WEQ35" s="69"/>
      <c r="WER35" s="69"/>
      <c r="WES35" s="69"/>
      <c r="WET35" s="70"/>
      <c r="WEU35" s="70"/>
      <c r="WEV35" s="70"/>
      <c r="WEW35" s="70"/>
      <c r="WEX35" s="30"/>
      <c r="WEY35" s="30"/>
      <c r="WEZ35" s="29"/>
      <c r="WFA35" s="29"/>
      <c r="WFB35" s="69"/>
      <c r="WFC35" s="69"/>
      <c r="WFD35" s="69"/>
      <c r="WFE35" s="69"/>
      <c r="WFF35" s="70"/>
      <c r="WFG35" s="70"/>
      <c r="WFH35" s="70"/>
      <c r="WFI35" s="70"/>
      <c r="WFJ35" s="30"/>
      <c r="WFK35" s="30"/>
      <c r="WFL35" s="29"/>
      <c r="WFM35" s="29"/>
      <c r="WFN35" s="69"/>
      <c r="WFO35" s="69"/>
      <c r="WFP35" s="69"/>
      <c r="WFQ35" s="69"/>
      <c r="WFR35" s="70"/>
      <c r="WFS35" s="70"/>
      <c r="WFT35" s="70"/>
      <c r="WFU35" s="70"/>
      <c r="WFV35" s="30"/>
      <c r="WFW35" s="30"/>
      <c r="WFX35" s="29"/>
      <c r="WFY35" s="29"/>
      <c r="WFZ35" s="69"/>
      <c r="WGA35" s="69"/>
      <c r="WGB35" s="69"/>
      <c r="WGC35" s="69"/>
      <c r="WGD35" s="70"/>
      <c r="WGE35" s="70"/>
      <c r="WGF35" s="70"/>
      <c r="WGG35" s="70"/>
      <c r="WGH35" s="30"/>
      <c r="WGI35" s="30"/>
      <c r="WGJ35" s="29"/>
      <c r="WGK35" s="29"/>
      <c r="WGL35" s="69"/>
      <c r="WGM35" s="69"/>
      <c r="WGN35" s="69"/>
      <c r="WGO35" s="69"/>
      <c r="WGP35" s="70"/>
      <c r="WGQ35" s="70"/>
      <c r="WGR35" s="70"/>
      <c r="WGS35" s="70"/>
      <c r="WGT35" s="30"/>
      <c r="WGU35" s="30"/>
      <c r="WGV35" s="29"/>
      <c r="WGW35" s="29"/>
      <c r="WGX35" s="69"/>
      <c r="WGY35" s="69"/>
      <c r="WGZ35" s="69"/>
      <c r="WHA35" s="69"/>
      <c r="WHB35" s="70"/>
      <c r="WHC35" s="70"/>
      <c r="WHD35" s="70"/>
      <c r="WHE35" s="70"/>
      <c r="WHF35" s="30"/>
      <c r="WHG35" s="30"/>
      <c r="WHH35" s="29"/>
      <c r="WHI35" s="29"/>
      <c r="WHJ35" s="69"/>
      <c r="WHK35" s="69"/>
      <c r="WHL35" s="69"/>
      <c r="WHM35" s="69"/>
      <c r="WHN35" s="70"/>
      <c r="WHO35" s="70"/>
      <c r="WHP35" s="70"/>
      <c r="WHQ35" s="70"/>
      <c r="WHR35" s="30"/>
      <c r="WHS35" s="30"/>
      <c r="WHT35" s="29"/>
      <c r="WHU35" s="29"/>
      <c r="WHV35" s="69"/>
      <c r="WHW35" s="69"/>
      <c r="WHX35" s="69"/>
      <c r="WHY35" s="69"/>
      <c r="WHZ35" s="70"/>
      <c r="WIA35" s="70"/>
      <c r="WIB35" s="70"/>
      <c r="WIC35" s="70"/>
      <c r="WID35" s="30"/>
      <c r="WIE35" s="30"/>
      <c r="WIF35" s="29"/>
      <c r="WIG35" s="29"/>
      <c r="WIH35" s="69"/>
      <c r="WII35" s="69"/>
      <c r="WIJ35" s="69"/>
      <c r="WIK35" s="69"/>
      <c r="WIL35" s="70"/>
      <c r="WIM35" s="70"/>
      <c r="WIN35" s="70"/>
      <c r="WIO35" s="70"/>
      <c r="WIP35" s="30"/>
      <c r="WIQ35" s="30"/>
      <c r="WIR35" s="29"/>
      <c r="WIS35" s="29"/>
      <c r="WIT35" s="69"/>
      <c r="WIU35" s="69"/>
      <c r="WIV35" s="69"/>
      <c r="WIW35" s="69"/>
      <c r="WIX35" s="70"/>
      <c r="WIY35" s="70"/>
      <c r="WIZ35" s="70"/>
      <c r="WJA35" s="70"/>
      <c r="WJB35" s="30"/>
      <c r="WJC35" s="30"/>
      <c r="WJD35" s="29"/>
      <c r="WJE35" s="29"/>
      <c r="WJF35" s="69"/>
      <c r="WJG35" s="69"/>
      <c r="WJH35" s="69"/>
      <c r="WJI35" s="69"/>
      <c r="WJJ35" s="70"/>
      <c r="WJK35" s="70"/>
      <c r="WJL35" s="70"/>
      <c r="WJM35" s="70"/>
      <c r="WJN35" s="30"/>
      <c r="WJO35" s="30"/>
      <c r="WJP35" s="29"/>
      <c r="WJQ35" s="29"/>
      <c r="WJR35" s="69"/>
      <c r="WJS35" s="69"/>
      <c r="WJT35" s="69"/>
      <c r="WJU35" s="69"/>
      <c r="WJV35" s="70"/>
      <c r="WJW35" s="70"/>
      <c r="WJX35" s="70"/>
      <c r="WJY35" s="70"/>
      <c r="WJZ35" s="30"/>
      <c r="WKA35" s="30"/>
      <c r="WKB35" s="29"/>
      <c r="WKC35" s="29"/>
      <c r="WKD35" s="69"/>
      <c r="WKE35" s="69"/>
      <c r="WKF35" s="69"/>
      <c r="WKG35" s="69"/>
      <c r="WKH35" s="70"/>
      <c r="WKI35" s="70"/>
      <c r="WKJ35" s="70"/>
      <c r="WKK35" s="70"/>
      <c r="WKL35" s="30"/>
      <c r="WKM35" s="30"/>
      <c r="WKN35" s="29"/>
      <c r="WKO35" s="29"/>
      <c r="WKP35" s="69"/>
      <c r="WKQ35" s="69"/>
      <c r="WKR35" s="69"/>
      <c r="WKS35" s="69"/>
      <c r="WKT35" s="70"/>
      <c r="WKU35" s="70"/>
      <c r="WKV35" s="70"/>
      <c r="WKW35" s="70"/>
      <c r="WKX35" s="30"/>
      <c r="WKY35" s="30"/>
      <c r="WKZ35" s="29"/>
      <c r="WLA35" s="29"/>
      <c r="WLB35" s="69"/>
      <c r="WLC35" s="69"/>
      <c r="WLD35" s="69"/>
      <c r="WLE35" s="69"/>
      <c r="WLF35" s="70"/>
      <c r="WLG35" s="70"/>
      <c r="WLH35" s="70"/>
      <c r="WLI35" s="70"/>
      <c r="WLJ35" s="30"/>
      <c r="WLK35" s="30"/>
      <c r="WLL35" s="29"/>
      <c r="WLM35" s="29"/>
      <c r="WLN35" s="69"/>
      <c r="WLO35" s="69"/>
      <c r="WLP35" s="69"/>
      <c r="WLQ35" s="69"/>
      <c r="WLR35" s="70"/>
      <c r="WLS35" s="70"/>
      <c r="WLT35" s="70"/>
      <c r="WLU35" s="70"/>
      <c r="WLV35" s="30"/>
      <c r="WLW35" s="30"/>
      <c r="WLX35" s="29"/>
      <c r="WLY35" s="29"/>
      <c r="WLZ35" s="69"/>
      <c r="WMA35" s="69"/>
      <c r="WMB35" s="69"/>
      <c r="WMC35" s="69"/>
      <c r="WMD35" s="70"/>
      <c r="WME35" s="70"/>
      <c r="WMF35" s="70"/>
      <c r="WMG35" s="70"/>
      <c r="WMH35" s="30"/>
      <c r="WMI35" s="30"/>
      <c r="WMJ35" s="29"/>
      <c r="WMK35" s="29"/>
      <c r="WML35" s="69"/>
      <c r="WMM35" s="69"/>
      <c r="WMN35" s="69"/>
      <c r="WMO35" s="69"/>
      <c r="WMP35" s="70"/>
      <c r="WMQ35" s="70"/>
      <c r="WMR35" s="70"/>
      <c r="WMS35" s="70"/>
      <c r="WMT35" s="30"/>
      <c r="WMU35" s="30"/>
      <c r="WMV35" s="29"/>
      <c r="WMW35" s="29"/>
      <c r="WMX35" s="69"/>
      <c r="WMY35" s="69"/>
      <c r="WMZ35" s="69"/>
      <c r="WNA35" s="69"/>
      <c r="WNB35" s="70"/>
      <c r="WNC35" s="70"/>
      <c r="WND35" s="70"/>
      <c r="WNE35" s="70"/>
      <c r="WNF35" s="30"/>
      <c r="WNG35" s="30"/>
      <c r="WNH35" s="29"/>
      <c r="WNI35" s="29"/>
      <c r="WNJ35" s="69"/>
      <c r="WNK35" s="69"/>
      <c r="WNL35" s="69"/>
      <c r="WNM35" s="69"/>
      <c r="WNN35" s="70"/>
      <c r="WNO35" s="70"/>
      <c r="WNP35" s="70"/>
      <c r="WNQ35" s="70"/>
      <c r="WNR35" s="30"/>
      <c r="WNS35" s="30"/>
      <c r="WNT35" s="29"/>
      <c r="WNU35" s="29"/>
      <c r="WNV35" s="69"/>
      <c r="WNW35" s="69"/>
      <c r="WNX35" s="69"/>
      <c r="WNY35" s="69"/>
      <c r="WNZ35" s="70"/>
      <c r="WOA35" s="70"/>
      <c r="WOB35" s="70"/>
      <c r="WOC35" s="70"/>
      <c r="WOD35" s="30"/>
      <c r="WOE35" s="30"/>
      <c r="WOF35" s="29"/>
      <c r="WOG35" s="29"/>
      <c r="WOH35" s="69"/>
      <c r="WOI35" s="69"/>
      <c r="WOJ35" s="69"/>
      <c r="WOK35" s="69"/>
      <c r="WOL35" s="70"/>
      <c r="WOM35" s="70"/>
      <c r="WON35" s="70"/>
      <c r="WOO35" s="70"/>
      <c r="WOP35" s="30"/>
      <c r="WOQ35" s="30"/>
      <c r="WOR35" s="29"/>
      <c r="WOS35" s="29"/>
      <c r="WOT35" s="69"/>
      <c r="WOU35" s="69"/>
      <c r="WOV35" s="69"/>
      <c r="WOW35" s="69"/>
      <c r="WOX35" s="70"/>
      <c r="WOY35" s="70"/>
      <c r="WOZ35" s="70"/>
      <c r="WPA35" s="70"/>
      <c r="WPB35" s="30"/>
      <c r="WPC35" s="30"/>
      <c r="WPD35" s="29"/>
      <c r="WPE35" s="29"/>
      <c r="WPF35" s="69"/>
      <c r="WPG35" s="69"/>
      <c r="WPH35" s="69"/>
      <c r="WPI35" s="69"/>
      <c r="WPJ35" s="70"/>
      <c r="WPK35" s="70"/>
      <c r="WPL35" s="70"/>
      <c r="WPM35" s="70"/>
      <c r="WPN35" s="30"/>
      <c r="WPO35" s="30"/>
      <c r="WPP35" s="29"/>
      <c r="WPQ35" s="29"/>
      <c r="WPR35" s="69"/>
      <c r="WPS35" s="69"/>
      <c r="WPT35" s="69"/>
      <c r="WPU35" s="69"/>
      <c r="WPV35" s="70"/>
      <c r="WPW35" s="70"/>
      <c r="WPX35" s="70"/>
      <c r="WPY35" s="70"/>
      <c r="WPZ35" s="30"/>
      <c r="WQA35" s="30"/>
      <c r="WQB35" s="29"/>
      <c r="WQC35" s="29"/>
      <c r="WQD35" s="69"/>
      <c r="WQE35" s="69"/>
      <c r="WQF35" s="69"/>
      <c r="WQG35" s="69"/>
      <c r="WQH35" s="70"/>
      <c r="WQI35" s="70"/>
      <c r="WQJ35" s="70"/>
      <c r="WQK35" s="70"/>
      <c r="WQL35" s="30"/>
      <c r="WQM35" s="30"/>
      <c r="WQN35" s="29"/>
      <c r="WQO35" s="29"/>
      <c r="WQP35" s="69"/>
      <c r="WQQ35" s="69"/>
      <c r="WQR35" s="69"/>
      <c r="WQS35" s="69"/>
      <c r="WQT35" s="70"/>
      <c r="WQU35" s="70"/>
      <c r="WQV35" s="70"/>
      <c r="WQW35" s="70"/>
      <c r="WQX35" s="30"/>
      <c r="WQY35" s="30"/>
      <c r="WQZ35" s="29"/>
      <c r="WRA35" s="29"/>
      <c r="WRB35" s="69"/>
      <c r="WRC35" s="69"/>
      <c r="WRD35" s="69"/>
      <c r="WRE35" s="69"/>
      <c r="WRF35" s="70"/>
      <c r="WRG35" s="70"/>
      <c r="WRH35" s="70"/>
      <c r="WRI35" s="70"/>
      <c r="WRJ35" s="30"/>
      <c r="WRK35" s="30"/>
      <c r="WRL35" s="29"/>
      <c r="WRM35" s="29"/>
      <c r="WRN35" s="69"/>
      <c r="WRO35" s="69"/>
      <c r="WRP35" s="69"/>
      <c r="WRQ35" s="69"/>
      <c r="WRR35" s="70"/>
      <c r="WRS35" s="70"/>
      <c r="WRT35" s="70"/>
      <c r="WRU35" s="70"/>
      <c r="WRV35" s="30"/>
      <c r="WRW35" s="30"/>
      <c r="WRX35" s="29"/>
      <c r="WRY35" s="29"/>
      <c r="WRZ35" s="69"/>
      <c r="WSA35" s="69"/>
      <c r="WSB35" s="69"/>
      <c r="WSC35" s="69"/>
      <c r="WSD35" s="70"/>
      <c r="WSE35" s="70"/>
      <c r="WSF35" s="70"/>
      <c r="WSG35" s="70"/>
      <c r="WSH35" s="30"/>
      <c r="WSI35" s="30"/>
      <c r="WSJ35" s="29"/>
      <c r="WSK35" s="29"/>
      <c r="WSL35" s="69"/>
      <c r="WSM35" s="69"/>
      <c r="WSN35" s="69"/>
      <c r="WSO35" s="69"/>
      <c r="WSP35" s="70"/>
      <c r="WSQ35" s="70"/>
      <c r="WSR35" s="70"/>
      <c r="WSS35" s="70"/>
      <c r="WST35" s="30"/>
      <c r="WSU35" s="30"/>
      <c r="WSV35" s="29"/>
      <c r="WSW35" s="29"/>
      <c r="WSX35" s="69"/>
      <c r="WSY35" s="69"/>
      <c r="WSZ35" s="69"/>
      <c r="WTA35" s="69"/>
      <c r="WTB35" s="70"/>
      <c r="WTC35" s="70"/>
      <c r="WTD35" s="70"/>
      <c r="WTE35" s="70"/>
      <c r="WTF35" s="30"/>
      <c r="WTG35" s="30"/>
      <c r="WTH35" s="29"/>
      <c r="WTI35" s="29"/>
      <c r="WTJ35" s="69"/>
      <c r="WTK35" s="69"/>
      <c r="WTL35" s="69"/>
      <c r="WTM35" s="69"/>
      <c r="WTN35" s="70"/>
      <c r="WTO35" s="70"/>
      <c r="WTP35" s="70"/>
      <c r="WTQ35" s="70"/>
      <c r="WTR35" s="30"/>
      <c r="WTS35" s="30"/>
      <c r="WTT35" s="29"/>
      <c r="WTU35" s="29"/>
      <c r="WTV35" s="69"/>
      <c r="WTW35" s="69"/>
      <c r="WTX35" s="69"/>
      <c r="WTY35" s="69"/>
      <c r="WTZ35" s="70"/>
      <c r="WUA35" s="70"/>
      <c r="WUB35" s="70"/>
      <c r="WUC35" s="70"/>
      <c r="WUD35" s="30"/>
      <c r="WUE35" s="30"/>
      <c r="WUF35" s="29"/>
      <c r="WUG35" s="29"/>
      <c r="WUH35" s="69"/>
      <c r="WUI35" s="69"/>
      <c r="WUJ35" s="69"/>
      <c r="WUK35" s="69"/>
      <c r="WUL35" s="70"/>
      <c r="WUM35" s="70"/>
      <c r="WUN35" s="70"/>
      <c r="WUO35" s="70"/>
      <c r="WUP35" s="30"/>
      <c r="WUQ35" s="30"/>
      <c r="WUR35" s="29"/>
      <c r="WUS35" s="29"/>
      <c r="WUT35" s="69"/>
      <c r="WUU35" s="69"/>
      <c r="WUV35" s="69"/>
      <c r="WUW35" s="69"/>
      <c r="WUX35" s="70"/>
      <c r="WUY35" s="70"/>
      <c r="WUZ35" s="70"/>
      <c r="WVA35" s="70"/>
      <c r="WVB35" s="30"/>
      <c r="WVC35" s="30"/>
      <c r="WVD35" s="29"/>
      <c r="WVE35" s="29"/>
      <c r="WVF35" s="69"/>
      <c r="WVG35" s="69"/>
      <c r="WVH35" s="69"/>
      <c r="WVI35" s="69"/>
      <c r="WVJ35" s="70"/>
      <c r="WVK35" s="70"/>
      <c r="WVL35" s="70"/>
      <c r="WVM35" s="70"/>
      <c r="WVN35" s="30"/>
      <c r="WVO35" s="30"/>
      <c r="WVP35" s="29"/>
      <c r="WVQ35" s="29"/>
      <c r="WVR35" s="69"/>
      <c r="WVS35" s="69"/>
      <c r="WVT35" s="69"/>
      <c r="WVU35" s="69"/>
      <c r="WVV35" s="70"/>
      <c r="WVW35" s="70"/>
      <c r="WVX35" s="70"/>
      <c r="WVY35" s="70"/>
      <c r="WVZ35" s="30"/>
      <c r="WWA35" s="30"/>
      <c r="WWB35" s="29"/>
      <c r="WWC35" s="29"/>
      <c r="WWD35" s="69"/>
      <c r="WWE35" s="69"/>
      <c r="WWF35" s="69"/>
      <c r="WWG35" s="69"/>
      <c r="WWH35" s="70"/>
      <c r="WWI35" s="70"/>
      <c r="WWJ35" s="70"/>
      <c r="WWK35" s="70"/>
      <c r="WWL35" s="30"/>
      <c r="WWM35" s="30"/>
      <c r="WWN35" s="29"/>
      <c r="WWO35" s="29"/>
      <c r="WWP35" s="69"/>
      <c r="WWQ35" s="69"/>
      <c r="WWR35" s="69"/>
      <c r="WWS35" s="69"/>
      <c r="WWT35" s="70"/>
      <c r="WWU35" s="70"/>
      <c r="WWV35" s="70"/>
      <c r="WWW35" s="70"/>
      <c r="WWX35" s="30"/>
      <c r="WWY35" s="30"/>
      <c r="WWZ35" s="29"/>
      <c r="WXA35" s="29"/>
      <c r="WXB35" s="69"/>
      <c r="WXC35" s="69"/>
      <c r="WXD35" s="69"/>
      <c r="WXE35" s="69"/>
      <c r="WXF35" s="70"/>
      <c r="WXG35" s="70"/>
      <c r="WXH35" s="70"/>
      <c r="WXI35" s="70"/>
      <c r="WXJ35" s="30"/>
      <c r="WXK35" s="30"/>
      <c r="WXL35" s="29"/>
      <c r="WXM35" s="29"/>
      <c r="WXN35" s="69"/>
      <c r="WXO35" s="69"/>
      <c r="WXP35" s="69"/>
      <c r="WXQ35" s="69"/>
      <c r="WXR35" s="70"/>
      <c r="WXS35" s="70"/>
      <c r="WXT35" s="70"/>
      <c r="WXU35" s="70"/>
      <c r="WXV35" s="30"/>
      <c r="WXW35" s="30"/>
      <c r="WXX35" s="29"/>
      <c r="WXY35" s="29"/>
      <c r="WXZ35" s="69"/>
      <c r="WYA35" s="69"/>
      <c r="WYB35" s="69"/>
      <c r="WYC35" s="69"/>
      <c r="WYD35" s="70"/>
      <c r="WYE35" s="70"/>
      <c r="WYF35" s="70"/>
      <c r="WYG35" s="70"/>
      <c r="WYH35" s="30"/>
      <c r="WYI35" s="30"/>
      <c r="WYJ35" s="29"/>
      <c r="WYK35" s="29"/>
      <c r="WYL35" s="69"/>
      <c r="WYM35" s="69"/>
      <c r="WYN35" s="69"/>
      <c r="WYO35" s="69"/>
      <c r="WYP35" s="70"/>
      <c r="WYQ35" s="70"/>
      <c r="WYR35" s="70"/>
      <c r="WYS35" s="70"/>
      <c r="WYT35" s="30"/>
      <c r="WYU35" s="30"/>
      <c r="WYV35" s="29"/>
      <c r="WYW35" s="29"/>
      <c r="WYX35" s="69"/>
      <c r="WYY35" s="69"/>
      <c r="WYZ35" s="69"/>
      <c r="WZA35" s="69"/>
      <c r="WZB35" s="70"/>
      <c r="WZC35" s="70"/>
      <c r="WZD35" s="70"/>
      <c r="WZE35" s="70"/>
      <c r="WZF35" s="30"/>
      <c r="WZG35" s="30"/>
      <c r="WZH35" s="29"/>
      <c r="WZI35" s="29"/>
      <c r="WZJ35" s="69"/>
      <c r="WZK35" s="69"/>
      <c r="WZL35" s="69"/>
      <c r="WZM35" s="69"/>
      <c r="WZN35" s="70"/>
      <c r="WZO35" s="70"/>
      <c r="WZP35" s="70"/>
      <c r="WZQ35" s="70"/>
      <c r="WZR35" s="30"/>
      <c r="WZS35" s="30"/>
      <c r="WZT35" s="29"/>
      <c r="WZU35" s="29"/>
      <c r="WZV35" s="69"/>
      <c r="WZW35" s="69"/>
      <c r="WZX35" s="69"/>
      <c r="WZY35" s="69"/>
      <c r="WZZ35" s="70"/>
      <c r="XAA35" s="70"/>
      <c r="XAB35" s="70"/>
      <c r="XAC35" s="70"/>
      <c r="XAD35" s="30"/>
      <c r="XAE35" s="30"/>
      <c r="XAF35" s="29"/>
      <c r="XAG35" s="29"/>
      <c r="XAH35" s="69"/>
      <c r="XAI35" s="69"/>
      <c r="XAJ35" s="69"/>
      <c r="XAK35" s="69"/>
      <c r="XAL35" s="70"/>
      <c r="XAM35" s="70"/>
      <c r="XAN35" s="70"/>
      <c r="XAO35" s="70"/>
      <c r="XAP35" s="30"/>
      <c r="XAQ35" s="30"/>
      <c r="XAR35" s="29"/>
      <c r="XAS35" s="29"/>
      <c r="XAT35" s="69"/>
      <c r="XAU35" s="69"/>
      <c r="XAV35" s="69"/>
      <c r="XAW35" s="69"/>
      <c r="XAX35" s="70"/>
      <c r="XAY35" s="70"/>
      <c r="XAZ35" s="70"/>
      <c r="XBA35" s="70"/>
      <c r="XBB35" s="30"/>
      <c r="XBC35" s="30"/>
      <c r="XBD35" s="29"/>
      <c r="XBE35" s="29"/>
      <c r="XBF35" s="69"/>
      <c r="XBG35" s="69"/>
      <c r="XBH35" s="69"/>
      <c r="XBI35" s="69"/>
      <c r="XBJ35" s="70"/>
      <c r="XBK35" s="70"/>
      <c r="XBL35" s="70"/>
      <c r="XBM35" s="70"/>
      <c r="XBN35" s="30"/>
      <c r="XBO35" s="30"/>
      <c r="XBP35" s="29"/>
      <c r="XBQ35" s="29"/>
      <c r="XBR35" s="69"/>
      <c r="XBS35" s="69"/>
      <c r="XBT35" s="69"/>
      <c r="XBU35" s="69"/>
      <c r="XBV35" s="70"/>
      <c r="XBW35" s="70"/>
      <c r="XBX35" s="70"/>
      <c r="XBY35" s="70"/>
      <c r="XBZ35" s="30"/>
      <c r="XCA35" s="30"/>
      <c r="XCB35" s="29"/>
      <c r="XCC35" s="29"/>
      <c r="XCD35" s="69"/>
      <c r="XCE35" s="69"/>
      <c r="XCF35" s="69"/>
      <c r="XCG35" s="69"/>
      <c r="XCH35" s="70"/>
      <c r="XCI35" s="70"/>
      <c r="XCJ35" s="70"/>
      <c r="XCK35" s="70"/>
      <c r="XCL35" s="30"/>
      <c r="XCM35" s="30"/>
      <c r="XCN35" s="29"/>
      <c r="XCO35" s="29"/>
      <c r="XCP35" s="69"/>
      <c r="XCQ35" s="69"/>
      <c r="XCR35" s="69"/>
      <c r="XCS35" s="69"/>
      <c r="XCT35" s="70"/>
      <c r="XCU35" s="70"/>
      <c r="XCV35" s="70"/>
      <c r="XCW35" s="70"/>
      <c r="XCX35" s="30"/>
      <c r="XCY35" s="30"/>
      <c r="XCZ35" s="29"/>
      <c r="XDA35" s="29"/>
      <c r="XDB35" s="69"/>
      <c r="XDC35" s="69"/>
      <c r="XDD35" s="69"/>
      <c r="XDE35" s="69"/>
      <c r="XDF35" s="70"/>
      <c r="XDG35" s="70"/>
      <c r="XDH35" s="70"/>
      <c r="XDI35" s="70"/>
      <c r="XDJ35" s="30"/>
      <c r="XDK35" s="30"/>
      <c r="XDL35" s="29"/>
      <c r="XDM35" s="29"/>
      <c r="XDN35" s="69"/>
      <c r="XDO35" s="69"/>
      <c r="XDP35" s="69"/>
      <c r="XDQ35" s="69"/>
      <c r="XDR35" s="70"/>
      <c r="XDS35" s="70"/>
      <c r="XDT35" s="70"/>
      <c r="XDU35" s="70"/>
      <c r="XDV35" s="30"/>
      <c r="XDW35" s="30"/>
      <c r="XDX35" s="29"/>
      <c r="XDY35" s="29"/>
      <c r="XDZ35" s="69"/>
      <c r="XEA35" s="69"/>
      <c r="XEB35" s="69"/>
      <c r="XEC35" s="69"/>
      <c r="XED35" s="70"/>
      <c r="XEE35" s="70"/>
      <c r="XEF35" s="70"/>
      <c r="XEG35" s="70"/>
      <c r="XEH35" s="30"/>
      <c r="XEI35" s="30"/>
      <c r="XEJ35" s="29"/>
      <c r="XEK35" s="29"/>
      <c r="XEL35" s="69"/>
      <c r="XEM35" s="69"/>
      <c r="XEN35" s="69"/>
      <c r="XEO35" s="69"/>
      <c r="XEP35" s="70"/>
      <c r="XEQ35" s="70"/>
      <c r="XER35" s="70"/>
      <c r="XES35" s="70"/>
      <c r="XET35" s="30"/>
      <c r="XEU35" s="30"/>
      <c r="XEV35" s="29"/>
      <c r="XEW35" s="29"/>
      <c r="XEX35" s="69"/>
      <c r="XEY35" s="69"/>
    </row>
    <row r="36" spans="1:16379" s="22" customFormat="1" ht="20.100000000000001" customHeight="1" x14ac:dyDescent="0.25">
      <c r="A36" s="63"/>
      <c r="B36" s="21" t="s">
        <v>29</v>
      </c>
      <c r="C36" s="72">
        <v>12343204</v>
      </c>
      <c r="D36" s="72">
        <v>12938427</v>
      </c>
      <c r="E36" s="73">
        <v>15209857</v>
      </c>
      <c r="F36" s="74">
        <f t="shared" si="28"/>
        <v>0.20262092225156764</v>
      </c>
      <c r="G36" s="74">
        <f t="shared" si="28"/>
        <v>0.21025652676033774</v>
      </c>
      <c r="H36" s="75">
        <f t="shared" si="28"/>
        <v>0.23307901328711511</v>
      </c>
      <c r="I36" s="81">
        <f t="shared" si="1"/>
        <v>0.17555688956625098</v>
      </c>
      <c r="J36" s="125">
        <f t="shared" si="7"/>
        <v>0.10854591235967545</v>
      </c>
      <c r="L36" s="71">
        <v>42070130</v>
      </c>
      <c r="M36" s="72">
        <v>46287727</v>
      </c>
      <c r="N36" s="119">
        <v>55544306</v>
      </c>
      <c r="O36" s="74">
        <f t="shared" si="29"/>
        <v>0.16728000756881045</v>
      </c>
      <c r="P36" s="74">
        <f t="shared" si="29"/>
        <v>0.16812176437335696</v>
      </c>
      <c r="Q36" s="75">
        <f t="shared" si="29"/>
        <v>0.17966504666793609</v>
      </c>
      <c r="R36" s="124">
        <f t="shared" si="3"/>
        <v>0.19997912189552966</v>
      </c>
      <c r="S36" s="125">
        <f t="shared" si="8"/>
        <v>6.8660249537616944E-2</v>
      </c>
      <c r="T36" s="21"/>
      <c r="U36" s="121">
        <f t="shared" si="4"/>
        <v>3.4083638251462101</v>
      </c>
      <c r="V36" s="122">
        <f t="shared" si="5"/>
        <v>3.5775389852259476</v>
      </c>
      <c r="W36" s="122">
        <f t="shared" si="6"/>
        <v>3.6518624731317328</v>
      </c>
      <c r="X36" s="123">
        <f t="shared" si="9"/>
        <v>2.0775032281329892E-2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</row>
    <row r="37" spans="1:16379" s="22" customFormat="1" ht="20.100000000000001" customHeight="1" thickBot="1" x14ac:dyDescent="0.3">
      <c r="A37" s="63"/>
      <c r="B37" s="21" t="s">
        <v>30</v>
      </c>
      <c r="C37" s="72">
        <v>1699055</v>
      </c>
      <c r="D37" s="72">
        <v>1871879</v>
      </c>
      <c r="E37" s="73">
        <v>2088150</v>
      </c>
      <c r="F37" s="74">
        <f t="shared" si="28"/>
        <v>3.4804221224119268E-2</v>
      </c>
      <c r="G37" s="74">
        <f t="shared" si="28"/>
        <v>3.6830189044541696E-2</v>
      </c>
      <c r="H37" s="75">
        <f t="shared" si="28"/>
        <v>4.146675980925231E-2</v>
      </c>
      <c r="I37" s="81">
        <f t="shared" si="1"/>
        <v>0.11553684826850454</v>
      </c>
      <c r="J37" s="90">
        <f t="shared" si="7"/>
        <v>0.12589049594894117</v>
      </c>
      <c r="L37" s="71">
        <v>7072035</v>
      </c>
      <c r="M37" s="72">
        <v>7284531</v>
      </c>
      <c r="N37" s="119">
        <v>8110571</v>
      </c>
      <c r="O37" s="74">
        <f t="shared" si="29"/>
        <v>2.6143731387147214E-2</v>
      </c>
      <c r="P37" s="74">
        <f t="shared" si="29"/>
        <v>2.4089948724392789E-2</v>
      </c>
      <c r="Q37" s="75">
        <f t="shared" si="29"/>
        <v>2.5729694962662496E-2</v>
      </c>
      <c r="R37" s="89">
        <f t="shared" si="3"/>
        <v>0.11339645613423843</v>
      </c>
      <c r="S37" s="90">
        <f t="shared" si="8"/>
        <v>6.8067651659604697E-2</v>
      </c>
      <c r="U37" s="107">
        <f t="shared" si="4"/>
        <v>4.162334356451086</v>
      </c>
      <c r="V37" s="77">
        <f t="shared" si="5"/>
        <v>3.8915608327247648</v>
      </c>
      <c r="W37" s="77">
        <f t="shared" si="6"/>
        <v>3.8840940545458897</v>
      </c>
      <c r="X37" s="91">
        <f t="shared" si="9"/>
        <v>-1.918710383783736E-3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</row>
    <row r="38" spans="1:16379" ht="20.100000000000001" customHeight="1" thickBot="1" x14ac:dyDescent="0.3">
      <c r="A38" s="28" t="s">
        <v>8</v>
      </c>
      <c r="B38" s="29"/>
      <c r="C38" s="38">
        <v>47928057</v>
      </c>
      <c r="D38" s="38">
        <v>45576694</v>
      </c>
      <c r="E38" s="39">
        <v>43261136</v>
      </c>
      <c r="F38" s="52">
        <f t="shared" ref="F38:H40" si="30">C38/C44</f>
        <v>0.43676095226131373</v>
      </c>
      <c r="G38" s="52">
        <f t="shared" si="30"/>
        <v>0.40562745230839498</v>
      </c>
      <c r="H38" s="53">
        <f t="shared" si="30"/>
        <v>0.3741878116944356</v>
      </c>
      <c r="I38" s="30">
        <f t="shared" si="1"/>
        <v>-5.0805747340954568E-2</v>
      </c>
      <c r="J38" s="44">
        <f t="shared" si="7"/>
        <v>-7.7508660804486415E-2</v>
      </c>
      <c r="K38" s="1"/>
      <c r="L38" s="37">
        <v>226269986</v>
      </c>
      <c r="M38" s="38">
        <v>240023991</v>
      </c>
      <c r="N38" s="118">
        <v>255463935</v>
      </c>
      <c r="O38" s="52">
        <f t="shared" ref="O38:Q40" si="31">L38/L44</f>
        <v>0.43346639304789364</v>
      </c>
      <c r="P38" s="52">
        <f t="shared" si="31"/>
        <v>0.41547383602388616</v>
      </c>
      <c r="Q38" s="53">
        <f t="shared" si="31"/>
        <v>0.40915015848110231</v>
      </c>
      <c r="R38" s="30">
        <f t="shared" si="3"/>
        <v>6.4326669745275594E-2</v>
      </c>
      <c r="S38" s="44">
        <f t="shared" si="8"/>
        <v>-1.5220398962548122E-2</v>
      </c>
      <c r="T38" s="1"/>
      <c r="U38" s="105">
        <f t="shared" si="4"/>
        <v>4.7210339864184352</v>
      </c>
      <c r="V38" s="78">
        <f t="shared" si="5"/>
        <v>5.2663756392686141</v>
      </c>
      <c r="W38" s="78">
        <f t="shared" si="6"/>
        <v>5.9051601187726552</v>
      </c>
      <c r="X38" s="61">
        <f t="shared" si="9"/>
        <v>0.12129489486867567</v>
      </c>
    </row>
    <row r="39" spans="1:16379" s="22" customFormat="1" ht="20.100000000000001" customHeight="1" x14ac:dyDescent="0.25">
      <c r="A39" s="63"/>
      <c r="B39" s="21" t="s">
        <v>29</v>
      </c>
      <c r="C39" s="72">
        <v>34720708</v>
      </c>
      <c r="D39" s="72">
        <v>33750290</v>
      </c>
      <c r="E39" s="73">
        <v>32611801</v>
      </c>
      <c r="F39" s="74">
        <f t="shared" si="30"/>
        <v>0.56996075542358227</v>
      </c>
      <c r="G39" s="74">
        <f t="shared" si="30"/>
        <v>0.54846070179583339</v>
      </c>
      <c r="H39" s="75">
        <f t="shared" si="30"/>
        <v>0.4997500238559609</v>
      </c>
      <c r="I39" s="81">
        <f t="shared" si="1"/>
        <v>-3.3732717555908412E-2</v>
      </c>
      <c r="J39" s="125">
        <f t="shared" si="7"/>
        <v>-8.8813433269472844E-2</v>
      </c>
      <c r="L39" s="71">
        <v>158350556</v>
      </c>
      <c r="M39" s="72">
        <v>172348249</v>
      </c>
      <c r="N39" s="119">
        <v>185931690</v>
      </c>
      <c r="O39" s="74">
        <f t="shared" si="31"/>
        <v>0.62963632882059895</v>
      </c>
      <c r="P39" s="74">
        <f t="shared" si="31"/>
        <v>0.62598648900039222</v>
      </c>
      <c r="Q39" s="75">
        <f t="shared" si="31"/>
        <v>0.60141944632269284</v>
      </c>
      <c r="R39" s="124">
        <f t="shared" si="3"/>
        <v>7.88139193685687E-2</v>
      </c>
      <c r="S39" s="125">
        <f t="shared" si="8"/>
        <v>-3.9245324155365253E-2</v>
      </c>
      <c r="T39" s="21"/>
      <c r="U39" s="121">
        <f t="shared" si="4"/>
        <v>4.5606949028804369</v>
      </c>
      <c r="V39" s="122">
        <f t="shared" si="5"/>
        <v>5.1065709065018403</v>
      </c>
      <c r="W39" s="122">
        <f t="shared" si="6"/>
        <v>5.7013622154753119</v>
      </c>
      <c r="X39" s="123">
        <f t="shared" si="9"/>
        <v>0.11647567807511794</v>
      </c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</row>
    <row r="40" spans="1:16379" s="22" customFormat="1" ht="20.100000000000001" customHeight="1" thickBot="1" x14ac:dyDescent="0.3">
      <c r="A40" s="63"/>
      <c r="B40" s="21" t="s">
        <v>30</v>
      </c>
      <c r="C40" s="72">
        <v>13207349</v>
      </c>
      <c r="D40" s="72">
        <v>11826404</v>
      </c>
      <c r="E40" s="73">
        <v>10649335</v>
      </c>
      <c r="F40" s="74">
        <f t="shared" si="30"/>
        <v>0.27054538927824612</v>
      </c>
      <c r="G40" s="74">
        <f t="shared" si="30"/>
        <v>0.23269062532200216</v>
      </c>
      <c r="H40" s="75">
        <f t="shared" si="30"/>
        <v>0.21147590765666449</v>
      </c>
      <c r="I40" s="81">
        <f t="shared" si="1"/>
        <v>-9.9528901600182101E-2</v>
      </c>
      <c r="J40" s="90">
        <f t="shared" si="7"/>
        <v>-9.1171346658165953E-2</v>
      </c>
      <c r="L40" s="71">
        <v>67919430</v>
      </c>
      <c r="M40" s="72">
        <v>67675742</v>
      </c>
      <c r="N40" s="119">
        <v>69532245</v>
      </c>
      <c r="O40" s="74">
        <f t="shared" si="31"/>
        <v>0.25108293919475061</v>
      </c>
      <c r="P40" s="74">
        <f t="shared" si="31"/>
        <v>0.22380372252726161</v>
      </c>
      <c r="Q40" s="75">
        <f t="shared" si="31"/>
        <v>0.22058168949129656</v>
      </c>
      <c r="R40" s="89">
        <f t="shared" si="3"/>
        <v>2.7432325751227081E-2</v>
      </c>
      <c r="S40" s="90">
        <f t="shared" si="8"/>
        <v>-1.4396690991467188E-2</v>
      </c>
      <c r="U40" s="107">
        <f t="shared" si="4"/>
        <v>5.1425482888352541</v>
      </c>
      <c r="V40" s="77">
        <f t="shared" si="5"/>
        <v>5.7224277134452706</v>
      </c>
      <c r="W40" s="77">
        <f t="shared" si="6"/>
        <v>6.5292569911642371</v>
      </c>
      <c r="X40" s="91">
        <f t="shared" si="9"/>
        <v>0.14099422799579642</v>
      </c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</row>
    <row r="41" spans="1:16379" ht="20.100000000000001" customHeight="1" thickBot="1" x14ac:dyDescent="0.3">
      <c r="A41" s="28" t="s">
        <v>9</v>
      </c>
      <c r="B41" s="29"/>
      <c r="C41" s="38">
        <v>286172</v>
      </c>
      <c r="D41" s="38">
        <v>394484</v>
      </c>
      <c r="E41" s="39">
        <v>473770</v>
      </c>
      <c r="F41" s="52">
        <f t="shared" ref="F41:H43" si="32">C41/C44</f>
        <v>2.6078410654227996E-3</v>
      </c>
      <c r="G41" s="52">
        <f t="shared" si="32"/>
        <v>3.5108632472645972E-3</v>
      </c>
      <c r="H41" s="53">
        <f t="shared" si="32"/>
        <v>4.0978803595558087E-3</v>
      </c>
      <c r="I41" s="30">
        <f t="shared" si="1"/>
        <v>0.20098660528690643</v>
      </c>
      <c r="J41" s="44">
        <f t="shared" si="7"/>
        <v>0.16720022141237528</v>
      </c>
      <c r="K41" s="1"/>
      <c r="L41" s="37">
        <v>3893752</v>
      </c>
      <c r="M41" s="38">
        <v>5074932</v>
      </c>
      <c r="N41" s="118">
        <v>7454558</v>
      </c>
      <c r="O41" s="52">
        <f t="shared" ref="O41:Q43" si="33">L41/L44</f>
        <v>7.4592775855964475E-3</v>
      </c>
      <c r="P41" s="52">
        <f t="shared" si="33"/>
        <v>8.7845446482904821E-3</v>
      </c>
      <c r="Q41" s="53">
        <f t="shared" si="33"/>
        <v>1.193919441938671E-2</v>
      </c>
      <c r="R41" s="30">
        <f t="shared" si="3"/>
        <v>0.46889810543274274</v>
      </c>
      <c r="S41" s="44">
        <f t="shared" si="8"/>
        <v>0.3591136362099473</v>
      </c>
      <c r="T41" s="1"/>
      <c r="U41" s="105">
        <f t="shared" si="4"/>
        <v>13.606334651887677</v>
      </c>
      <c r="V41" s="78">
        <f t="shared" si="5"/>
        <v>12.864734691394327</v>
      </c>
      <c r="W41" s="78">
        <f t="shared" si="6"/>
        <v>15.734550520294658</v>
      </c>
      <c r="X41" s="61">
        <f t="shared" si="9"/>
        <v>0.2230761766754546</v>
      </c>
    </row>
    <row r="42" spans="1:16379" s="22" customFormat="1" ht="20.100000000000001" customHeight="1" x14ac:dyDescent="0.25">
      <c r="A42" s="63"/>
      <c r="B42" s="21" t="s">
        <v>29</v>
      </c>
      <c r="C42" s="72">
        <v>262080</v>
      </c>
      <c r="D42" s="72">
        <v>372740</v>
      </c>
      <c r="E42" s="73">
        <v>454772</v>
      </c>
      <c r="F42" s="74">
        <f t="shared" si="32"/>
        <v>4.3021966827811358E-3</v>
      </c>
      <c r="G42" s="74">
        <f t="shared" si="32"/>
        <v>6.0572291967677591E-3</v>
      </c>
      <c r="H42" s="75">
        <f t="shared" si="32"/>
        <v>6.9690207495447139E-3</v>
      </c>
      <c r="I42" s="81">
        <f t="shared" si="1"/>
        <v>0.22007833878843161</v>
      </c>
      <c r="J42" s="125">
        <f t="shared" si="7"/>
        <v>0.15052947860442564</v>
      </c>
      <c r="L42" s="71">
        <v>3760901</v>
      </c>
      <c r="M42" s="72">
        <v>4940255</v>
      </c>
      <c r="N42" s="119">
        <v>7330056</v>
      </c>
      <c r="O42" s="74">
        <f t="shared" si="33"/>
        <v>1.4954162198822462E-2</v>
      </c>
      <c r="P42" s="74">
        <f t="shared" si="33"/>
        <v>1.7943512047033518E-2</v>
      </c>
      <c r="Q42" s="75">
        <f t="shared" si="33"/>
        <v>2.3709988442714269E-2</v>
      </c>
      <c r="R42" s="124">
        <f t="shared" si="3"/>
        <v>0.48374041420938796</v>
      </c>
      <c r="S42" s="125">
        <f t="shared" si="8"/>
        <v>0.32136832413663885</v>
      </c>
      <c r="T42" s="21"/>
      <c r="U42" s="121">
        <f t="shared" si="4"/>
        <v>14.350202228327229</v>
      </c>
      <c r="V42" s="122">
        <f t="shared" si="5"/>
        <v>13.253890111069378</v>
      </c>
      <c r="W42" s="122">
        <f t="shared" si="6"/>
        <v>16.118089943971924</v>
      </c>
      <c r="X42" s="123">
        <f t="shared" si="9"/>
        <v>0.21610257885799317</v>
      </c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</row>
    <row r="43" spans="1:16379" s="22" customFormat="1" ht="20.100000000000001" customHeight="1" thickBot="1" x14ac:dyDescent="0.3">
      <c r="A43" s="63"/>
      <c r="B43" s="21" t="s">
        <v>30</v>
      </c>
      <c r="C43" s="72">
        <v>24092</v>
      </c>
      <c r="D43" s="72">
        <v>21744</v>
      </c>
      <c r="E43" s="73">
        <v>18998</v>
      </c>
      <c r="F43" s="74">
        <f t="shared" si="32"/>
        <v>4.9351156833150282E-4</v>
      </c>
      <c r="G43" s="74">
        <f t="shared" si="32"/>
        <v>4.2782446439353962E-4</v>
      </c>
      <c r="H43" s="75">
        <f t="shared" si="32"/>
        <v>3.7726480514147707E-4</v>
      </c>
      <c r="I43" s="81">
        <f t="shared" si="1"/>
        <v>-0.1262877115526122</v>
      </c>
      <c r="J43" s="90">
        <f t="shared" si="7"/>
        <v>-0.11817851352594604</v>
      </c>
      <c r="L43" s="71">
        <v>132851</v>
      </c>
      <c r="M43" s="72">
        <v>134677</v>
      </c>
      <c r="N43" s="119">
        <v>124502</v>
      </c>
      <c r="O43" s="74">
        <f t="shared" si="33"/>
        <v>4.9112042835108914E-4</v>
      </c>
      <c r="P43" s="74">
        <f t="shared" si="33"/>
        <v>4.4537692603065975E-4</v>
      </c>
      <c r="Q43" s="75">
        <f t="shared" si="33"/>
        <v>3.9496583930297954E-4</v>
      </c>
      <c r="R43" s="89">
        <f t="shared" si="3"/>
        <v>-7.5551133452631106E-2</v>
      </c>
      <c r="S43" s="90">
        <f t="shared" si="8"/>
        <v>-0.11318746836967909</v>
      </c>
      <c r="U43" s="107">
        <f t="shared" si="4"/>
        <v>5.5143201062593388</v>
      </c>
      <c r="V43" s="77">
        <f t="shared" si="5"/>
        <v>6.1937545989698304</v>
      </c>
      <c r="W43" s="77">
        <f t="shared" si="6"/>
        <v>6.5534266764922622</v>
      </c>
      <c r="X43" s="91">
        <f t="shared" si="9"/>
        <v>5.8070120760395298E-2</v>
      </c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</row>
    <row r="44" spans="1:16379" ht="20.100000000000001" customHeight="1" thickBot="1" x14ac:dyDescent="0.3">
      <c r="A44" s="28" t="s">
        <v>33</v>
      </c>
      <c r="B44" s="29"/>
      <c r="C44" s="92">
        <f t="shared" ref="C44:E44" si="34">C6+C9+C12+C15+C17+C20+C23+C26+C29+C32+C35+C38+C41</f>
        <v>109735215</v>
      </c>
      <c r="D44" s="38">
        <f t="shared" si="34"/>
        <v>112360970</v>
      </c>
      <c r="E44" s="93">
        <f t="shared" si="34"/>
        <v>115613429</v>
      </c>
      <c r="F44" s="52">
        <f t="shared" ref="F44:H44" si="35">F6+F9+F12+F15+F17+F20+F23+F26+F29+F32+F35+F38+F41</f>
        <v>0.99999999999999989</v>
      </c>
      <c r="G44" s="52">
        <f t="shared" si="35"/>
        <v>0.99999999999999989</v>
      </c>
      <c r="H44" s="53">
        <f t="shared" si="35"/>
        <v>1</v>
      </c>
      <c r="I44" s="30">
        <f t="shared" si="1"/>
        <v>2.8946519418620184E-2</v>
      </c>
      <c r="J44" s="44">
        <v>0</v>
      </c>
      <c r="K44" s="1"/>
      <c r="L44" s="37">
        <f t="shared" ref="L44:N44" si="36">L6+L9+L12+L15+L17+L20+L23+L26+L29+L32+L35+L38+L41</f>
        <v>522001220</v>
      </c>
      <c r="M44" s="38">
        <f t="shared" si="36"/>
        <v>577711447</v>
      </c>
      <c r="N44" s="118">
        <f t="shared" si="36"/>
        <v>624376967</v>
      </c>
      <c r="O44" s="52">
        <f t="shared" ref="O44" si="37">O6+O9+O12+O15+O17+O20+O23+O26+O29+O32+O35+O38+O41</f>
        <v>1</v>
      </c>
      <c r="P44" s="52">
        <f t="shared" ref="P44:Q44" si="38">P6+P9+P12+P15+P17+P20+P23+P26+P29+P32+P35+P38+P41</f>
        <v>1</v>
      </c>
      <c r="Q44" s="53">
        <f t="shared" si="38"/>
        <v>1</v>
      </c>
      <c r="R44" s="30">
        <f t="shared" si="3"/>
        <v>8.0776519562369004E-2</v>
      </c>
      <c r="S44" s="44">
        <v>0</v>
      </c>
      <c r="T44" s="67"/>
      <c r="U44" s="105">
        <f t="shared" si="4"/>
        <v>4.7569161822847841</v>
      </c>
      <c r="V44" s="78">
        <f t="shared" si="5"/>
        <v>5.141566924885038</v>
      </c>
      <c r="W44" s="78">
        <f t="shared" si="6"/>
        <v>5.4005574646523113</v>
      </c>
      <c r="X44" s="61">
        <f t="shared" si="9"/>
        <v>5.0371908710118408E-2</v>
      </c>
    </row>
    <row r="45" spans="1:16379" s="22" customFormat="1" ht="20.100000000000001" customHeight="1" x14ac:dyDescent="0.25">
      <c r="A45" s="63"/>
      <c r="B45" s="21" t="s">
        <v>29</v>
      </c>
      <c r="C45" s="110">
        <f t="shared" ref="C45:E45" si="39">C7+C10+C13+C16+C18+C21+C24+C27+C30+C33+C36+C39+C42</f>
        <v>60917717</v>
      </c>
      <c r="D45" s="110">
        <f t="shared" si="39"/>
        <v>61536387</v>
      </c>
      <c r="E45" s="111">
        <f t="shared" si="39"/>
        <v>65256227</v>
      </c>
      <c r="F45" s="74">
        <f>C45/C44</f>
        <v>0.55513370981229682</v>
      </c>
      <c r="G45" s="74">
        <f>D45/D44</f>
        <v>0.54766692562372854</v>
      </c>
      <c r="H45" s="75">
        <f>E45/E44</f>
        <v>0.56443466441947676</v>
      </c>
      <c r="I45" s="81">
        <f t="shared" si="1"/>
        <v>6.0449437826110917E-2</v>
      </c>
      <c r="J45" s="125">
        <f t="shared" si="7"/>
        <v>3.0616672307994003E-2</v>
      </c>
      <c r="L45" s="71">
        <f>L7+L10+L13+L16+L18+L21+L24+L27+L30+L33+L36+L39+L42</f>
        <v>251495266</v>
      </c>
      <c r="M45" s="72">
        <f t="shared" ref="M45:N45" si="40">M7+M10+M13+M16+M18+M21+M24+M27+M30+M33+M36+M39+M42</f>
        <v>275322634</v>
      </c>
      <c r="N45" s="119">
        <f t="shared" si="40"/>
        <v>309154769</v>
      </c>
      <c r="O45" s="74">
        <f>L45/L44</f>
        <v>0.4817905712940671</v>
      </c>
      <c r="P45" s="74">
        <f>M45/M44</f>
        <v>0.4765746557900557</v>
      </c>
      <c r="Q45" s="75">
        <f>N45/N44</f>
        <v>0.49514121330487837</v>
      </c>
      <c r="R45" s="81">
        <f t="shared" si="3"/>
        <v>0.12288177876432782</v>
      </c>
      <c r="S45" s="82">
        <v>0</v>
      </c>
      <c r="T45" s="21"/>
      <c r="U45" s="106">
        <f t="shared" si="4"/>
        <v>4.1284420753981967</v>
      </c>
      <c r="V45" s="76">
        <f t="shared" si="5"/>
        <v>4.4741436314744965</v>
      </c>
      <c r="W45" s="76">
        <f t="shared" si="6"/>
        <v>4.737552004040932</v>
      </c>
      <c r="X45" s="80">
        <f t="shared" si="9"/>
        <v>5.8873472615725314E-2</v>
      </c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</row>
    <row r="46" spans="1:16379" s="22" customFormat="1" ht="20.100000000000001" customHeight="1" thickBot="1" x14ac:dyDescent="0.3">
      <c r="A46" s="83"/>
      <c r="B46" s="64" t="s">
        <v>30</v>
      </c>
      <c r="C46" s="85">
        <f t="shared" ref="C46:E46" si="41">C8+C11+C14+C19+C22+C25+C28+C31+C34+C37+C40+C43</f>
        <v>48817498</v>
      </c>
      <c r="D46" s="85">
        <f t="shared" si="41"/>
        <v>50824583</v>
      </c>
      <c r="E46" s="86">
        <f t="shared" si="41"/>
        <v>50357202</v>
      </c>
      <c r="F46" s="87">
        <f>C46/C44</f>
        <v>0.44486629018770318</v>
      </c>
      <c r="G46" s="87">
        <f>D46/D44</f>
        <v>0.4523330743762714</v>
      </c>
      <c r="H46" s="88">
        <f>E46/E44</f>
        <v>0.43556533558052324</v>
      </c>
      <c r="I46" s="89">
        <f t="shared" si="1"/>
        <v>-9.1959632998858051E-3</v>
      </c>
      <c r="J46" s="90">
        <f t="shared" si="7"/>
        <v>-3.7069451131490752E-2</v>
      </c>
      <c r="L46" s="84">
        <f>L8+L11+L14+L19+L22+L25+L28+L31+L34+L37+L40+L43</f>
        <v>270505954</v>
      </c>
      <c r="M46" s="85">
        <f t="shared" ref="M46:N46" si="42">M8+M11+M14+M19+M22+M25+M28+M31+M34+M37+M40+M43</f>
        <v>302388813</v>
      </c>
      <c r="N46" s="120">
        <f t="shared" si="42"/>
        <v>315222198</v>
      </c>
      <c r="O46" s="87">
        <f>L46/L44</f>
        <v>0.5182094287059329</v>
      </c>
      <c r="P46" s="87">
        <f>M46/M44</f>
        <v>0.52342534420994435</v>
      </c>
      <c r="Q46" s="88">
        <f>N46/N44</f>
        <v>0.50485878669512163</v>
      </c>
      <c r="R46" s="89">
        <f t="shared" si="3"/>
        <v>4.24400124881604E-2</v>
      </c>
      <c r="S46" s="90">
        <f t="shared" si="8"/>
        <v>-3.5471261986457676E-2</v>
      </c>
      <c r="U46" s="107">
        <f t="shared" si="4"/>
        <v>5.5411679230262889</v>
      </c>
      <c r="V46" s="77">
        <f t="shared" si="5"/>
        <v>5.949656547108316</v>
      </c>
      <c r="W46" s="77">
        <f t="shared" si="6"/>
        <v>6.2597242396430204</v>
      </c>
      <c r="X46" s="91">
        <f t="shared" si="9"/>
        <v>5.2115225489008286E-2</v>
      </c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</row>
    <row r="49" spans="1:24" ht="15.75" thickBot="1" x14ac:dyDescent="0.3"/>
    <row r="50" spans="1:24" ht="20.100000000000001" customHeight="1" x14ac:dyDescent="0.25">
      <c r="A50" s="268" t="s">
        <v>57</v>
      </c>
      <c r="B50" s="269"/>
      <c r="C50" s="274" t="s">
        <v>36</v>
      </c>
      <c r="D50" s="275"/>
      <c r="E50" s="276"/>
      <c r="F50" s="274" t="s">
        <v>38</v>
      </c>
      <c r="G50" s="274"/>
      <c r="H50" s="276"/>
      <c r="I50" s="295" t="s">
        <v>42</v>
      </c>
      <c r="J50" s="257"/>
      <c r="K50" s="2"/>
      <c r="L50" s="268" t="s">
        <v>37</v>
      </c>
      <c r="M50" s="269"/>
      <c r="N50" s="270"/>
      <c r="O50" s="274" t="s">
        <v>39</v>
      </c>
      <c r="P50" s="274"/>
      <c r="Q50" s="276"/>
      <c r="R50" s="280" t="s">
        <v>43</v>
      </c>
      <c r="S50" s="281"/>
      <c r="U50" s="268" t="s">
        <v>46</v>
      </c>
      <c r="V50" s="269"/>
      <c r="W50" s="270"/>
      <c r="X50" s="284" t="s">
        <v>45</v>
      </c>
    </row>
    <row r="51" spans="1:24" ht="20.100000000000001" customHeight="1" x14ac:dyDescent="0.25">
      <c r="A51" s="287"/>
      <c r="B51" s="288"/>
      <c r="C51" s="277"/>
      <c r="D51" s="278"/>
      <c r="E51" s="279"/>
      <c r="F51" s="277"/>
      <c r="G51" s="277"/>
      <c r="H51" s="279"/>
      <c r="I51" s="296"/>
      <c r="J51" s="297"/>
      <c r="K51" s="2"/>
      <c r="L51" s="271"/>
      <c r="M51" s="272"/>
      <c r="N51" s="273"/>
      <c r="O51" s="277"/>
      <c r="P51" s="277"/>
      <c r="Q51" s="279"/>
      <c r="R51" s="282" t="s">
        <v>28</v>
      </c>
      <c r="S51" s="283"/>
      <c r="U51" s="271"/>
      <c r="V51" s="272"/>
      <c r="W51" s="273"/>
      <c r="X51" s="285"/>
    </row>
    <row r="52" spans="1:24" ht="20.100000000000001" customHeight="1" thickBot="1" x14ac:dyDescent="0.3">
      <c r="A52" s="287"/>
      <c r="B52" s="288"/>
      <c r="C52" s="127">
        <v>2016</v>
      </c>
      <c r="D52" s="154">
        <v>2017</v>
      </c>
      <c r="E52" s="128">
        <v>2018</v>
      </c>
      <c r="F52" s="127">
        <v>2016</v>
      </c>
      <c r="G52" s="127">
        <v>2017</v>
      </c>
      <c r="H52" s="128">
        <v>2018</v>
      </c>
      <c r="I52" s="95" t="s">
        <v>0</v>
      </c>
      <c r="J52" s="104" t="s">
        <v>40</v>
      </c>
      <c r="K52" s="2"/>
      <c r="L52" s="156">
        <v>2016</v>
      </c>
      <c r="M52" s="127">
        <v>2017</v>
      </c>
      <c r="N52" s="128">
        <v>2018</v>
      </c>
      <c r="O52" s="127">
        <v>2016</v>
      </c>
      <c r="P52" s="127">
        <v>2017</v>
      </c>
      <c r="Q52" s="128">
        <v>2018</v>
      </c>
      <c r="R52" s="25" t="s">
        <v>1</v>
      </c>
      <c r="S52" s="104" t="s">
        <v>40</v>
      </c>
      <c r="U52" s="158">
        <v>2015</v>
      </c>
      <c r="V52" s="103">
        <v>2016</v>
      </c>
      <c r="W52" s="102">
        <v>2017</v>
      </c>
      <c r="X52" s="286"/>
    </row>
    <row r="53" spans="1:24" ht="20.100000000000001" customHeight="1" thickBot="1" x14ac:dyDescent="0.3">
      <c r="A53" s="28" t="s">
        <v>12</v>
      </c>
      <c r="B53" s="29"/>
      <c r="C53" s="38">
        <v>4702002</v>
      </c>
      <c r="D53" s="38">
        <v>5732995</v>
      </c>
      <c r="E53" s="39">
        <v>5617111</v>
      </c>
      <c r="F53" s="52">
        <f t="shared" ref="F53:H55" si="43">C53/C91</f>
        <v>0.18412008414855971</v>
      </c>
      <c r="G53" s="52">
        <f t="shared" si="43"/>
        <v>0.20693073838423806</v>
      </c>
      <c r="H53" s="53">
        <f t="shared" si="43"/>
        <v>0.19005699770149603</v>
      </c>
      <c r="I53" s="30">
        <f t="shared" ref="I53:I61" si="44">(E53-D53)/D53</f>
        <v>-2.0213518414022687E-2</v>
      </c>
      <c r="J53" s="44">
        <f>(H53-G53)/G53</f>
        <v>-8.1542939509596332E-2</v>
      </c>
      <c r="K53" s="1"/>
      <c r="L53" s="37">
        <v>39218341</v>
      </c>
      <c r="M53" s="38">
        <v>48114799</v>
      </c>
      <c r="N53" s="118">
        <v>49305274</v>
      </c>
      <c r="O53" s="52">
        <f t="shared" ref="O53:Q55" si="45">L53/L91</f>
        <v>0.15591700650219709</v>
      </c>
      <c r="P53" s="52">
        <f t="shared" si="45"/>
        <v>0.16680783305814809</v>
      </c>
      <c r="Q53" s="53">
        <f t="shared" si="45"/>
        <v>0.15608072829645667</v>
      </c>
      <c r="R53" s="30">
        <f t="shared" ref="R53:R61" si="46">(N53-M53)/M53</f>
        <v>2.4742387472095645E-2</v>
      </c>
      <c r="S53" s="44">
        <f>(Q53-P53)/P53</f>
        <v>-6.4308159665092124E-2</v>
      </c>
      <c r="T53" s="1"/>
      <c r="U53" s="105">
        <f t="shared" ref="U53:U61" si="47">L53/C53</f>
        <v>8.3407750570927028</v>
      </c>
      <c r="V53" s="78">
        <f t="shared" ref="V53:V64" si="48">M53/D53</f>
        <v>8.3926113663102786</v>
      </c>
      <c r="W53" s="78">
        <f t="shared" ref="W53:W64" si="49">N53/E53</f>
        <v>8.7776926608713985</v>
      </c>
      <c r="X53" s="61">
        <f>(W53-V53)/V53</f>
        <v>4.5883370235266452E-2</v>
      </c>
    </row>
    <row r="54" spans="1:24" ht="20.100000000000001" customHeight="1" x14ac:dyDescent="0.25">
      <c r="A54" s="63"/>
      <c r="B54" s="21" t="s">
        <v>29</v>
      </c>
      <c r="C54" s="72">
        <v>107836</v>
      </c>
      <c r="D54" s="72">
        <v>103802</v>
      </c>
      <c r="E54" s="73">
        <v>256874</v>
      </c>
      <c r="F54" s="74">
        <f t="shared" si="43"/>
        <v>7.9725899524340175E-3</v>
      </c>
      <c r="G54" s="74">
        <f t="shared" si="43"/>
        <v>7.2894437685726253E-3</v>
      </c>
      <c r="H54" s="75">
        <f t="shared" si="43"/>
        <v>1.6036401634093058E-2</v>
      </c>
      <c r="I54" s="81">
        <f t="shared" si="44"/>
        <v>1.474653667559392</v>
      </c>
      <c r="J54" s="125">
        <f t="shared" ref="J54:J93" si="50">(H54-G54)/G54</f>
        <v>1.1999486028319015</v>
      </c>
      <c r="K54" s="22"/>
      <c r="L54" s="71">
        <v>1318335</v>
      </c>
      <c r="M54" s="72">
        <v>1066465</v>
      </c>
      <c r="N54" s="119">
        <v>2208157</v>
      </c>
      <c r="O54" s="74">
        <f t="shared" si="45"/>
        <v>1.1106513217027478E-2</v>
      </c>
      <c r="P54" s="74">
        <f t="shared" si="45"/>
        <v>8.0861658570340646E-3</v>
      </c>
      <c r="Q54" s="75">
        <f t="shared" si="45"/>
        <v>1.466579241380013E-2</v>
      </c>
      <c r="R54" s="124">
        <f t="shared" si="46"/>
        <v>1.0705386487132724</v>
      </c>
      <c r="S54" s="125">
        <f t="shared" ref="S54:S93" si="51">(Q54-P54)/P54</f>
        <v>0.81368929021441261</v>
      </c>
      <c r="T54" s="21"/>
      <c r="U54" s="121">
        <f t="shared" si="47"/>
        <v>12.225370006305871</v>
      </c>
      <c r="V54" s="122">
        <f t="shared" si="48"/>
        <v>10.274031328876129</v>
      </c>
      <c r="W54" s="122">
        <f t="shared" si="49"/>
        <v>8.596265094949274</v>
      </c>
      <c r="X54" s="123">
        <f t="shared" ref="X54:X93" si="52">(W54-V54)/V54</f>
        <v>-0.16330164666826891</v>
      </c>
    </row>
    <row r="55" spans="1:24" ht="20.100000000000001" customHeight="1" thickBot="1" x14ac:dyDescent="0.3">
      <c r="A55" s="63"/>
      <c r="B55" s="21" t="s">
        <v>30</v>
      </c>
      <c r="C55" s="72">
        <v>4594166</v>
      </c>
      <c r="D55" s="72">
        <v>5629193</v>
      </c>
      <c r="E55" s="73">
        <v>5360237</v>
      </c>
      <c r="F55" s="74">
        <f t="shared" si="43"/>
        <v>0.38246950989810147</v>
      </c>
      <c r="G55" s="74">
        <f t="shared" si="43"/>
        <v>0.41806565448091748</v>
      </c>
      <c r="H55" s="75">
        <f t="shared" si="43"/>
        <v>0.39597829425707637</v>
      </c>
      <c r="I55" s="81">
        <f t="shared" si="44"/>
        <v>-4.77787846321844E-2</v>
      </c>
      <c r="J55" s="90">
        <f t="shared" si="50"/>
        <v>-5.2832276430996042E-2</v>
      </c>
      <c r="K55" s="22"/>
      <c r="L55" s="71">
        <v>37900006</v>
      </c>
      <c r="M55" s="72">
        <v>47048334</v>
      </c>
      <c r="N55" s="119">
        <v>47097117</v>
      </c>
      <c r="O55" s="74">
        <f t="shared" si="45"/>
        <v>0.28531819572239436</v>
      </c>
      <c r="P55" s="74">
        <f t="shared" si="45"/>
        <v>0.30051910269572751</v>
      </c>
      <c r="Q55" s="75">
        <f t="shared" si="45"/>
        <v>0.28486588727347073</v>
      </c>
      <c r="R55" s="89">
        <f t="shared" si="46"/>
        <v>1.0368698708863953E-3</v>
      </c>
      <c r="S55" s="90">
        <f t="shared" si="51"/>
        <v>-5.2087255957587168E-2</v>
      </c>
      <c r="T55" s="22"/>
      <c r="U55" s="107">
        <f t="shared" si="47"/>
        <v>8.2495943768684015</v>
      </c>
      <c r="V55" s="77">
        <f t="shared" si="48"/>
        <v>8.3579180887917683</v>
      </c>
      <c r="W55" s="77">
        <f t="shared" si="49"/>
        <v>8.7863870571394518</v>
      </c>
      <c r="X55" s="91">
        <f t="shared" si="52"/>
        <v>5.1265035598072425E-2</v>
      </c>
    </row>
    <row r="56" spans="1:24" ht="20.100000000000001" customHeight="1" thickBot="1" x14ac:dyDescent="0.3">
      <c r="A56" s="28" t="s">
        <v>24</v>
      </c>
      <c r="B56" s="29"/>
      <c r="C56" s="38">
        <v>364939</v>
      </c>
      <c r="D56" s="38">
        <v>476985</v>
      </c>
      <c r="E56" s="39">
        <v>302334</v>
      </c>
      <c r="F56" s="52">
        <f t="shared" ref="F56:H58" si="53">C56/C91</f>
        <v>1.4290210720686897E-2</v>
      </c>
      <c r="G56" s="52">
        <f t="shared" si="53"/>
        <v>1.7216630792143684E-2</v>
      </c>
      <c r="H56" s="53">
        <f t="shared" si="53"/>
        <v>1.0229581068112076E-2</v>
      </c>
      <c r="I56" s="30">
        <f t="shared" si="44"/>
        <v>-0.36615616843296961</v>
      </c>
      <c r="J56" s="44">
        <f t="shared" si="50"/>
        <v>-0.40583142011850237</v>
      </c>
      <c r="K56" s="1"/>
      <c r="L56" s="37">
        <v>1924359</v>
      </c>
      <c r="M56" s="38">
        <v>2915898</v>
      </c>
      <c r="N56" s="118">
        <v>1715135</v>
      </c>
      <c r="O56" s="52">
        <f t="shared" ref="O56:Q58" si="54">L56/L91</f>
        <v>7.6505096101735018E-3</v>
      </c>
      <c r="P56" s="52">
        <f t="shared" si="54"/>
        <v>1.0109044138344793E-2</v>
      </c>
      <c r="Q56" s="53">
        <f t="shared" si="54"/>
        <v>5.4294297183450036E-3</v>
      </c>
      <c r="R56" s="30">
        <f t="shared" si="46"/>
        <v>-0.41179869803401903</v>
      </c>
      <c r="S56" s="44">
        <f t="shared" si="51"/>
        <v>-0.46291364009871733</v>
      </c>
      <c r="T56" s="1"/>
      <c r="U56" s="105">
        <f t="shared" si="47"/>
        <v>5.2730976957792945</v>
      </c>
      <c r="V56" s="78">
        <f t="shared" si="48"/>
        <v>6.1131859492436869</v>
      </c>
      <c r="W56" s="78">
        <f t="shared" si="49"/>
        <v>5.6729808754556217</v>
      </c>
      <c r="X56" s="61">
        <f t="shared" si="52"/>
        <v>-7.2009109070619165E-2</v>
      </c>
    </row>
    <row r="57" spans="1:24" ht="20.100000000000001" customHeight="1" x14ac:dyDescent="0.25">
      <c r="A57" s="63"/>
      <c r="B57" s="21" t="s">
        <v>29</v>
      </c>
      <c r="C57" s="72">
        <v>362356</v>
      </c>
      <c r="D57" s="72">
        <v>464599</v>
      </c>
      <c r="E57" s="73">
        <v>278963</v>
      </c>
      <c r="F57" s="74">
        <f t="shared" si="53"/>
        <v>2.6789901376202577E-2</v>
      </c>
      <c r="G57" s="74">
        <f t="shared" si="53"/>
        <v>3.2626233458267408E-2</v>
      </c>
      <c r="H57" s="75">
        <f t="shared" si="53"/>
        <v>1.7415397078145323E-2</v>
      </c>
      <c r="I57" s="81">
        <f t="shared" si="44"/>
        <v>-0.39956177262542536</v>
      </c>
      <c r="J57" s="125">
        <f t="shared" si="50"/>
        <v>-0.46621490646716673</v>
      </c>
      <c r="K57" s="22"/>
      <c r="L57" s="71">
        <v>1906735</v>
      </c>
      <c r="M57" s="72">
        <v>2806443</v>
      </c>
      <c r="N57" s="119">
        <v>1427505</v>
      </c>
      <c r="O57" s="74">
        <f t="shared" si="54"/>
        <v>1.606357828538944E-2</v>
      </c>
      <c r="P57" s="74">
        <f t="shared" si="54"/>
        <v>2.1279051414075708E-2</v>
      </c>
      <c r="Q57" s="75">
        <f t="shared" si="54"/>
        <v>9.4809798395955342E-3</v>
      </c>
      <c r="R57" s="124">
        <f t="shared" si="46"/>
        <v>-0.49134723206564324</v>
      </c>
      <c r="S57" s="125">
        <f t="shared" si="51"/>
        <v>-0.55444537187761866</v>
      </c>
      <c r="T57" s="21"/>
      <c r="U57" s="121">
        <f t="shared" si="47"/>
        <v>5.2620489242623281</v>
      </c>
      <c r="V57" s="122">
        <f t="shared" si="48"/>
        <v>6.0405704704487091</v>
      </c>
      <c r="W57" s="122">
        <f t="shared" si="49"/>
        <v>5.1171839993117363</v>
      </c>
      <c r="X57" s="123">
        <f t="shared" si="52"/>
        <v>-0.15286411699926436</v>
      </c>
    </row>
    <row r="58" spans="1:24" ht="20.100000000000001" customHeight="1" thickBot="1" x14ac:dyDescent="0.3">
      <c r="A58" s="63"/>
      <c r="B58" s="21" t="s">
        <v>30</v>
      </c>
      <c r="C58" s="72">
        <v>2583</v>
      </c>
      <c r="D58" s="72">
        <v>12386</v>
      </c>
      <c r="E58" s="73">
        <v>23371</v>
      </c>
      <c r="F58" s="74">
        <f t="shared" si="53"/>
        <v>2.1503766822243602E-4</v>
      </c>
      <c r="G58" s="74">
        <f t="shared" si="53"/>
        <v>9.1987629423980388E-4</v>
      </c>
      <c r="H58" s="75">
        <f t="shared" si="53"/>
        <v>1.7264924508155388E-3</v>
      </c>
      <c r="I58" s="81">
        <f t="shared" si="44"/>
        <v>0.88688842241240107</v>
      </c>
      <c r="J58" s="90">
        <f t="shared" si="50"/>
        <v>0.8768745989289044</v>
      </c>
      <c r="K58" s="22"/>
      <c r="L58" s="71">
        <v>17624</v>
      </c>
      <c r="M58" s="72">
        <v>109455</v>
      </c>
      <c r="N58" s="119">
        <v>287630</v>
      </c>
      <c r="O58" s="74">
        <f t="shared" si="54"/>
        <v>1.3267670409897766E-4</v>
      </c>
      <c r="P58" s="74">
        <f t="shared" si="54"/>
        <v>6.991388554919045E-4</v>
      </c>
      <c r="Q58" s="75">
        <f t="shared" si="54"/>
        <v>1.7397237957573579E-3</v>
      </c>
      <c r="R58" s="89">
        <f t="shared" si="46"/>
        <v>1.6278379242611118</v>
      </c>
      <c r="S58" s="90">
        <f t="shared" si="51"/>
        <v>1.488380930470975</v>
      </c>
      <c r="T58" s="22"/>
      <c r="U58" s="107">
        <f t="shared" si="47"/>
        <v>6.8230739450251647</v>
      </c>
      <c r="V58" s="77">
        <f t="shared" si="48"/>
        <v>8.8369933796221538</v>
      </c>
      <c r="W58" s="77">
        <f t="shared" si="49"/>
        <v>12.307132771383339</v>
      </c>
      <c r="X58" s="91">
        <f t="shared" si="52"/>
        <v>0.39268326258603115</v>
      </c>
    </row>
    <row r="59" spans="1:24" ht="20.100000000000001" customHeight="1" thickBot="1" x14ac:dyDescent="0.3">
      <c r="A59" s="28" t="s">
        <v>18</v>
      </c>
      <c r="B59" s="29"/>
      <c r="C59" s="38">
        <v>3467330</v>
      </c>
      <c r="D59" s="38">
        <v>4379113</v>
      </c>
      <c r="E59" s="39">
        <v>4491890</v>
      </c>
      <c r="F59" s="52">
        <f t="shared" ref="F59:H61" si="55">C59/C91</f>
        <v>0.13577303696825851</v>
      </c>
      <c r="G59" s="52">
        <f t="shared" si="55"/>
        <v>0.15806277287142512</v>
      </c>
      <c r="H59" s="53">
        <f t="shared" si="55"/>
        <v>0.15198473510766886</v>
      </c>
      <c r="I59" s="30">
        <f t="shared" si="44"/>
        <v>2.5753388871216615E-2</v>
      </c>
      <c r="J59" s="44">
        <f t="shared" si="50"/>
        <v>-3.8453316067663772E-2</v>
      </c>
      <c r="K59" s="1"/>
      <c r="L59" s="37">
        <v>45568147</v>
      </c>
      <c r="M59" s="38">
        <v>61332119</v>
      </c>
      <c r="N59" s="118">
        <v>65528358</v>
      </c>
      <c r="O59" s="52">
        <f t="shared" ref="O59:Q61" si="56">L59/L91</f>
        <v>0.18116138752763847</v>
      </c>
      <c r="P59" s="52">
        <f t="shared" si="56"/>
        <v>0.21263058518137989</v>
      </c>
      <c r="Q59" s="53">
        <f t="shared" si="56"/>
        <v>0.20743650751663895</v>
      </c>
      <c r="R59" s="30">
        <f t="shared" si="46"/>
        <v>6.8418294825261128E-2</v>
      </c>
      <c r="S59" s="44">
        <f t="shared" si="51"/>
        <v>-2.4427707144342631E-2</v>
      </c>
      <c r="T59" s="1"/>
      <c r="U59" s="105">
        <f t="shared" si="47"/>
        <v>13.142143089927984</v>
      </c>
      <c r="V59" s="78">
        <f t="shared" si="48"/>
        <v>14.005603189504358</v>
      </c>
      <c r="W59" s="78">
        <f t="shared" si="49"/>
        <v>14.5881484185944</v>
      </c>
      <c r="X59" s="61">
        <f t="shared" si="52"/>
        <v>4.1593726539860522E-2</v>
      </c>
    </row>
    <row r="60" spans="1:24" ht="20.100000000000001" customHeight="1" x14ac:dyDescent="0.25">
      <c r="A60" s="63"/>
      <c r="B60" s="21" t="s">
        <v>29</v>
      </c>
      <c r="C60" s="72">
        <v>790278</v>
      </c>
      <c r="D60" s="72">
        <v>641758</v>
      </c>
      <c r="E60" s="73">
        <v>495810</v>
      </c>
      <c r="F60" s="74">
        <f t="shared" si="55"/>
        <v>5.8427264016002553E-2</v>
      </c>
      <c r="G60" s="74">
        <f t="shared" si="55"/>
        <v>4.506713602851227E-2</v>
      </c>
      <c r="H60" s="75">
        <f t="shared" si="55"/>
        <v>3.095295084048864E-2</v>
      </c>
      <c r="I60" s="81">
        <f t="shared" si="44"/>
        <v>-0.22741905827430278</v>
      </c>
      <c r="J60" s="125">
        <f t="shared" si="50"/>
        <v>-0.31318132084306666</v>
      </c>
      <c r="K60" s="22"/>
      <c r="L60" s="71">
        <v>4042105</v>
      </c>
      <c r="M60" s="72">
        <v>3394621</v>
      </c>
      <c r="N60" s="119">
        <v>2599532</v>
      </c>
      <c r="O60" s="74">
        <f t="shared" si="56"/>
        <v>3.4053326815348797E-2</v>
      </c>
      <c r="P60" s="74">
        <f t="shared" si="56"/>
        <v>2.5738742882111306E-2</v>
      </c>
      <c r="Q60" s="75">
        <f t="shared" si="56"/>
        <v>1.7265165785327167E-2</v>
      </c>
      <c r="R60" s="124">
        <f t="shared" si="46"/>
        <v>-0.23422025610517344</v>
      </c>
      <c r="S60" s="125">
        <f t="shared" si="51"/>
        <v>-0.32921487796023491</v>
      </c>
      <c r="T60" s="21"/>
      <c r="U60" s="121">
        <f t="shared" si="47"/>
        <v>5.1147887199188133</v>
      </c>
      <c r="V60" s="122">
        <f t="shared" si="48"/>
        <v>5.2895655371650996</v>
      </c>
      <c r="W60" s="122">
        <f t="shared" si="49"/>
        <v>5.2430003428732777</v>
      </c>
      <c r="X60" s="123">
        <f t="shared" si="52"/>
        <v>-8.8032171951835155E-3</v>
      </c>
    </row>
    <row r="61" spans="1:24" ht="20.100000000000001" customHeight="1" thickBot="1" x14ac:dyDescent="0.3">
      <c r="A61" s="63"/>
      <c r="B61" s="21" t="s">
        <v>30</v>
      </c>
      <c r="C61" s="72">
        <v>2677052</v>
      </c>
      <c r="D61" s="72">
        <v>3737355</v>
      </c>
      <c r="E61" s="73">
        <v>3996080</v>
      </c>
      <c r="F61" s="74">
        <f t="shared" si="55"/>
        <v>0.22286760348052995</v>
      </c>
      <c r="G61" s="74">
        <f t="shared" si="55"/>
        <v>0.27756372256245782</v>
      </c>
      <c r="H61" s="75">
        <f t="shared" si="55"/>
        <v>0.29520354083500744</v>
      </c>
      <c r="I61" s="81">
        <f t="shared" si="44"/>
        <v>6.9226765988245703E-2</v>
      </c>
      <c r="J61" s="90">
        <f t="shared" si="50"/>
        <v>6.3552319120450923E-2</v>
      </c>
      <c r="K61" s="22"/>
      <c r="L61" s="71">
        <v>41526042</v>
      </c>
      <c r="M61" s="72">
        <v>57937498</v>
      </c>
      <c r="N61" s="119">
        <v>62928826</v>
      </c>
      <c r="O61" s="74">
        <f t="shared" si="56"/>
        <v>0.31261565971605304</v>
      </c>
      <c r="P61" s="74">
        <f t="shared" si="56"/>
        <v>0.37007314459626794</v>
      </c>
      <c r="Q61" s="75">
        <f t="shared" si="56"/>
        <v>0.38062363463920423</v>
      </c>
      <c r="R61" s="89">
        <f t="shared" si="46"/>
        <v>8.6150216566134766E-2</v>
      </c>
      <c r="S61" s="90">
        <f t="shared" si="51"/>
        <v>2.8509202023957635E-2</v>
      </c>
      <c r="T61" s="22"/>
      <c r="U61" s="107">
        <f t="shared" si="47"/>
        <v>15.511854831359271</v>
      </c>
      <c r="V61" s="77">
        <f t="shared" si="48"/>
        <v>15.502273131666646</v>
      </c>
      <c r="W61" s="77">
        <f t="shared" si="49"/>
        <v>15.747639186402674</v>
      </c>
      <c r="X61" s="91">
        <f t="shared" si="52"/>
        <v>1.582774685054518E-2</v>
      </c>
    </row>
    <row r="62" spans="1:24" ht="20.100000000000001" customHeight="1" thickBot="1" x14ac:dyDescent="0.3">
      <c r="A62" s="28" t="s">
        <v>10</v>
      </c>
      <c r="B62" s="29"/>
      <c r="C62" s="38">
        <v>39672</v>
      </c>
      <c r="D62" s="38">
        <v>46278</v>
      </c>
      <c r="E62" s="39">
        <v>124163</v>
      </c>
      <c r="F62" s="52">
        <f t="shared" ref="F62:H63" si="57">C62/C91</f>
        <v>1.5534684966832554E-3</v>
      </c>
      <c r="G62" s="52">
        <f t="shared" si="57"/>
        <v>1.6703905569332902E-3</v>
      </c>
      <c r="H62" s="53">
        <f t="shared" si="57"/>
        <v>4.2011003531193976E-3</v>
      </c>
      <c r="I62" s="165">
        <f t="shared" ref="I62:I63" si="58">(E62-D62)/D62</f>
        <v>1.6829811141363067</v>
      </c>
      <c r="J62" s="90">
        <f t="shared" ref="J62:J63" si="59">(H62-G62)/G62</f>
        <v>1.5150407703646851</v>
      </c>
      <c r="K62" s="1"/>
      <c r="L62" s="37">
        <v>253854</v>
      </c>
      <c r="M62" s="38">
        <v>145443</v>
      </c>
      <c r="N62" s="118">
        <v>431050</v>
      </c>
      <c r="O62" s="52">
        <f t="shared" ref="O62:Q63" si="60">L62/L91</f>
        <v>1.0092256520643935E-3</v>
      </c>
      <c r="P62" s="52">
        <f t="shared" si="60"/>
        <v>5.0423221478024325E-4</v>
      </c>
      <c r="Q62" s="53">
        <f t="shared" si="60"/>
        <v>1.364531468422377E-3</v>
      </c>
      <c r="R62" s="89">
        <f t="shared" ref="R62:R63" si="61">(N62-M62)/M62</f>
        <v>1.963703994004524</v>
      </c>
      <c r="S62" s="90">
        <f t="shared" ref="S62:S63" si="62">(Q62-P62)/P62</f>
        <v>1.7061568627007961</v>
      </c>
      <c r="T62" s="65"/>
      <c r="U62" s="105">
        <f>L62/C62</f>
        <v>6.3988203266787655</v>
      </c>
      <c r="V62" s="105">
        <f t="shared" si="48"/>
        <v>3.142810838843511</v>
      </c>
      <c r="W62" s="105">
        <f t="shared" si="49"/>
        <v>3.4716461425706533</v>
      </c>
      <c r="X62" s="61">
        <f t="shared" si="52"/>
        <v>0.10463095636011834</v>
      </c>
    </row>
    <row r="63" spans="1:24" ht="20.100000000000001" customHeight="1" thickBot="1" x14ac:dyDescent="0.3">
      <c r="A63" s="63"/>
      <c r="B63" s="21" t="s">
        <v>29</v>
      </c>
      <c r="C63" s="72">
        <v>39672</v>
      </c>
      <c r="D63" s="72">
        <v>46278</v>
      </c>
      <c r="E63" s="73">
        <v>124163</v>
      </c>
      <c r="F63" s="74">
        <f t="shared" si="57"/>
        <v>2.9330519362083382E-3</v>
      </c>
      <c r="G63" s="74">
        <f t="shared" si="57"/>
        <v>3.2498495088919667E-3</v>
      </c>
      <c r="H63" s="75">
        <f t="shared" si="57"/>
        <v>7.7513790266585808E-3</v>
      </c>
      <c r="I63" s="81">
        <f t="shared" si="58"/>
        <v>1.6829811141363067</v>
      </c>
      <c r="J63" s="90">
        <f t="shared" si="59"/>
        <v>1.3851501447835985</v>
      </c>
      <c r="K63" s="22"/>
      <c r="L63" s="71">
        <v>253854</v>
      </c>
      <c r="M63" s="72">
        <v>145443</v>
      </c>
      <c r="N63" s="119">
        <v>431050</v>
      </c>
      <c r="O63" s="74">
        <f t="shared" si="60"/>
        <v>2.1386315361386094E-3</v>
      </c>
      <c r="P63" s="74">
        <f t="shared" si="60"/>
        <v>1.1027799512826069E-3</v>
      </c>
      <c r="Q63" s="75">
        <f t="shared" si="60"/>
        <v>2.8628805922624821E-3</v>
      </c>
      <c r="R63" s="89">
        <f t="shared" si="61"/>
        <v>1.963703994004524</v>
      </c>
      <c r="S63" s="90">
        <f t="shared" si="62"/>
        <v>1.5960578889131602</v>
      </c>
      <c r="T63" s="66"/>
      <c r="U63" s="121">
        <f>L63/C63</f>
        <v>6.3988203266787655</v>
      </c>
      <c r="V63" s="121">
        <f t="shared" si="48"/>
        <v>3.142810838843511</v>
      </c>
      <c r="W63" s="121">
        <f t="shared" si="49"/>
        <v>3.4716461425706533</v>
      </c>
      <c r="X63" s="61">
        <f t="shared" si="52"/>
        <v>0.10463095636011834</v>
      </c>
    </row>
    <row r="64" spans="1:24" ht="20.100000000000001" customHeight="1" thickBot="1" x14ac:dyDescent="0.3">
      <c r="A64" s="28" t="s">
        <v>22</v>
      </c>
      <c r="B64" s="29"/>
      <c r="C64" s="38">
        <v>21660</v>
      </c>
      <c r="D64" s="38">
        <v>12633</v>
      </c>
      <c r="E64" s="39">
        <v>10045</v>
      </c>
      <c r="F64" s="52">
        <f t="shared" ref="F64:H66" si="63">C64/C91</f>
        <v>8.4815808726959347E-4</v>
      </c>
      <c r="G64" s="52">
        <f t="shared" si="63"/>
        <v>4.5598435338040224E-4</v>
      </c>
      <c r="H64" s="53">
        <f t="shared" si="63"/>
        <v>3.3987623565059113E-4</v>
      </c>
      <c r="I64" s="30">
        <f t="shared" ref="I64:I93" si="64">(E64-D64)/D64</f>
        <v>-0.20486028655109634</v>
      </c>
      <c r="J64" s="44">
        <f t="shared" si="50"/>
        <v>-0.25463180231745497</v>
      </c>
      <c r="K64" s="1"/>
      <c r="L64" s="37">
        <v>297926</v>
      </c>
      <c r="M64" s="38">
        <v>132592</v>
      </c>
      <c r="N64" s="118">
        <v>130092</v>
      </c>
      <c r="O64" s="52">
        <f t="shared" ref="O64:Q66" si="65">L64/L91</f>
        <v>1.1844389358329453E-3</v>
      </c>
      <c r="P64" s="52">
        <f t="shared" si="65"/>
        <v>4.5967944708333856E-4</v>
      </c>
      <c r="Q64" s="53">
        <f t="shared" si="65"/>
        <v>4.1181911098481358E-4</v>
      </c>
      <c r="R64" s="30">
        <f t="shared" ref="R64:R93" si="66">(N64-M64)/M64</f>
        <v>-1.8854832870761434E-2</v>
      </c>
      <c r="S64" s="44">
        <f t="shared" si="51"/>
        <v>-0.10411676311002881</v>
      </c>
      <c r="T64" s="65"/>
      <c r="U64" s="105">
        <f>L64/C64</f>
        <v>13.75466297322253</v>
      </c>
      <c r="V64" s="105">
        <f t="shared" si="48"/>
        <v>10.495685902002691</v>
      </c>
      <c r="W64" s="105">
        <f t="shared" si="49"/>
        <v>12.950920856147336</v>
      </c>
      <c r="X64" s="61">
        <f t="shared" si="52"/>
        <v>0.23392801357328724</v>
      </c>
    </row>
    <row r="65" spans="1:24" ht="20.100000000000001" customHeight="1" x14ac:dyDescent="0.25">
      <c r="A65" s="63"/>
      <c r="B65" s="21" t="s">
        <v>29</v>
      </c>
      <c r="C65" s="72">
        <v>21361</v>
      </c>
      <c r="D65" s="72">
        <v>11468</v>
      </c>
      <c r="E65" s="73">
        <v>6646</v>
      </c>
      <c r="F65" s="74">
        <f t="shared" si="63"/>
        <v>1.5792730996507943E-3</v>
      </c>
      <c r="G65" s="74">
        <f t="shared" si="63"/>
        <v>8.0533459025828853E-4</v>
      </c>
      <c r="H65" s="75">
        <f t="shared" si="63"/>
        <v>4.1490351401925635E-4</v>
      </c>
      <c r="I65" s="112">
        <f t="shared" si="64"/>
        <v>-0.42047436344611094</v>
      </c>
      <c r="J65" s="125">
        <f t="shared" si="50"/>
        <v>-0.48480604330407856</v>
      </c>
      <c r="K65" s="22"/>
      <c r="L65" s="71">
        <v>294731</v>
      </c>
      <c r="M65" s="72">
        <v>116660</v>
      </c>
      <c r="N65" s="119">
        <v>81543</v>
      </c>
      <c r="O65" s="74">
        <f t="shared" si="65"/>
        <v>2.483006024240975E-3</v>
      </c>
      <c r="P65" s="74">
        <f t="shared" si="65"/>
        <v>8.8454108562549538E-4</v>
      </c>
      <c r="Q65" s="75">
        <f t="shared" si="65"/>
        <v>5.4157956648848062E-4</v>
      </c>
      <c r="R65" s="124">
        <f t="shared" si="66"/>
        <v>-0.3010200582890451</v>
      </c>
      <c r="S65" s="125">
        <f t="shared" si="51"/>
        <v>-0.38772819568295414</v>
      </c>
      <c r="T65" s="66"/>
      <c r="U65" s="121">
        <f>L65/C65</f>
        <v>13.797621834183794</v>
      </c>
      <c r="V65" s="122">
        <f t="shared" ref="U65:V93" si="67">M65/D65</f>
        <v>10.172654342518312</v>
      </c>
      <c r="W65" s="122">
        <f t="shared" ref="W65:W93" si="68">N65/E65</f>
        <v>12.269485404754739</v>
      </c>
      <c r="X65" s="123">
        <f t="shared" si="52"/>
        <v>0.20612428100229169</v>
      </c>
    </row>
    <row r="66" spans="1:24" ht="20.100000000000001" customHeight="1" thickBot="1" x14ac:dyDescent="0.3">
      <c r="A66" s="63"/>
      <c r="B66" s="21" t="s">
        <v>30</v>
      </c>
      <c r="C66" s="72">
        <v>299</v>
      </c>
      <c r="D66" s="72">
        <v>1165</v>
      </c>
      <c r="E66" s="73">
        <v>3399</v>
      </c>
      <c r="F66" s="74">
        <f t="shared" si="63"/>
        <v>2.4892087804300572E-5</v>
      </c>
      <c r="G66" s="74">
        <f t="shared" si="63"/>
        <v>8.6521547133002703E-5</v>
      </c>
      <c r="H66" s="75">
        <f t="shared" si="63"/>
        <v>2.5109528220110467E-4</v>
      </c>
      <c r="I66" s="81">
        <f t="shared" si="64"/>
        <v>1.9175965665236052</v>
      </c>
      <c r="J66" s="90">
        <f t="shared" si="50"/>
        <v>1.9021127166752561</v>
      </c>
      <c r="K66" s="22"/>
      <c r="L66" s="71">
        <v>3195</v>
      </c>
      <c r="M66" s="72">
        <v>15932</v>
      </c>
      <c r="N66" s="119">
        <v>48549</v>
      </c>
      <c r="O66" s="74">
        <f t="shared" si="65"/>
        <v>2.4052545937144443E-5</v>
      </c>
      <c r="P66" s="74">
        <f t="shared" si="65"/>
        <v>1.0176492847012035E-4</v>
      </c>
      <c r="Q66" s="75">
        <f t="shared" si="65"/>
        <v>2.936475700039077E-4</v>
      </c>
      <c r="R66" s="89">
        <f t="shared" si="66"/>
        <v>2.0472633693196083</v>
      </c>
      <c r="S66" s="90">
        <f t="shared" si="51"/>
        <v>1.8855478446106004</v>
      </c>
      <c r="T66" s="66"/>
      <c r="U66" s="107">
        <f t="shared" si="67"/>
        <v>10.685618729096991</v>
      </c>
      <c r="V66" s="77">
        <f t="shared" si="67"/>
        <v>13.675536480686695</v>
      </c>
      <c r="W66" s="77">
        <f t="shared" si="68"/>
        <v>14.283318623124448</v>
      </c>
      <c r="X66" s="91">
        <f t="shared" si="52"/>
        <v>4.444302008159564E-2</v>
      </c>
    </row>
    <row r="67" spans="1:24" ht="20.100000000000001" customHeight="1" thickBot="1" x14ac:dyDescent="0.3">
      <c r="A67" s="28" t="s">
        <v>31</v>
      </c>
      <c r="B67" s="29"/>
      <c r="C67" s="38">
        <v>20984</v>
      </c>
      <c r="D67" s="38">
        <v>45120</v>
      </c>
      <c r="E67" s="39">
        <v>97157</v>
      </c>
      <c r="F67" s="52">
        <f t="shared" ref="F67:H69" si="69">C67/C91</f>
        <v>8.2168741012304477E-4</v>
      </c>
      <c r="G67" s="52">
        <f t="shared" si="69"/>
        <v>1.6285928935742698E-3</v>
      </c>
      <c r="H67" s="53">
        <f t="shared" si="69"/>
        <v>3.2873425014539057E-3</v>
      </c>
      <c r="I67" s="30">
        <f t="shared" si="64"/>
        <v>1.153302304964539</v>
      </c>
      <c r="J67" s="44">
        <f t="shared" si="50"/>
        <v>1.018517036654373</v>
      </c>
      <c r="K67" s="1"/>
      <c r="L67" s="37">
        <v>450437</v>
      </c>
      <c r="M67" s="38">
        <v>664202</v>
      </c>
      <c r="N67" s="118">
        <v>1174845</v>
      </c>
      <c r="O67" s="52">
        <f t="shared" ref="O67:Q69" si="70">L67/L91</f>
        <v>1.7907638841181514E-3</v>
      </c>
      <c r="P67" s="52">
        <f t="shared" si="70"/>
        <v>2.3027030900178566E-3</v>
      </c>
      <c r="Q67" s="53">
        <f t="shared" si="70"/>
        <v>3.7190882102277872E-3</v>
      </c>
      <c r="R67" s="30">
        <f t="shared" si="66"/>
        <v>0.76880677866070868</v>
      </c>
      <c r="S67" s="44">
        <f t="shared" si="51"/>
        <v>0.61509672104489466</v>
      </c>
      <c r="T67" s="65"/>
      <c r="U67" s="105">
        <f t="shared" ref="U67:U93" si="71">L67/C67</f>
        <v>21.465735798703776</v>
      </c>
      <c r="V67" s="78">
        <f t="shared" si="67"/>
        <v>14.720789007092199</v>
      </c>
      <c r="W67" s="78">
        <f t="shared" si="68"/>
        <v>12.092232160317836</v>
      </c>
      <c r="X67" s="61">
        <f t="shared" si="52"/>
        <v>-0.17856086691467238</v>
      </c>
    </row>
    <row r="68" spans="1:24" ht="20.100000000000001" customHeight="1" x14ac:dyDescent="0.25">
      <c r="A68" s="63"/>
      <c r="B68" s="21" t="s">
        <v>29</v>
      </c>
      <c r="C68" s="72">
        <v>7118</v>
      </c>
      <c r="D68" s="72">
        <v>6395</v>
      </c>
      <c r="E68" s="73">
        <v>11106</v>
      </c>
      <c r="F68" s="74">
        <f t="shared" si="69"/>
        <v>5.2625185727795299E-4</v>
      </c>
      <c r="G68" s="74">
        <f t="shared" si="69"/>
        <v>4.490856910273592E-4</v>
      </c>
      <c r="H68" s="75">
        <f t="shared" si="69"/>
        <v>6.9333710904271163E-4</v>
      </c>
      <c r="I68" s="81">
        <f t="shared" si="64"/>
        <v>0.73666927286942929</v>
      </c>
      <c r="J68" s="125">
        <f t="shared" si="50"/>
        <v>0.54388599524644432</v>
      </c>
      <c r="K68" s="22"/>
      <c r="L68" s="71">
        <v>99201</v>
      </c>
      <c r="M68" s="72">
        <v>72764</v>
      </c>
      <c r="N68" s="119">
        <v>168245</v>
      </c>
      <c r="O68" s="74">
        <f t="shared" si="70"/>
        <v>8.3573387465427443E-4</v>
      </c>
      <c r="P68" s="74">
        <f t="shared" si="70"/>
        <v>5.5171221973644388E-4</v>
      </c>
      <c r="Q68" s="75">
        <f t="shared" si="70"/>
        <v>1.1174233737274129E-3</v>
      </c>
      <c r="R68" s="124">
        <f t="shared" si="66"/>
        <v>1.3122010884503326</v>
      </c>
      <c r="S68" s="125">
        <f t="shared" si="51"/>
        <v>1.02537361645028</v>
      </c>
      <c r="T68" s="66"/>
      <c r="U68" s="121">
        <f t="shared" si="71"/>
        <v>13.936639505479068</v>
      </c>
      <c r="V68" s="122">
        <f t="shared" si="67"/>
        <v>11.378264268960125</v>
      </c>
      <c r="W68" s="122">
        <f t="shared" si="68"/>
        <v>15.149018548532325</v>
      </c>
      <c r="X68" s="123">
        <f t="shared" si="52"/>
        <v>0.33139978035655299</v>
      </c>
    </row>
    <row r="69" spans="1:24" ht="20.100000000000001" customHeight="1" thickBot="1" x14ac:dyDescent="0.3">
      <c r="A69" s="63"/>
      <c r="B69" s="21" t="s">
        <v>30</v>
      </c>
      <c r="C69" s="72">
        <v>13866</v>
      </c>
      <c r="D69" s="72">
        <v>38725</v>
      </c>
      <c r="E69" s="73">
        <v>86051</v>
      </c>
      <c r="F69" s="74">
        <f t="shared" si="69"/>
        <v>1.1543601655332164E-3</v>
      </c>
      <c r="G69" s="74">
        <f t="shared" si="69"/>
        <v>2.8760059336699825E-3</v>
      </c>
      <c r="H69" s="75">
        <f t="shared" si="69"/>
        <v>6.3568697054096077E-3</v>
      </c>
      <c r="I69" s="81">
        <f t="shared" si="64"/>
        <v>1.2221045836023241</v>
      </c>
      <c r="J69" s="90">
        <f t="shared" si="50"/>
        <v>1.2103117490087381</v>
      </c>
      <c r="K69" s="22"/>
      <c r="L69" s="71">
        <v>351236</v>
      </c>
      <c r="M69" s="72">
        <v>591438</v>
      </c>
      <c r="N69" s="119">
        <v>1006600</v>
      </c>
      <c r="O69" s="74">
        <f t="shared" si="70"/>
        <v>2.6441690218400203E-3</v>
      </c>
      <c r="P69" s="74">
        <f t="shared" si="70"/>
        <v>3.7777834399015213E-3</v>
      </c>
      <c r="Q69" s="75">
        <f t="shared" si="70"/>
        <v>6.0883981949357039E-3</v>
      </c>
      <c r="R69" s="89">
        <f t="shared" si="66"/>
        <v>0.70195354373577623</v>
      </c>
      <c r="S69" s="90">
        <f t="shared" si="51"/>
        <v>0.6116324007959586</v>
      </c>
      <c r="T69" s="22"/>
      <c r="U69" s="107">
        <f t="shared" si="71"/>
        <v>25.330737054666091</v>
      </c>
      <c r="V69" s="77">
        <f t="shared" si="67"/>
        <v>15.272769528728212</v>
      </c>
      <c r="W69" s="77">
        <f t="shared" si="68"/>
        <v>11.697714146262101</v>
      </c>
      <c r="X69" s="91">
        <f t="shared" si="52"/>
        <v>-0.23408035954064527</v>
      </c>
    </row>
    <row r="70" spans="1:24" ht="20.100000000000001" customHeight="1" thickBot="1" x14ac:dyDescent="0.3">
      <c r="A70" s="28" t="s">
        <v>32</v>
      </c>
      <c r="B70" s="29"/>
      <c r="C70" s="38">
        <v>2635220</v>
      </c>
      <c r="D70" s="38">
        <v>1598559</v>
      </c>
      <c r="E70" s="39">
        <v>1978945</v>
      </c>
      <c r="F70" s="52">
        <f t="shared" ref="F70:H72" si="72">C70/C91</f>
        <v>0.10318943465995283</v>
      </c>
      <c r="G70" s="52">
        <f t="shared" si="72"/>
        <v>5.7699508585088453E-2</v>
      </c>
      <c r="H70" s="53">
        <f t="shared" si="72"/>
        <v>6.6958325252320469E-2</v>
      </c>
      <c r="I70" s="30">
        <f t="shared" si="64"/>
        <v>0.23795555872507676</v>
      </c>
      <c r="J70" s="44">
        <f t="shared" si="50"/>
        <v>0.16046612690952475</v>
      </c>
      <c r="K70" s="1"/>
      <c r="L70" s="37">
        <v>22521987</v>
      </c>
      <c r="M70" s="38">
        <v>17563156</v>
      </c>
      <c r="N70" s="118">
        <v>16636857</v>
      </c>
      <c r="O70" s="52">
        <f t="shared" ref="O70:Q72" si="73">L70/L91</f>
        <v>8.9538738865098805E-2</v>
      </c>
      <c r="P70" s="52">
        <f t="shared" si="73"/>
        <v>6.0889207788693285E-2</v>
      </c>
      <c r="Q70" s="53">
        <f t="shared" si="73"/>
        <v>5.2665618633901179E-2</v>
      </c>
      <c r="R70" s="30">
        <f t="shared" si="66"/>
        <v>-5.2741033559116593E-2</v>
      </c>
      <c r="S70" s="44">
        <f t="shared" si="51"/>
        <v>-0.13505823861809499</v>
      </c>
      <c r="T70" s="1"/>
      <c r="U70" s="105">
        <f t="shared" si="71"/>
        <v>8.5465300809799558</v>
      </c>
      <c r="V70" s="78">
        <f t="shared" si="67"/>
        <v>10.986867547585044</v>
      </c>
      <c r="W70" s="78">
        <f t="shared" si="68"/>
        <v>8.4069324817011086</v>
      </c>
      <c r="X70" s="61">
        <f t="shared" si="52"/>
        <v>-0.23481989335996092</v>
      </c>
    </row>
    <row r="71" spans="1:24" ht="20.100000000000001" customHeight="1" x14ac:dyDescent="0.25">
      <c r="A71" s="63"/>
      <c r="B71" s="21" t="s">
        <v>29</v>
      </c>
      <c r="C71" s="72">
        <v>680884</v>
      </c>
      <c r="D71" s="72">
        <v>222331</v>
      </c>
      <c r="E71" s="73">
        <v>956750</v>
      </c>
      <c r="F71" s="74">
        <f t="shared" si="72"/>
        <v>5.0339487158027788E-2</v>
      </c>
      <c r="G71" s="74">
        <f t="shared" si="72"/>
        <v>1.561308377979731E-2</v>
      </c>
      <c r="H71" s="75">
        <f t="shared" si="72"/>
        <v>5.9729000457105559E-2</v>
      </c>
      <c r="I71" s="81">
        <f t="shared" si="64"/>
        <v>3.3032685500447529</v>
      </c>
      <c r="J71" s="125">
        <f t="shared" si="50"/>
        <v>2.8255735573770786</v>
      </c>
      <c r="K71" s="22"/>
      <c r="L71" s="71">
        <v>2470578</v>
      </c>
      <c r="M71" s="72">
        <v>917698</v>
      </c>
      <c r="N71" s="119">
        <v>2916149</v>
      </c>
      <c r="O71" s="74">
        <f t="shared" si="73"/>
        <v>2.0813759181617202E-2</v>
      </c>
      <c r="P71" s="74">
        <f t="shared" si="73"/>
        <v>6.9581826264044737E-3</v>
      </c>
      <c r="Q71" s="75">
        <f t="shared" si="73"/>
        <v>1.9368023144056713E-2</v>
      </c>
      <c r="R71" s="124">
        <f t="shared" si="66"/>
        <v>2.1776782776033072</v>
      </c>
      <c r="S71" s="125">
        <f t="shared" si="51"/>
        <v>1.7834887619304727</v>
      </c>
      <c r="T71" s="21"/>
      <c r="U71" s="121">
        <f t="shared" si="71"/>
        <v>3.6284859094941284</v>
      </c>
      <c r="V71" s="122">
        <f t="shared" si="67"/>
        <v>4.1276205297506872</v>
      </c>
      <c r="W71" s="122">
        <f t="shared" si="68"/>
        <v>3.0479738698719623</v>
      </c>
      <c r="X71" s="123">
        <f t="shared" si="52"/>
        <v>-0.26156635574829279</v>
      </c>
    </row>
    <row r="72" spans="1:24" ht="20.100000000000001" customHeight="1" thickBot="1" x14ac:dyDescent="0.3">
      <c r="A72" s="63"/>
      <c r="B72" s="21" t="s">
        <v>30</v>
      </c>
      <c r="C72" s="72">
        <v>1954336</v>
      </c>
      <c r="D72" s="72">
        <v>1376228</v>
      </c>
      <c r="E72" s="73">
        <v>1022195</v>
      </c>
      <c r="F72" s="74">
        <f t="shared" si="72"/>
        <v>0.1627006799702527</v>
      </c>
      <c r="G72" s="74">
        <f t="shared" si="72"/>
        <v>0.10220890623841893</v>
      </c>
      <c r="H72" s="75">
        <f t="shared" si="72"/>
        <v>7.5512898496486666E-2</v>
      </c>
      <c r="I72" s="81">
        <f t="shared" si="64"/>
        <v>-0.25724879889088148</v>
      </c>
      <c r="J72" s="90">
        <f t="shared" si="50"/>
        <v>-0.26119062148712824</v>
      </c>
      <c r="K72" s="22"/>
      <c r="L72" s="71">
        <v>20051409</v>
      </c>
      <c r="M72" s="72">
        <v>16645458</v>
      </c>
      <c r="N72" s="119">
        <v>13720708</v>
      </c>
      <c r="O72" s="74">
        <f t="shared" si="73"/>
        <v>0.15095068421814445</v>
      </c>
      <c r="P72" s="74">
        <f t="shared" si="73"/>
        <v>0.1063221091339689</v>
      </c>
      <c r="Q72" s="75">
        <f t="shared" si="73"/>
        <v>8.2989403755652558E-2</v>
      </c>
      <c r="R72" s="89">
        <f t="shared" si="66"/>
        <v>-0.17570859269838054</v>
      </c>
      <c r="S72" s="90">
        <f t="shared" si="51"/>
        <v>-0.21945299588551681</v>
      </c>
      <c r="T72" s="22"/>
      <c r="U72" s="107">
        <f t="shared" si="71"/>
        <v>10.259959904540468</v>
      </c>
      <c r="V72" s="77">
        <f t="shared" si="67"/>
        <v>12.094985714576364</v>
      </c>
      <c r="W72" s="77">
        <f t="shared" si="68"/>
        <v>13.422789193842663</v>
      </c>
      <c r="X72" s="91">
        <f t="shared" si="52"/>
        <v>0.10978131852326924</v>
      </c>
    </row>
    <row r="73" spans="1:24" ht="20.100000000000001" customHeight="1" thickBot="1" x14ac:dyDescent="0.3">
      <c r="A73" s="28" t="s">
        <v>17</v>
      </c>
      <c r="B73" s="29"/>
      <c r="C73" s="38">
        <v>116567</v>
      </c>
      <c r="D73" s="38">
        <v>165876</v>
      </c>
      <c r="E73" s="39">
        <v>523089</v>
      </c>
      <c r="F73" s="52">
        <f t="shared" ref="F73:H75" si="74">C73/C91</f>
        <v>4.5645080221031718E-3</v>
      </c>
      <c r="G73" s="52">
        <f t="shared" si="74"/>
        <v>5.9872445659247689E-3</v>
      </c>
      <c r="H73" s="53">
        <f t="shared" si="74"/>
        <v>1.7698906941785171E-2</v>
      </c>
      <c r="I73" s="30">
        <f t="shared" si="64"/>
        <v>2.1534941763727122</v>
      </c>
      <c r="J73" s="44">
        <f t="shared" si="50"/>
        <v>1.9561022181246843</v>
      </c>
      <c r="K73" s="1"/>
      <c r="L73" s="37">
        <v>1028353</v>
      </c>
      <c r="M73" s="38">
        <v>1315033</v>
      </c>
      <c r="N73" s="118">
        <v>2775793</v>
      </c>
      <c r="O73" s="52">
        <f t="shared" ref="O73:Q75" si="75">L73/L91</f>
        <v>4.0883351334915947E-3</v>
      </c>
      <c r="P73" s="52">
        <f t="shared" si="75"/>
        <v>4.5590506390758411E-3</v>
      </c>
      <c r="Q73" s="53">
        <f t="shared" si="75"/>
        <v>8.7870476704014749E-3</v>
      </c>
      <c r="R73" s="30">
        <f t="shared" si="66"/>
        <v>1.1108162304672202</v>
      </c>
      <c r="S73" s="44">
        <f t="shared" si="51"/>
        <v>0.92738540675272807</v>
      </c>
      <c r="T73" s="1"/>
      <c r="U73" s="105">
        <f t="shared" si="71"/>
        <v>8.8219907864146805</v>
      </c>
      <c r="V73" s="78">
        <f t="shared" si="67"/>
        <v>7.9278075188695167</v>
      </c>
      <c r="W73" s="78">
        <f t="shared" si="68"/>
        <v>5.3065405695780257</v>
      </c>
      <c r="X73" s="61">
        <f t="shared" si="52"/>
        <v>-0.33064210288310286</v>
      </c>
    </row>
    <row r="74" spans="1:24" ht="20.100000000000001" customHeight="1" x14ac:dyDescent="0.25">
      <c r="A74" s="63"/>
      <c r="B74" s="21" t="s">
        <v>29</v>
      </c>
      <c r="C74" s="72">
        <v>4061</v>
      </c>
      <c r="D74" s="72">
        <v>11167</v>
      </c>
      <c r="E74" s="73">
        <v>345767</v>
      </c>
      <c r="F74" s="74">
        <f t="shared" si="74"/>
        <v>3.0024006636776725E-4</v>
      </c>
      <c r="G74" s="74">
        <f t="shared" si="74"/>
        <v>7.8419701512158252E-4</v>
      </c>
      <c r="H74" s="75">
        <f t="shared" si="74"/>
        <v>2.1585907814007856E-2</v>
      </c>
      <c r="I74" s="81">
        <f t="shared" si="64"/>
        <v>29.963284678069311</v>
      </c>
      <c r="J74" s="125">
        <f t="shared" si="50"/>
        <v>26.526128508231011</v>
      </c>
      <c r="K74" s="22"/>
      <c r="L74" s="71">
        <v>25704</v>
      </c>
      <c r="M74" s="72">
        <v>77753</v>
      </c>
      <c r="N74" s="119">
        <v>1216058</v>
      </c>
      <c r="O74" s="74">
        <f t="shared" si="75"/>
        <v>2.1654724764985704E-4</v>
      </c>
      <c r="P74" s="74">
        <f t="shared" si="75"/>
        <v>5.8953988539892977E-4</v>
      </c>
      <c r="Q74" s="75">
        <f t="shared" si="75"/>
        <v>8.0766241671860108E-3</v>
      </c>
      <c r="R74" s="124">
        <f t="shared" si="66"/>
        <v>14.640013890139286</v>
      </c>
      <c r="S74" s="125">
        <f t="shared" si="51"/>
        <v>12.699877425122343</v>
      </c>
      <c r="T74" s="21"/>
      <c r="U74" s="121">
        <f t="shared" si="71"/>
        <v>6.3294754986456541</v>
      </c>
      <c r="V74" s="122">
        <f t="shared" si="67"/>
        <v>6.9627473806752036</v>
      </c>
      <c r="W74" s="122">
        <f t="shared" si="68"/>
        <v>3.5169868726628049</v>
      </c>
      <c r="X74" s="123">
        <f t="shared" si="52"/>
        <v>-0.49488518247494578</v>
      </c>
    </row>
    <row r="75" spans="1:24" ht="20.100000000000001" customHeight="1" thickBot="1" x14ac:dyDescent="0.3">
      <c r="A75" s="63"/>
      <c r="B75" s="21" t="s">
        <v>30</v>
      </c>
      <c r="C75" s="72">
        <v>112506</v>
      </c>
      <c r="D75" s="72">
        <v>154709</v>
      </c>
      <c r="E75" s="73">
        <v>177322</v>
      </c>
      <c r="F75" s="74">
        <f t="shared" si="74"/>
        <v>9.3662516070589959E-3</v>
      </c>
      <c r="G75" s="74">
        <f t="shared" si="74"/>
        <v>1.1489838656995464E-2</v>
      </c>
      <c r="H75" s="75">
        <f t="shared" si="74"/>
        <v>1.3099357937765307E-2</v>
      </c>
      <c r="I75" s="81">
        <f t="shared" si="64"/>
        <v>0.1461647350832854</v>
      </c>
      <c r="J75" s="90">
        <f t="shared" si="50"/>
        <v>0.14008197406583295</v>
      </c>
      <c r="K75" s="22"/>
      <c r="L75" s="71">
        <v>1002649</v>
      </c>
      <c r="M75" s="72">
        <v>1237280</v>
      </c>
      <c r="N75" s="119">
        <v>1559735</v>
      </c>
      <c r="O75" s="74">
        <f t="shared" si="75"/>
        <v>7.5481255497126566E-3</v>
      </c>
      <c r="P75" s="74">
        <f t="shared" si="75"/>
        <v>7.9030699659496922E-3</v>
      </c>
      <c r="Q75" s="75">
        <f t="shared" si="75"/>
        <v>9.4340232054222518E-3</v>
      </c>
      <c r="R75" s="89">
        <f t="shared" si="66"/>
        <v>0.260616028708134</v>
      </c>
      <c r="S75" s="90">
        <f t="shared" si="51"/>
        <v>0.19371627052128582</v>
      </c>
      <c r="T75" s="22"/>
      <c r="U75" s="107">
        <f t="shared" si="71"/>
        <v>8.9119602510088356</v>
      </c>
      <c r="V75" s="77">
        <f t="shared" si="67"/>
        <v>7.9974662107569694</v>
      </c>
      <c r="W75" s="77">
        <f t="shared" si="68"/>
        <v>8.7960602745288234</v>
      </c>
      <c r="X75" s="91">
        <f t="shared" si="52"/>
        <v>9.985588469229259E-2</v>
      </c>
    </row>
    <row r="76" spans="1:24" ht="20.100000000000001" customHeight="1" thickBot="1" x14ac:dyDescent="0.3">
      <c r="A76" s="28" t="s">
        <v>11</v>
      </c>
      <c r="B76" s="29"/>
      <c r="C76" s="38">
        <v>911333</v>
      </c>
      <c r="D76" s="38">
        <v>970213</v>
      </c>
      <c r="E76" s="39">
        <v>1020274</v>
      </c>
      <c r="F76" s="52">
        <f t="shared" ref="F76:H78" si="76">C76/C91</f>
        <v>3.5685801207094206E-2</v>
      </c>
      <c r="G76" s="52">
        <f t="shared" si="76"/>
        <v>3.5019547807033979E-2</v>
      </c>
      <c r="H76" s="53">
        <f t="shared" si="76"/>
        <v>3.4521342603501363E-2</v>
      </c>
      <c r="I76" s="30">
        <f t="shared" si="64"/>
        <v>5.1597948079442346E-2</v>
      </c>
      <c r="J76" s="44">
        <f t="shared" si="50"/>
        <v>-1.4226488767868873E-2</v>
      </c>
      <c r="K76" s="1"/>
      <c r="L76" s="37">
        <v>7851825</v>
      </c>
      <c r="M76" s="38">
        <v>8951873</v>
      </c>
      <c r="N76" s="118">
        <v>10247540</v>
      </c>
      <c r="O76" s="52">
        <f t="shared" ref="O76:Q78" si="77">L76/L91</f>
        <v>3.121582959307518E-2</v>
      </c>
      <c r="P76" s="52">
        <f t="shared" si="77"/>
        <v>3.1034994803610074E-2</v>
      </c>
      <c r="Q76" s="53">
        <f t="shared" si="77"/>
        <v>3.243960283938533E-2</v>
      </c>
      <c r="R76" s="30">
        <f t="shared" si="66"/>
        <v>0.14473697292175616</v>
      </c>
      <c r="S76" s="44">
        <f t="shared" si="51"/>
        <v>4.5258845527883514E-2</v>
      </c>
      <c r="T76" s="1"/>
      <c r="U76" s="105">
        <f t="shared" si="71"/>
        <v>8.6157584549226236</v>
      </c>
      <c r="V76" s="78">
        <f t="shared" si="67"/>
        <v>9.2267089803991489</v>
      </c>
      <c r="W76" s="78">
        <f t="shared" si="68"/>
        <v>10.043909773256988</v>
      </c>
      <c r="X76" s="61">
        <f t="shared" si="52"/>
        <v>8.8569043913042905E-2</v>
      </c>
    </row>
    <row r="77" spans="1:24" ht="20.100000000000001" customHeight="1" x14ac:dyDescent="0.25">
      <c r="A77" s="63"/>
      <c r="B77" s="21" t="s">
        <v>29</v>
      </c>
      <c r="C77" s="72">
        <v>702941</v>
      </c>
      <c r="D77" s="72">
        <v>832403</v>
      </c>
      <c r="E77" s="73">
        <v>840642</v>
      </c>
      <c r="F77" s="74">
        <f t="shared" si="76"/>
        <v>5.1970217309191005E-2</v>
      </c>
      <c r="G77" s="74">
        <f t="shared" si="76"/>
        <v>5.8455086234284109E-2</v>
      </c>
      <c r="H77" s="75">
        <f t="shared" si="76"/>
        <v>5.248048748603306E-2</v>
      </c>
      <c r="I77" s="81">
        <f t="shared" si="64"/>
        <v>9.8978499596950043E-3</v>
      </c>
      <c r="J77" s="125">
        <f t="shared" si="50"/>
        <v>-0.10220836428681764</v>
      </c>
      <c r="K77" s="22"/>
      <c r="L77" s="71">
        <v>6139353</v>
      </c>
      <c r="M77" s="72">
        <v>7845497</v>
      </c>
      <c r="N77" s="119">
        <v>8965090</v>
      </c>
      <c r="O77" s="74">
        <f t="shared" si="77"/>
        <v>5.1721910772677127E-2</v>
      </c>
      <c r="P77" s="74">
        <f t="shared" si="77"/>
        <v>5.9486237216282933E-2</v>
      </c>
      <c r="Q77" s="75">
        <f t="shared" si="77"/>
        <v>5.9542935086153478E-2</v>
      </c>
      <c r="R77" s="124">
        <f t="shared" si="66"/>
        <v>0.14270517215161768</v>
      </c>
      <c r="S77" s="125">
        <f t="shared" si="51"/>
        <v>9.5312584093023374E-4</v>
      </c>
      <c r="T77" s="21"/>
      <c r="U77" s="121">
        <f t="shared" si="71"/>
        <v>8.7338098076509976</v>
      </c>
      <c r="V77" s="122">
        <f t="shared" si="67"/>
        <v>9.4251186024077285</v>
      </c>
      <c r="W77" s="122">
        <f t="shared" si="68"/>
        <v>10.664575407843053</v>
      </c>
      <c r="X77" s="123">
        <f t="shared" si="52"/>
        <v>0.13150569851913527</v>
      </c>
    </row>
    <row r="78" spans="1:24" ht="20.100000000000001" customHeight="1" thickBot="1" x14ac:dyDescent="0.3">
      <c r="A78" s="63"/>
      <c r="B78" s="21" t="s">
        <v>30</v>
      </c>
      <c r="C78" s="72">
        <v>208392</v>
      </c>
      <c r="D78" s="72">
        <v>137810</v>
      </c>
      <c r="E78" s="73">
        <v>179632</v>
      </c>
      <c r="F78" s="74">
        <f t="shared" si="76"/>
        <v>1.7348869437169914E-2</v>
      </c>
      <c r="G78" s="74">
        <f t="shared" si="76"/>
        <v>1.0234793485321119E-2</v>
      </c>
      <c r="H78" s="75">
        <f t="shared" si="76"/>
        <v>1.3270005216931106E-2</v>
      </c>
      <c r="I78" s="81">
        <f t="shared" si="64"/>
        <v>0.30347580001451274</v>
      </c>
      <c r="J78" s="90">
        <f t="shared" si="50"/>
        <v>0.29655818028601449</v>
      </c>
      <c r="K78" s="22"/>
      <c r="L78" s="71">
        <v>1712472</v>
      </c>
      <c r="M78" s="72">
        <v>1106376</v>
      </c>
      <c r="N78" s="119">
        <v>1282450</v>
      </c>
      <c r="O78" s="74">
        <f t="shared" si="77"/>
        <v>1.2891803269506608E-2</v>
      </c>
      <c r="P78" s="74">
        <f t="shared" si="77"/>
        <v>7.0669265943420706E-3</v>
      </c>
      <c r="Q78" s="75">
        <f t="shared" si="77"/>
        <v>7.7568709170428105E-3</v>
      </c>
      <c r="R78" s="89">
        <f t="shared" si="66"/>
        <v>0.15914481152881119</v>
      </c>
      <c r="S78" s="90">
        <f t="shared" si="51"/>
        <v>9.7630039521441156E-2</v>
      </c>
      <c r="T78" s="22"/>
      <c r="U78" s="107">
        <f t="shared" si="71"/>
        <v>8.2175515374870436</v>
      </c>
      <c r="V78" s="77">
        <f t="shared" si="67"/>
        <v>8.0282708076336977</v>
      </c>
      <c r="W78" s="77">
        <f t="shared" si="68"/>
        <v>7.1393181615747752</v>
      </c>
      <c r="X78" s="91">
        <f t="shared" si="52"/>
        <v>-0.11072778526773912</v>
      </c>
    </row>
    <row r="79" spans="1:24" ht="20.100000000000001" customHeight="1" thickBot="1" x14ac:dyDescent="0.3">
      <c r="A79" s="28" t="s">
        <v>14</v>
      </c>
      <c r="B79" s="29"/>
      <c r="C79" s="38">
        <v>1445066</v>
      </c>
      <c r="D79" s="38">
        <v>1634040</v>
      </c>
      <c r="E79" s="39">
        <v>1668412</v>
      </c>
      <c r="F79" s="52">
        <f t="shared" ref="F79:H81" si="78">C79/C91</f>
        <v>5.6585614706293738E-2</v>
      </c>
      <c r="G79" s="52">
        <f t="shared" si="78"/>
        <v>5.8980184659044768E-2</v>
      </c>
      <c r="H79" s="53">
        <f t="shared" si="78"/>
        <v>5.6451328031286614E-2</v>
      </c>
      <c r="I79" s="30">
        <f t="shared" si="64"/>
        <v>2.1034980783824143E-2</v>
      </c>
      <c r="J79" s="44">
        <f t="shared" si="50"/>
        <v>-4.2876376911620044E-2</v>
      </c>
      <c r="K79" s="1"/>
      <c r="L79" s="37">
        <v>9409422</v>
      </c>
      <c r="M79" s="38">
        <v>10117892</v>
      </c>
      <c r="N79" s="118">
        <v>9756673</v>
      </c>
      <c r="O79" s="52">
        <f t="shared" ref="O79:Q81" si="79">L79/L91</f>
        <v>3.7408234865312542E-2</v>
      </c>
      <c r="P79" s="52">
        <f t="shared" si="79"/>
        <v>3.5077433029209411E-2</v>
      </c>
      <c r="Q79" s="53">
        <f t="shared" si="79"/>
        <v>3.0885714732877764E-2</v>
      </c>
      <c r="R79" s="30">
        <f t="shared" si="66"/>
        <v>-3.5701013610344924E-2</v>
      </c>
      <c r="S79" s="44">
        <f t="shared" si="51"/>
        <v>-0.11949900361412284</v>
      </c>
      <c r="T79" s="1"/>
      <c r="U79" s="105">
        <f t="shared" si="71"/>
        <v>6.5114133195300425</v>
      </c>
      <c r="V79" s="78">
        <f t="shared" si="67"/>
        <v>6.191948789503317</v>
      </c>
      <c r="W79" s="78">
        <f t="shared" si="68"/>
        <v>5.8478799001685431</v>
      </c>
      <c r="X79" s="61">
        <f t="shared" si="52"/>
        <v>-5.5567140658211597E-2</v>
      </c>
    </row>
    <row r="80" spans="1:24" ht="20.100000000000001" customHeight="1" x14ac:dyDescent="0.25">
      <c r="A80" s="63"/>
      <c r="B80" s="21" t="s">
        <v>29</v>
      </c>
      <c r="C80" s="72">
        <v>1347313</v>
      </c>
      <c r="D80" s="72">
        <v>1525009</v>
      </c>
      <c r="E80" s="73">
        <v>1565591</v>
      </c>
      <c r="F80" s="74">
        <f t="shared" si="78"/>
        <v>9.9610279374084121E-2</v>
      </c>
      <c r="G80" s="74">
        <f t="shared" si="78"/>
        <v>0.10709299774635528</v>
      </c>
      <c r="H80" s="75">
        <f t="shared" si="78"/>
        <v>9.7738370059723384E-2</v>
      </c>
      <c r="I80" s="81">
        <f t="shared" si="64"/>
        <v>2.6610990492515127E-2</v>
      </c>
      <c r="J80" s="125">
        <f t="shared" si="50"/>
        <v>-8.7350507348649339E-2</v>
      </c>
      <c r="K80" s="22"/>
      <c r="L80" s="71">
        <v>8254834</v>
      </c>
      <c r="M80" s="72">
        <v>8914234</v>
      </c>
      <c r="N80" s="119">
        <v>8608735</v>
      </c>
      <c r="O80" s="74">
        <f t="shared" si="79"/>
        <v>6.9544101404701991E-2</v>
      </c>
      <c r="P80" s="74">
        <f t="shared" si="79"/>
        <v>6.7589629863532508E-2</v>
      </c>
      <c r="Q80" s="75">
        <f t="shared" si="79"/>
        <v>5.7176152083124369E-2</v>
      </c>
      <c r="R80" s="124">
        <f t="shared" si="66"/>
        <v>-3.4270919969119053E-2</v>
      </c>
      <c r="S80" s="125">
        <f t="shared" si="51"/>
        <v>-0.15406916418145167</v>
      </c>
      <c r="T80" s="21"/>
      <c r="U80" s="121">
        <f t="shared" si="71"/>
        <v>6.1268866254537739</v>
      </c>
      <c r="V80" s="122">
        <f t="shared" si="67"/>
        <v>5.845364847027132</v>
      </c>
      <c r="W80" s="122">
        <f t="shared" si="68"/>
        <v>5.4987126267332913</v>
      </c>
      <c r="X80" s="123">
        <f t="shared" si="52"/>
        <v>-5.9303778184204015E-2</v>
      </c>
    </row>
    <row r="81" spans="1:24" ht="20.100000000000001" customHeight="1" thickBot="1" x14ac:dyDescent="0.3">
      <c r="A81" s="63"/>
      <c r="B81" s="21" t="s">
        <v>30</v>
      </c>
      <c r="C81" s="72">
        <v>97753</v>
      </c>
      <c r="D81" s="72">
        <v>109031</v>
      </c>
      <c r="E81" s="73">
        <v>102821</v>
      </c>
      <c r="F81" s="74">
        <f t="shared" si="78"/>
        <v>8.1380476894106803E-3</v>
      </c>
      <c r="G81" s="74">
        <f t="shared" si="78"/>
        <v>8.0974513351574403E-3</v>
      </c>
      <c r="H81" s="75">
        <f t="shared" si="78"/>
        <v>7.595724628184696E-3</v>
      </c>
      <c r="I81" s="81">
        <f t="shared" si="64"/>
        <v>-5.6956278489603877E-2</v>
      </c>
      <c r="J81" s="90">
        <f t="shared" si="50"/>
        <v>-6.1961064809905292E-2</v>
      </c>
      <c r="K81" s="22"/>
      <c r="L81" s="71">
        <v>1154588</v>
      </c>
      <c r="M81" s="72">
        <v>1203658</v>
      </c>
      <c r="N81" s="119">
        <v>1147938</v>
      </c>
      <c r="O81" s="74">
        <f t="shared" si="79"/>
        <v>8.6919502060956895E-3</v>
      </c>
      <c r="P81" s="74">
        <f t="shared" si="79"/>
        <v>7.6883109636259172E-3</v>
      </c>
      <c r="Q81" s="75">
        <f t="shared" si="79"/>
        <v>6.9432780122174664E-3</v>
      </c>
      <c r="R81" s="89">
        <f t="shared" si="66"/>
        <v>-4.6292219218415864E-2</v>
      </c>
      <c r="S81" s="90">
        <f t="shared" si="51"/>
        <v>-9.690463288143103E-2</v>
      </c>
      <c r="T81" s="22"/>
      <c r="U81" s="107">
        <f t="shared" si="71"/>
        <v>11.811279449224065</v>
      </c>
      <c r="V81" s="77">
        <f t="shared" si="67"/>
        <v>11.039594243838907</v>
      </c>
      <c r="W81" s="77">
        <f t="shared" si="68"/>
        <v>11.164431390474709</v>
      </c>
      <c r="X81" s="91">
        <f t="shared" si="52"/>
        <v>1.1308128168340247E-2</v>
      </c>
    </row>
    <row r="82" spans="1:24" ht="20.100000000000001" customHeight="1" thickBot="1" x14ac:dyDescent="0.3">
      <c r="A82" s="28" t="s">
        <v>13</v>
      </c>
      <c r="B82" s="29"/>
      <c r="C82" s="38">
        <v>1651293</v>
      </c>
      <c r="D82" s="38">
        <v>1613259</v>
      </c>
      <c r="E82" s="39">
        <v>1719223</v>
      </c>
      <c r="F82" s="52">
        <f t="shared" ref="F82:H84" si="80">C82/C91</f>
        <v>6.4661011652893299E-2</v>
      </c>
      <c r="G82" s="52">
        <f t="shared" si="80"/>
        <v>5.8230100684723687E-2</v>
      </c>
      <c r="H82" s="53">
        <f t="shared" si="80"/>
        <v>5.8170536733092706E-2</v>
      </c>
      <c r="I82" s="30">
        <f t="shared" si="64"/>
        <v>6.5683191601596524E-2</v>
      </c>
      <c r="J82" s="44">
        <f t="shared" si="50"/>
        <v>-1.0229065540085383E-3</v>
      </c>
      <c r="K82" s="67"/>
      <c r="L82" s="37">
        <v>15620227</v>
      </c>
      <c r="M82" s="38">
        <v>15852269</v>
      </c>
      <c r="N82" s="118">
        <v>16954741</v>
      </c>
      <c r="O82" s="52">
        <f t="shared" ref="O82:Q84" si="81">L82/L91</f>
        <v>6.2100001494831067E-2</v>
      </c>
      <c r="P82" s="52">
        <f t="shared" si="81"/>
        <v>5.4957782135697089E-2</v>
      </c>
      <c r="Q82" s="53">
        <f t="shared" si="81"/>
        <v>5.3671911920777367E-2</v>
      </c>
      <c r="R82" s="30">
        <f t="shared" si="66"/>
        <v>6.9546637140714684E-2</v>
      </c>
      <c r="S82" s="44">
        <f t="shared" si="51"/>
        <v>-2.3397418253610761E-2</v>
      </c>
      <c r="T82" s="41"/>
      <c r="U82" s="105">
        <f t="shared" si="71"/>
        <v>9.4593915192518825</v>
      </c>
      <c r="V82" s="78">
        <f t="shared" si="67"/>
        <v>9.8262393081334114</v>
      </c>
      <c r="W82" s="78">
        <f t="shared" si="68"/>
        <v>9.8618625972314238</v>
      </c>
      <c r="X82" s="61">
        <f t="shared" si="52"/>
        <v>3.6253227690604011E-3</v>
      </c>
    </row>
    <row r="83" spans="1:24" ht="20.100000000000001" customHeight="1" x14ac:dyDescent="0.25">
      <c r="A83" s="63"/>
      <c r="B83" s="21" t="s">
        <v>29</v>
      </c>
      <c r="C83" s="72">
        <v>1525552</v>
      </c>
      <c r="D83" s="72">
        <v>1492652</v>
      </c>
      <c r="E83" s="73">
        <v>1606304</v>
      </c>
      <c r="F83" s="74">
        <f t="shared" si="80"/>
        <v>0.11278794231161784</v>
      </c>
      <c r="G83" s="74">
        <f t="shared" si="80"/>
        <v>0.10482074353141044</v>
      </c>
      <c r="H83" s="75">
        <f t="shared" si="80"/>
        <v>0.10028004426469871</v>
      </c>
      <c r="I83" s="81">
        <f t="shared" si="64"/>
        <v>7.6140989326380165E-2</v>
      </c>
      <c r="J83" s="125">
        <f t="shared" si="50"/>
        <v>-4.3318708814072397E-2</v>
      </c>
      <c r="K83" s="22"/>
      <c r="L83" s="71">
        <v>13946630</v>
      </c>
      <c r="M83" s="72">
        <v>14303160</v>
      </c>
      <c r="N83" s="119">
        <v>15432714</v>
      </c>
      <c r="O83" s="74">
        <f t="shared" si="81"/>
        <v>0.1174955003303348</v>
      </c>
      <c r="P83" s="74">
        <f t="shared" si="81"/>
        <v>0.10844962004350386</v>
      </c>
      <c r="Q83" s="75">
        <f t="shared" si="81"/>
        <v>0.10249859041071221</v>
      </c>
      <c r="R83" s="124">
        <f t="shared" si="66"/>
        <v>7.8972338979638068E-2</v>
      </c>
      <c r="S83" s="125">
        <f t="shared" si="51"/>
        <v>-5.4873678952535122E-2</v>
      </c>
      <c r="T83" s="21"/>
      <c r="U83" s="121">
        <f t="shared" si="71"/>
        <v>9.1420220353026309</v>
      </c>
      <c r="V83" s="122">
        <f t="shared" si="67"/>
        <v>9.5823808898524234</v>
      </c>
      <c r="W83" s="122">
        <f t="shared" si="68"/>
        <v>9.6075923361953901</v>
      </c>
      <c r="X83" s="123">
        <f t="shared" si="52"/>
        <v>2.6310211034989402E-3</v>
      </c>
    </row>
    <row r="84" spans="1:24" ht="20.100000000000001" customHeight="1" thickBot="1" x14ac:dyDescent="0.3">
      <c r="A84" s="63"/>
      <c r="B84" s="21" t="s">
        <v>30</v>
      </c>
      <c r="C84" s="72">
        <v>125741</v>
      </c>
      <c r="D84" s="72">
        <v>120607</v>
      </c>
      <c r="E84" s="73">
        <v>112919</v>
      </c>
      <c r="F84" s="74">
        <f t="shared" si="80"/>
        <v>1.0468080309700863E-2</v>
      </c>
      <c r="G84" s="74">
        <f t="shared" si="80"/>
        <v>8.9571710172275162E-3</v>
      </c>
      <c r="H84" s="75">
        <f t="shared" si="80"/>
        <v>8.341697019966619E-3</v>
      </c>
      <c r="I84" s="81">
        <f t="shared" si="64"/>
        <v>-6.3744227117828983E-2</v>
      </c>
      <c r="J84" s="90">
        <f t="shared" si="50"/>
        <v>-6.8712989411181619E-2</v>
      </c>
      <c r="K84" s="22"/>
      <c r="L84" s="71">
        <v>1673597</v>
      </c>
      <c r="M84" s="72">
        <v>1549109</v>
      </c>
      <c r="N84" s="119">
        <v>1522027</v>
      </c>
      <c r="O84" s="74">
        <f t="shared" si="81"/>
        <v>1.2599145140146204E-2</v>
      </c>
      <c r="P84" s="74">
        <f t="shared" si="81"/>
        <v>9.8948635813092926E-3</v>
      </c>
      <c r="Q84" s="75">
        <f t="shared" si="81"/>
        <v>9.2059471880025865E-3</v>
      </c>
      <c r="R84" s="89">
        <f t="shared" si="66"/>
        <v>-1.7482307571642795E-2</v>
      </c>
      <c r="S84" s="90">
        <f t="shared" si="51"/>
        <v>-6.9623637319065332E-2</v>
      </c>
      <c r="T84" s="22"/>
      <c r="U84" s="107">
        <f t="shared" si="71"/>
        <v>13.309875060640524</v>
      </c>
      <c r="V84" s="77">
        <f t="shared" si="67"/>
        <v>12.84427106221032</v>
      </c>
      <c r="W84" s="77">
        <f t="shared" si="68"/>
        <v>13.478927372718497</v>
      </c>
      <c r="X84" s="91">
        <f t="shared" si="52"/>
        <v>4.941162541916657E-2</v>
      </c>
    </row>
    <row r="85" spans="1:24" ht="20.100000000000001" customHeight="1" thickBot="1" x14ac:dyDescent="0.3">
      <c r="A85" s="28" t="s">
        <v>8</v>
      </c>
      <c r="B85" s="29"/>
      <c r="C85" s="38">
        <v>9967668</v>
      </c>
      <c r="D85" s="38">
        <v>10737420</v>
      </c>
      <c r="E85" s="39">
        <v>11616910</v>
      </c>
      <c r="F85" s="52">
        <f t="shared" ref="F85:H87" si="82">C85/C91</f>
        <v>0.39031201410056948</v>
      </c>
      <c r="G85" s="52">
        <f t="shared" si="82"/>
        <v>0.387563960711929</v>
      </c>
      <c r="H85" s="53">
        <f t="shared" si="82"/>
        <v>0.3930623833441223</v>
      </c>
      <c r="I85" s="30">
        <f t="shared" si="64"/>
        <v>8.1908875688945768E-2</v>
      </c>
      <c r="J85" s="44">
        <f t="shared" si="50"/>
        <v>1.418713603321905E-2</v>
      </c>
      <c r="K85" s="1"/>
      <c r="L85" s="37">
        <v>104024644</v>
      </c>
      <c r="M85" s="38">
        <v>116913447</v>
      </c>
      <c r="N85" s="118">
        <v>134343366</v>
      </c>
      <c r="O85" s="52">
        <f t="shared" ref="O85:Q87" si="83">L85/L91</f>
        <v>0.41356188664218962</v>
      </c>
      <c r="P85" s="52">
        <f t="shared" si="83"/>
        <v>0.40532391602485224</v>
      </c>
      <c r="Q85" s="53">
        <f t="shared" si="83"/>
        <v>0.42527723113510002</v>
      </c>
      <c r="R85" s="30">
        <f t="shared" si="66"/>
        <v>0.14908395438892499</v>
      </c>
      <c r="S85" s="44">
        <f t="shared" si="51"/>
        <v>4.9228072465934518E-2</v>
      </c>
      <c r="T85" s="1"/>
      <c r="U85" s="105">
        <f t="shared" si="71"/>
        <v>10.436206743643549</v>
      </c>
      <c r="V85" s="78">
        <f t="shared" si="67"/>
        <v>10.888411461971312</v>
      </c>
      <c r="W85" s="78">
        <f t="shared" si="68"/>
        <v>11.564466454504684</v>
      </c>
      <c r="X85" s="61">
        <f t="shared" si="52"/>
        <v>6.2089405318172468E-2</v>
      </c>
    </row>
    <row r="86" spans="1:24" ht="20.100000000000001" customHeight="1" x14ac:dyDescent="0.25">
      <c r="A86" s="63"/>
      <c r="B86" s="21" t="s">
        <v>29</v>
      </c>
      <c r="C86" s="72">
        <v>7747050</v>
      </c>
      <c r="D86" s="72">
        <v>8595176</v>
      </c>
      <c r="E86" s="73">
        <v>9148632</v>
      </c>
      <c r="F86" s="74">
        <f t="shared" si="82"/>
        <v>0.57275912488411995</v>
      </c>
      <c r="G86" s="74">
        <f t="shared" si="82"/>
        <v>0.60359195519339692</v>
      </c>
      <c r="H86" s="75">
        <f t="shared" si="82"/>
        <v>0.57114047024812176</v>
      </c>
      <c r="I86" s="81">
        <f t="shared" si="64"/>
        <v>6.4391467958305915E-2</v>
      </c>
      <c r="J86" s="125">
        <f t="shared" si="50"/>
        <v>-5.3763945437074925E-2</v>
      </c>
      <c r="K86" s="22"/>
      <c r="L86" s="71">
        <v>76633515</v>
      </c>
      <c r="M86" s="72">
        <v>87862243</v>
      </c>
      <c r="N86" s="119">
        <v>99660891</v>
      </c>
      <c r="O86" s="74">
        <f t="shared" si="83"/>
        <v>0.64561067347432444</v>
      </c>
      <c r="P86" s="74">
        <f t="shared" si="83"/>
        <v>0.66619032923633703</v>
      </c>
      <c r="Q86" s="75">
        <f t="shared" si="83"/>
        <v>0.66191214627418327</v>
      </c>
      <c r="R86" s="124">
        <f t="shared" si="66"/>
        <v>0.1342857591286396</v>
      </c>
      <c r="S86" s="125">
        <f t="shared" si="51"/>
        <v>-6.4218629037408933E-3</v>
      </c>
      <c r="T86" s="21"/>
      <c r="U86" s="121">
        <f t="shared" si="71"/>
        <v>9.8919608108893069</v>
      </c>
      <c r="V86" s="122">
        <f t="shared" si="67"/>
        <v>10.222273866177959</v>
      </c>
      <c r="W86" s="122">
        <f t="shared" si="68"/>
        <v>10.893529327663414</v>
      </c>
      <c r="X86" s="123">
        <f t="shared" si="52"/>
        <v>6.5665963392588372E-2</v>
      </c>
    </row>
    <row r="87" spans="1:24" ht="20.100000000000001" customHeight="1" thickBot="1" x14ac:dyDescent="0.3">
      <c r="A87" s="63"/>
      <c r="B87" s="21" t="s">
        <v>30</v>
      </c>
      <c r="C87" s="72">
        <v>2220618</v>
      </c>
      <c r="D87" s="72">
        <v>2142244</v>
      </c>
      <c r="E87" s="73">
        <v>2468278</v>
      </c>
      <c r="F87" s="74">
        <f t="shared" si="82"/>
        <v>0.18486895731040243</v>
      </c>
      <c r="G87" s="74">
        <f t="shared" si="82"/>
        <v>0.15909894009990752</v>
      </c>
      <c r="H87" s="75">
        <f t="shared" si="82"/>
        <v>0.18233979433974057</v>
      </c>
      <c r="I87" s="81">
        <f t="shared" si="64"/>
        <v>0.15219274741812791</v>
      </c>
      <c r="J87" s="90">
        <f t="shared" si="50"/>
        <v>0.14607799539857874</v>
      </c>
      <c r="K87" s="22"/>
      <c r="L87" s="71">
        <v>27391129</v>
      </c>
      <c r="M87" s="72">
        <v>29051204</v>
      </c>
      <c r="N87" s="119">
        <v>34682475</v>
      </c>
      <c r="O87" s="74">
        <f t="shared" si="83"/>
        <v>0.2062054424233957</v>
      </c>
      <c r="P87" s="74">
        <f t="shared" si="83"/>
        <v>0.18556324987640435</v>
      </c>
      <c r="Q87" s="75">
        <f t="shared" si="83"/>
        <v>0.20977619529694283</v>
      </c>
      <c r="R87" s="89">
        <f t="shared" si="66"/>
        <v>0.19383950489625146</v>
      </c>
      <c r="S87" s="90">
        <f t="shared" si="51"/>
        <v>0.1304835167344055</v>
      </c>
      <c r="T87" s="22"/>
      <c r="U87" s="107">
        <f t="shared" si="71"/>
        <v>12.334912623422849</v>
      </c>
      <c r="V87" s="77">
        <f t="shared" si="67"/>
        <v>13.561108818603296</v>
      </c>
      <c r="W87" s="77">
        <f t="shared" si="68"/>
        <v>14.05128393155066</v>
      </c>
      <c r="X87" s="91">
        <f t="shared" si="52"/>
        <v>3.6145651473199293E-2</v>
      </c>
    </row>
    <row r="88" spans="1:24" ht="20.100000000000001" customHeight="1" thickBot="1" x14ac:dyDescent="0.3">
      <c r="A88" s="28" t="s">
        <v>9</v>
      </c>
      <c r="B88" s="29"/>
      <c r="C88" s="38">
        <v>193958</v>
      </c>
      <c r="D88" s="38">
        <v>292407</v>
      </c>
      <c r="E88" s="39">
        <v>385323</v>
      </c>
      <c r="F88" s="52">
        <f t="shared" ref="F88:H90" si="84">C88/C91</f>
        <v>7.5949698195122723E-3</v>
      </c>
      <c r="G88" s="52">
        <f t="shared" si="84"/>
        <v>1.0554343134560539E-2</v>
      </c>
      <c r="H88" s="53">
        <f t="shared" si="84"/>
        <v>1.3037544126390514E-2</v>
      </c>
      <c r="I88" s="30">
        <f t="shared" si="64"/>
        <v>0.317762570663493</v>
      </c>
      <c r="J88" s="44">
        <f t="shared" si="50"/>
        <v>0.2352776444891822</v>
      </c>
      <c r="K88" s="1"/>
      <c r="L88" s="37">
        <v>3363918</v>
      </c>
      <c r="M88" s="38">
        <v>4425759</v>
      </c>
      <c r="N88" s="118">
        <v>6896252</v>
      </c>
      <c r="O88" s="52">
        <f t="shared" ref="O88:Q90" si="85">L88/L91</f>
        <v>1.3373641293976658E-2</v>
      </c>
      <c r="P88" s="52">
        <f t="shared" si="85"/>
        <v>1.5343538449107861E-2</v>
      </c>
      <c r="Q88" s="53">
        <f t="shared" si="85"/>
        <v>2.183076874648128E-2</v>
      </c>
      <c r="R88" s="30">
        <f t="shared" si="66"/>
        <v>0.55820775600298167</v>
      </c>
      <c r="S88" s="44">
        <f t="shared" si="51"/>
        <v>0.42279884258057926</v>
      </c>
      <c r="T88" s="1"/>
      <c r="U88" s="105">
        <f t="shared" si="71"/>
        <v>17.343538291795131</v>
      </c>
      <c r="V88" s="78">
        <f t="shared" si="67"/>
        <v>15.135612348541587</v>
      </c>
      <c r="W88" s="78">
        <f t="shared" si="68"/>
        <v>17.897327696503972</v>
      </c>
      <c r="X88" s="61">
        <f t="shared" si="52"/>
        <v>0.18246472520343676</v>
      </c>
    </row>
    <row r="89" spans="1:24" ht="20.100000000000001" customHeight="1" x14ac:dyDescent="0.25">
      <c r="A89" s="63"/>
      <c r="B89" s="21" t="s">
        <v>29</v>
      </c>
      <c r="C89" s="72">
        <v>189421</v>
      </c>
      <c r="D89" s="72">
        <v>287006</v>
      </c>
      <c r="E89" s="73">
        <v>380934</v>
      </c>
      <c r="F89" s="74">
        <f t="shared" si="84"/>
        <v>1.4004376658815277E-2</v>
      </c>
      <c r="G89" s="74">
        <f t="shared" si="84"/>
        <v>2.0154853454104497E-2</v>
      </c>
      <c r="H89" s="75">
        <f t="shared" si="84"/>
        <v>2.3781350467862082E-2</v>
      </c>
      <c r="I89" s="81">
        <f t="shared" si="64"/>
        <v>0.32726841947555102</v>
      </c>
      <c r="J89" s="125">
        <f t="shared" si="50"/>
        <v>0.17993169843758181</v>
      </c>
      <c r="K89" s="22"/>
      <c r="L89" s="71">
        <v>3313694</v>
      </c>
      <c r="M89" s="72">
        <v>4364618</v>
      </c>
      <c r="N89" s="119">
        <v>6849465</v>
      </c>
      <c r="O89" s="74">
        <f t="shared" si="85"/>
        <v>2.7916717835895014E-2</v>
      </c>
      <c r="P89" s="74">
        <f t="shared" si="85"/>
        <v>3.3093467718674593E-2</v>
      </c>
      <c r="Q89" s="75">
        <f t="shared" si="85"/>
        <v>4.5491707263382766E-2</v>
      </c>
      <c r="R89" s="124">
        <f t="shared" si="66"/>
        <v>0.56931603178101731</v>
      </c>
      <c r="S89" s="125">
        <f t="shared" si="51"/>
        <v>0.37464310631042952</v>
      </c>
      <c r="T89" s="21"/>
      <c r="U89" s="121">
        <f t="shared" si="71"/>
        <v>17.493804805169436</v>
      </c>
      <c r="V89" s="122">
        <f t="shared" si="67"/>
        <v>15.20741029804255</v>
      </c>
      <c r="W89" s="122">
        <f t="shared" si="68"/>
        <v>17.980713194411631</v>
      </c>
      <c r="X89" s="123">
        <f t="shared" si="52"/>
        <v>0.18236523129293436</v>
      </c>
    </row>
    <row r="90" spans="1:24" ht="20.100000000000001" customHeight="1" thickBot="1" x14ac:dyDescent="0.3">
      <c r="A90" s="63"/>
      <c r="B90" s="21" t="s">
        <v>30</v>
      </c>
      <c r="C90" s="72">
        <v>4537</v>
      </c>
      <c r="D90" s="72">
        <v>5401</v>
      </c>
      <c r="E90" s="73">
        <v>4389</v>
      </c>
      <c r="F90" s="74">
        <f t="shared" si="84"/>
        <v>3.7771037581308254E-4</v>
      </c>
      <c r="G90" s="74">
        <f t="shared" si="84"/>
        <v>4.0111834855394645E-4</v>
      </c>
      <c r="H90" s="75">
        <f t="shared" si="84"/>
        <v>3.2422983041501864E-4</v>
      </c>
      <c r="I90" s="81">
        <f t="shared" si="64"/>
        <v>-0.18737270875763748</v>
      </c>
      <c r="J90" s="90">
        <f t="shared" si="50"/>
        <v>-0.19168536771283368</v>
      </c>
      <c r="K90" s="22"/>
      <c r="L90" s="71">
        <v>50224</v>
      </c>
      <c r="M90" s="72">
        <v>61141</v>
      </c>
      <c r="N90" s="119">
        <v>46787</v>
      </c>
      <c r="O90" s="74">
        <f t="shared" si="85"/>
        <v>3.7809548267516194E-4</v>
      </c>
      <c r="P90" s="74">
        <f t="shared" si="85"/>
        <v>3.9053536854077506E-4</v>
      </c>
      <c r="Q90" s="75">
        <f t="shared" si="85"/>
        <v>2.8299015134756285E-4</v>
      </c>
      <c r="R90" s="89">
        <f t="shared" si="66"/>
        <v>-0.23476881307142505</v>
      </c>
      <c r="S90" s="90">
        <f t="shared" si="51"/>
        <v>-0.27537894351298331</v>
      </c>
      <c r="T90" s="22"/>
      <c r="U90" s="107">
        <f t="shared" si="71"/>
        <v>11.069869958122107</v>
      </c>
      <c r="V90" s="77">
        <f t="shared" si="67"/>
        <v>11.320311053508609</v>
      </c>
      <c r="W90" s="77">
        <f t="shared" si="68"/>
        <v>10.660059239006607</v>
      </c>
      <c r="X90" s="91">
        <f t="shared" si="52"/>
        <v>-5.8324529368595793E-2</v>
      </c>
    </row>
    <row r="91" spans="1:24" ht="20.100000000000001" customHeight="1" thickBot="1" x14ac:dyDescent="0.3">
      <c r="A91" s="28" t="s">
        <v>33</v>
      </c>
      <c r="B91" s="29"/>
      <c r="C91" s="92">
        <f t="shared" ref="C91:E91" si="86">C53+C56+C59+C62+C64+C67+C70+C73+C76+C79+C82+C85+C88</f>
        <v>25537692</v>
      </c>
      <c r="D91" s="38">
        <f t="shared" si="86"/>
        <v>27704898</v>
      </c>
      <c r="E91" s="93">
        <f t="shared" si="86"/>
        <v>29554876</v>
      </c>
      <c r="F91" s="52">
        <f t="shared" ref="F91:H91" si="87">F53+F56+F59+F62+F64+F67+F70+F73+F76+F79+F82+F85+F88</f>
        <v>1</v>
      </c>
      <c r="G91" s="52">
        <f t="shared" si="87"/>
        <v>1</v>
      </c>
      <c r="H91" s="53">
        <f t="shared" si="87"/>
        <v>0.99999999999999989</v>
      </c>
      <c r="I91" s="30">
        <f t="shared" si="64"/>
        <v>6.6774402129183077E-2</v>
      </c>
      <c r="J91" s="44">
        <f t="shared" si="50"/>
        <v>-1.1102230246251565E-16</v>
      </c>
      <c r="K91" s="1"/>
      <c r="L91" s="37">
        <f t="shared" ref="L91" si="88">L53+L56+L59+L62+L64+L67+L70+L73+L76+L79+L82+L85+L88</f>
        <v>251533440</v>
      </c>
      <c r="M91" s="38">
        <f t="shared" ref="M91:N91" si="89">M53+M56+M59+M62+M64+M67+M70+M73+M76+M79+M82+M85+M88</f>
        <v>288444482</v>
      </c>
      <c r="N91" s="118">
        <f t="shared" si="89"/>
        <v>315895976</v>
      </c>
      <c r="O91" s="52">
        <f t="shared" ref="O91:Q91" si="90">O53+O56+O59+O62+O64+O67+O70+O73+O76+O79+O82+O85+O88</f>
        <v>1</v>
      </c>
      <c r="P91" s="52">
        <f t="shared" si="90"/>
        <v>1</v>
      </c>
      <c r="Q91" s="53">
        <f t="shared" si="90"/>
        <v>0.99999999999999989</v>
      </c>
      <c r="R91" s="30">
        <f t="shared" si="66"/>
        <v>9.5170806560965868E-2</v>
      </c>
      <c r="S91" s="44">
        <f t="shared" si="51"/>
        <v>-1.1102230246251565E-16</v>
      </c>
      <c r="T91" s="67"/>
      <c r="U91" s="105">
        <f t="shared" si="71"/>
        <v>9.8494977541431705</v>
      </c>
      <c r="V91" s="78">
        <f t="shared" si="67"/>
        <v>10.411317233508674</v>
      </c>
      <c r="W91" s="78">
        <f t="shared" si="68"/>
        <v>10.68845546839716</v>
      </c>
      <c r="X91" s="61">
        <f t="shared" si="52"/>
        <v>2.6618940588662588E-2</v>
      </c>
    </row>
    <row r="92" spans="1:24" ht="20.100000000000001" customHeight="1" x14ac:dyDescent="0.25">
      <c r="A92" s="63"/>
      <c r="B92" s="21" t="s">
        <v>29</v>
      </c>
      <c r="C92" s="110">
        <f t="shared" ref="C92:E92" si="91">C54+C57+C60+C63+C65+C68+C71+C74+C77+C80+C83+C86+C89</f>
        <v>13525843</v>
      </c>
      <c r="D92" s="110">
        <f t="shared" si="91"/>
        <v>14240044</v>
      </c>
      <c r="E92" s="111">
        <f t="shared" si="91"/>
        <v>16018182</v>
      </c>
      <c r="F92" s="74">
        <f>C92/C91</f>
        <v>0.52964234199394367</v>
      </c>
      <c r="G92" s="74">
        <f>D92/D91</f>
        <v>0.51399012550055223</v>
      </c>
      <c r="H92" s="75">
        <f>E92/E91</f>
        <v>0.54198102539831328</v>
      </c>
      <c r="I92" s="81">
        <f t="shared" si="64"/>
        <v>0.12486885574229967</v>
      </c>
      <c r="J92" s="125">
        <f t="shared" si="50"/>
        <v>5.4458049890553729E-2</v>
      </c>
      <c r="K92" s="22"/>
      <c r="L92" s="71">
        <f>L54+L57+L60+L63+L65+L68+L71+L74+L77+L80+L83+L86+L89</f>
        <v>118699269</v>
      </c>
      <c r="M92" s="72">
        <f t="shared" ref="M92:N92" si="92">M54+M57+M60+M63+M65+M68+M71+M74+M77+M80+M83+M86+M89</f>
        <v>131887599</v>
      </c>
      <c r="N92" s="119">
        <f t="shared" si="92"/>
        <v>150565134</v>
      </c>
      <c r="O92" s="74">
        <f>L92/L91</f>
        <v>0.47190253908188112</v>
      </c>
      <c r="P92" s="74">
        <f>M92/M91</f>
        <v>0.45723737921947838</v>
      </c>
      <c r="Q92" s="75">
        <f>N92/N91</f>
        <v>0.47662884442693881</v>
      </c>
      <c r="R92" s="81">
        <f t="shared" si="66"/>
        <v>0.14161706742420871</v>
      </c>
      <c r="S92" s="82">
        <f t="shared" si="51"/>
        <v>4.2410061138401248E-2</v>
      </c>
      <c r="T92" s="21"/>
      <c r="U92" s="106">
        <f t="shared" si="71"/>
        <v>8.7757390796270514</v>
      </c>
      <c r="V92" s="76">
        <f t="shared" si="67"/>
        <v>9.2617409749576609</v>
      </c>
      <c r="W92" s="76">
        <f t="shared" si="68"/>
        <v>9.3996393598224817</v>
      </c>
      <c r="X92" s="80">
        <f t="shared" si="52"/>
        <v>1.4889034927415593E-2</v>
      </c>
    </row>
    <row r="93" spans="1:24" ht="20.100000000000001" customHeight="1" thickBot="1" x14ac:dyDescent="0.3">
      <c r="A93" s="83"/>
      <c r="B93" s="64" t="s">
        <v>30</v>
      </c>
      <c r="C93" s="85">
        <f t="shared" ref="C93:E93" si="93">C55+C58+C61+C66+C69+C72+C75+C78+C81+C84+C87+C90</f>
        <v>12011849</v>
      </c>
      <c r="D93" s="85">
        <f t="shared" si="93"/>
        <v>13464854</v>
      </c>
      <c r="E93" s="86">
        <f t="shared" si="93"/>
        <v>13536694</v>
      </c>
      <c r="F93" s="87">
        <f>C93/C91</f>
        <v>0.47035765800605628</v>
      </c>
      <c r="G93" s="87">
        <f>D93/D91</f>
        <v>0.48600987449944771</v>
      </c>
      <c r="H93" s="88">
        <f>E93/E91</f>
        <v>0.45801897460168672</v>
      </c>
      <c r="I93" s="89">
        <f t="shared" si="64"/>
        <v>5.3353716274977805E-3</v>
      </c>
      <c r="J93" s="90">
        <f t="shared" si="50"/>
        <v>-5.7593274059687442E-2</v>
      </c>
      <c r="K93" s="22"/>
      <c r="L93" s="84">
        <f>L55+L58+L61+L66+L69+L72+L75+L78+L81+L84+L87+L90</f>
        <v>132834171</v>
      </c>
      <c r="M93" s="85">
        <f t="shared" ref="M93:N93" si="94">M55+M58+M61+M66+M69+M72+M75+M78+M81+M84+M87+M90</f>
        <v>156556883</v>
      </c>
      <c r="N93" s="120">
        <f t="shared" si="94"/>
        <v>165330842</v>
      </c>
      <c r="O93" s="87">
        <f>L93/L91</f>
        <v>0.52809746091811893</v>
      </c>
      <c r="P93" s="87">
        <f>M93/M91</f>
        <v>0.54276262078052162</v>
      </c>
      <c r="Q93" s="88">
        <f>N93/N91</f>
        <v>0.52337115557306113</v>
      </c>
      <c r="R93" s="89">
        <f t="shared" si="66"/>
        <v>5.6043265756638753E-2</v>
      </c>
      <c r="S93" s="90">
        <f t="shared" si="51"/>
        <v>-3.5727340949851201E-2</v>
      </c>
      <c r="T93" s="22"/>
      <c r="U93" s="107">
        <f t="shared" si="71"/>
        <v>11.058594809175506</v>
      </c>
      <c r="V93" s="77">
        <f t="shared" si="67"/>
        <v>11.627076164360936</v>
      </c>
      <c r="W93" s="77">
        <f t="shared" si="68"/>
        <v>12.213531753026256</v>
      </c>
      <c r="X93" s="91">
        <f t="shared" si="52"/>
        <v>5.0438784469556588E-2</v>
      </c>
    </row>
    <row r="96" spans="1:24" ht="15.75" thickBot="1" x14ac:dyDescent="0.3"/>
    <row r="97" spans="1:24" ht="20.100000000000001" customHeight="1" x14ac:dyDescent="0.25">
      <c r="A97" s="268" t="s">
        <v>56</v>
      </c>
      <c r="B97" s="269"/>
      <c r="C97" s="274" t="s">
        <v>36</v>
      </c>
      <c r="D97" s="275"/>
      <c r="E97" s="276"/>
      <c r="F97" s="274" t="s">
        <v>38</v>
      </c>
      <c r="G97" s="274"/>
      <c r="H97" s="276"/>
      <c r="I97" s="295" t="s">
        <v>42</v>
      </c>
      <c r="J97" s="257"/>
      <c r="K97" s="2"/>
      <c r="L97" s="268" t="s">
        <v>37</v>
      </c>
      <c r="M97" s="269"/>
      <c r="N97" s="270"/>
      <c r="O97" s="274" t="s">
        <v>39</v>
      </c>
      <c r="P97" s="274"/>
      <c r="Q97" s="276"/>
      <c r="R97" s="280" t="s">
        <v>43</v>
      </c>
      <c r="S97" s="281"/>
      <c r="U97" s="268" t="s">
        <v>46</v>
      </c>
      <c r="V97" s="269"/>
      <c r="W97" s="270"/>
      <c r="X97" s="284" t="s">
        <v>45</v>
      </c>
    </row>
    <row r="98" spans="1:24" ht="20.100000000000001" customHeight="1" x14ac:dyDescent="0.25">
      <c r="A98" s="287"/>
      <c r="B98" s="288"/>
      <c r="C98" s="277"/>
      <c r="D98" s="278"/>
      <c r="E98" s="279"/>
      <c r="F98" s="277"/>
      <c r="G98" s="277"/>
      <c r="H98" s="279"/>
      <c r="I98" s="296"/>
      <c r="J98" s="297"/>
      <c r="K98" s="2"/>
      <c r="L98" s="271"/>
      <c r="M98" s="272"/>
      <c r="N98" s="273"/>
      <c r="O98" s="277"/>
      <c r="P98" s="277"/>
      <c r="Q98" s="279"/>
      <c r="R98" s="282" t="s">
        <v>28</v>
      </c>
      <c r="S98" s="283"/>
      <c r="U98" s="271"/>
      <c r="V98" s="272"/>
      <c r="W98" s="273"/>
      <c r="X98" s="285"/>
    </row>
    <row r="99" spans="1:24" ht="20.100000000000001" customHeight="1" thickBot="1" x14ac:dyDescent="0.3">
      <c r="A99" s="287"/>
      <c r="B99" s="288"/>
      <c r="C99" s="127">
        <v>2016</v>
      </c>
      <c r="D99" s="154">
        <v>2017</v>
      </c>
      <c r="E99" s="128">
        <v>2018</v>
      </c>
      <c r="F99" s="127">
        <v>2016</v>
      </c>
      <c r="G99" s="127">
        <v>2017</v>
      </c>
      <c r="H99" s="128">
        <v>2018</v>
      </c>
      <c r="I99" s="95" t="s">
        <v>0</v>
      </c>
      <c r="J99" s="104" t="s">
        <v>40</v>
      </c>
      <c r="K99" s="2"/>
      <c r="L99" s="156">
        <v>2016</v>
      </c>
      <c r="M99" s="127">
        <v>2017</v>
      </c>
      <c r="N99" s="128">
        <v>2018</v>
      </c>
      <c r="O99" s="127">
        <v>2016</v>
      </c>
      <c r="P99" s="127">
        <v>2017</v>
      </c>
      <c r="Q99" s="128">
        <v>2018</v>
      </c>
      <c r="R99" s="25" t="s">
        <v>1</v>
      </c>
      <c r="S99" s="104" t="s">
        <v>40</v>
      </c>
      <c r="U99" s="158">
        <v>2015</v>
      </c>
      <c r="V99" s="103">
        <v>2016</v>
      </c>
      <c r="W99" s="102">
        <v>2017</v>
      </c>
      <c r="X99" s="286"/>
    </row>
    <row r="100" spans="1:24" ht="20.100000000000001" customHeight="1" thickBot="1" x14ac:dyDescent="0.3">
      <c r="A100" s="28" t="s">
        <v>12</v>
      </c>
      <c r="B100" s="29"/>
      <c r="C100" s="38">
        <v>13923525</v>
      </c>
      <c r="D100" s="38">
        <v>14250671</v>
      </c>
      <c r="E100" s="39">
        <v>14393429</v>
      </c>
      <c r="F100" s="52">
        <f t="shared" ref="F100:H102" si="95">C100/C138</f>
        <v>0.16536731984433611</v>
      </c>
      <c r="G100" s="52">
        <f t="shared" si="95"/>
        <v>0.16833612010009916</v>
      </c>
      <c r="H100" s="53">
        <f t="shared" si="95"/>
        <v>0.16725158627469322</v>
      </c>
      <c r="I100" s="30">
        <f t="shared" ref="I100:I140" si="96">(E100-D100)/D100</f>
        <v>1.0017633555640995E-2</v>
      </c>
      <c r="J100" s="44">
        <f>(H100-G100)/G100</f>
        <v>-6.4426685417308593E-3</v>
      </c>
      <c r="K100" s="1"/>
      <c r="L100" s="37">
        <v>43263429</v>
      </c>
      <c r="M100" s="38">
        <v>45322865</v>
      </c>
      <c r="N100" s="118">
        <v>47077001</v>
      </c>
      <c r="O100" s="52">
        <f t="shared" ref="O100:Q102" si="97">L100/L138</f>
        <v>0.15995778055650248</v>
      </c>
      <c r="P100" s="52">
        <f t="shared" si="97"/>
        <v>0.15668177997144217</v>
      </c>
      <c r="Q100" s="53">
        <f t="shared" si="97"/>
        <v>0.15260908347256369</v>
      </c>
      <c r="R100" s="30">
        <f t="shared" ref="R100:R140" si="98">(N100-M100)/M100</f>
        <v>3.8703113759467764E-2</v>
      </c>
      <c r="S100" s="44">
        <f>(Q100-P100)/P100</f>
        <v>-2.5993427567779719E-2</v>
      </c>
      <c r="T100" s="1"/>
      <c r="U100" s="105">
        <f t="shared" ref="U100:U140" si="99">L100/C100</f>
        <v>3.1072181074835576</v>
      </c>
      <c r="V100" s="78">
        <f t="shared" ref="V100:V140" si="100">M100/D100</f>
        <v>3.1804021719398334</v>
      </c>
      <c r="W100" s="78">
        <f t="shared" ref="W100:W140" si="101">N100/E100</f>
        <v>3.2707286776486688</v>
      </c>
      <c r="X100" s="61">
        <f>(W100-V100)/V100</f>
        <v>2.8400969696779646E-2</v>
      </c>
    </row>
    <row r="101" spans="1:24" ht="20.100000000000001" customHeight="1" x14ac:dyDescent="0.25">
      <c r="A101" s="63"/>
      <c r="B101" s="21" t="s">
        <v>29</v>
      </c>
      <c r="C101" s="72">
        <v>381788</v>
      </c>
      <c r="D101" s="72">
        <v>359337</v>
      </c>
      <c r="E101" s="73">
        <v>424553</v>
      </c>
      <c r="F101" s="74">
        <f t="shared" si="95"/>
        <v>8.0559792099406061E-3</v>
      </c>
      <c r="G101" s="74">
        <f t="shared" si="95"/>
        <v>7.5975689690653053E-3</v>
      </c>
      <c r="H101" s="75">
        <f t="shared" si="95"/>
        <v>8.6224569313807561E-3</v>
      </c>
      <c r="I101" s="81">
        <f t="shared" si="96"/>
        <v>0.18148979926920969</v>
      </c>
      <c r="J101" s="125">
        <f t="shared" ref="J101:J140" si="102">(H101-G101)/G101</f>
        <v>0.13489682903681993</v>
      </c>
      <c r="K101" s="22"/>
      <c r="L101" s="71">
        <v>1293502</v>
      </c>
      <c r="M101" s="72">
        <v>1194699</v>
      </c>
      <c r="N101" s="119">
        <v>1338081</v>
      </c>
      <c r="O101" s="74">
        <f t="shared" si="97"/>
        <v>9.7405172389644062E-3</v>
      </c>
      <c r="P101" s="74">
        <f t="shared" si="97"/>
        <v>8.3291996964005213E-3</v>
      </c>
      <c r="Q101" s="75">
        <f t="shared" si="97"/>
        <v>8.437380706253033E-3</v>
      </c>
      <c r="R101" s="124">
        <f t="shared" si="98"/>
        <v>0.12001516700022349</v>
      </c>
      <c r="S101" s="125">
        <f t="shared" ref="S101:S140" si="103">(Q101-P101)/P101</f>
        <v>1.2988163784722605E-2</v>
      </c>
      <c r="T101" s="21"/>
      <c r="U101" s="121">
        <f t="shared" si="99"/>
        <v>3.3880111475478536</v>
      </c>
      <c r="V101" s="122">
        <f t="shared" si="100"/>
        <v>3.3247313802920377</v>
      </c>
      <c r="W101" s="122">
        <f t="shared" si="101"/>
        <v>3.1517407720590835</v>
      </c>
      <c r="X101" s="123">
        <f t="shared" ref="X101:X140" si="104">(W101-V101)/V101</f>
        <v>-5.2031454107356802E-2</v>
      </c>
    </row>
    <row r="102" spans="1:24" ht="20.100000000000001" customHeight="1" thickBot="1" x14ac:dyDescent="0.3">
      <c r="A102" s="63"/>
      <c r="B102" s="21" t="s">
        <v>30</v>
      </c>
      <c r="C102" s="72">
        <v>13541737</v>
      </c>
      <c r="D102" s="72">
        <v>13891334</v>
      </c>
      <c r="E102" s="73">
        <v>13968876</v>
      </c>
      <c r="F102" s="74">
        <f t="shared" si="95"/>
        <v>0.36792518524517998</v>
      </c>
      <c r="G102" s="74">
        <f t="shared" si="95"/>
        <v>0.3718263327174921</v>
      </c>
      <c r="H102" s="75">
        <f t="shared" si="95"/>
        <v>0.37937772484107762</v>
      </c>
      <c r="I102" s="81">
        <f t="shared" si="96"/>
        <v>5.582041292794486E-3</v>
      </c>
      <c r="J102" s="90">
        <f t="shared" si="102"/>
        <v>2.0308922362749796E-2</v>
      </c>
      <c r="K102" s="22"/>
      <c r="L102" s="71">
        <v>41969927</v>
      </c>
      <c r="M102" s="72">
        <v>44128166</v>
      </c>
      <c r="N102" s="119">
        <v>45738920</v>
      </c>
      <c r="O102" s="74">
        <f t="shared" si="97"/>
        <v>0.30485499235093744</v>
      </c>
      <c r="P102" s="74">
        <f t="shared" si="97"/>
        <v>0.30259601069995984</v>
      </c>
      <c r="Q102" s="75">
        <f t="shared" si="97"/>
        <v>0.30514712291406187</v>
      </c>
      <c r="R102" s="89">
        <f t="shared" si="98"/>
        <v>3.6501720919015761E-2</v>
      </c>
      <c r="S102" s="90">
        <f t="shared" si="103"/>
        <v>8.430752963995947E-3</v>
      </c>
      <c r="T102" s="22"/>
      <c r="U102" s="107">
        <f t="shared" si="99"/>
        <v>3.0993015888582094</v>
      </c>
      <c r="V102" s="77">
        <f t="shared" si="100"/>
        <v>3.1766687058276766</v>
      </c>
      <c r="W102" s="77">
        <f t="shared" si="101"/>
        <v>3.2743450510978835</v>
      </c>
      <c r="X102" s="91">
        <f t="shared" si="104"/>
        <v>3.0748042781740922E-2</v>
      </c>
    </row>
    <row r="103" spans="1:24" ht="20.100000000000001" customHeight="1" thickBot="1" x14ac:dyDescent="0.3">
      <c r="A103" s="28" t="s">
        <v>24</v>
      </c>
      <c r="B103" s="29"/>
      <c r="C103" s="38">
        <v>174272</v>
      </c>
      <c r="D103" s="38">
        <v>210679</v>
      </c>
      <c r="E103" s="39">
        <v>142226</v>
      </c>
      <c r="F103" s="52">
        <f t="shared" ref="F103:H105" si="105">C103/C138</f>
        <v>2.0697986726717654E-3</v>
      </c>
      <c r="G103" s="52">
        <f t="shared" si="105"/>
        <v>2.4886467062897452E-3</v>
      </c>
      <c r="H103" s="53">
        <f t="shared" si="105"/>
        <v>1.6526655399143955E-3</v>
      </c>
      <c r="I103" s="30">
        <f t="shared" si="96"/>
        <v>-0.32491610459514236</v>
      </c>
      <c r="J103" s="44">
        <f t="shared" si="102"/>
        <v>-0.33591797673109292</v>
      </c>
      <c r="K103" s="1"/>
      <c r="L103" s="37">
        <v>534724</v>
      </c>
      <c r="M103" s="38">
        <v>727328</v>
      </c>
      <c r="N103" s="118">
        <v>665431</v>
      </c>
      <c r="O103" s="52">
        <f t="shared" ref="O103:Q105" si="106">L103/L138</f>
        <v>1.9770338650294044E-3</v>
      </c>
      <c r="P103" s="52">
        <f t="shared" si="106"/>
        <v>2.5143830969880012E-3</v>
      </c>
      <c r="Q103" s="53">
        <f t="shared" si="106"/>
        <v>2.1571215852137973E-3</v>
      </c>
      <c r="R103" s="30">
        <f t="shared" si="98"/>
        <v>-8.5101907255048612E-2</v>
      </c>
      <c r="S103" s="44">
        <f t="shared" si="103"/>
        <v>-0.14208714344372195</v>
      </c>
      <c r="T103" s="1"/>
      <c r="U103" s="105">
        <f t="shared" si="99"/>
        <v>3.0683299669482187</v>
      </c>
      <c r="V103" s="78">
        <f t="shared" si="100"/>
        <v>3.4523042163670796</v>
      </c>
      <c r="W103" s="78">
        <f t="shared" si="101"/>
        <v>4.6786874411148451</v>
      </c>
      <c r="X103" s="61">
        <f t="shared" si="104"/>
        <v>0.35523614023746442</v>
      </c>
    </row>
    <row r="104" spans="1:24" ht="20.100000000000001" customHeight="1" x14ac:dyDescent="0.25">
      <c r="A104" s="63"/>
      <c r="B104" s="21" t="s">
        <v>29</v>
      </c>
      <c r="C104" s="72">
        <v>157229</v>
      </c>
      <c r="D104" s="72">
        <v>187425</v>
      </c>
      <c r="E104" s="73">
        <v>111046</v>
      </c>
      <c r="F104" s="74">
        <f t="shared" si="105"/>
        <v>3.317635848166395E-3</v>
      </c>
      <c r="G104" s="74">
        <f t="shared" si="105"/>
        <v>3.9627824688998484E-3</v>
      </c>
      <c r="H104" s="75">
        <f t="shared" si="105"/>
        <v>2.2552881557829237E-3</v>
      </c>
      <c r="I104" s="81">
        <f t="shared" si="96"/>
        <v>-0.40751767373616116</v>
      </c>
      <c r="J104" s="125">
        <f t="shared" si="102"/>
        <v>-0.43088267562437282</v>
      </c>
      <c r="K104" s="22"/>
      <c r="L104" s="71">
        <v>472187</v>
      </c>
      <c r="M104" s="72">
        <v>628374</v>
      </c>
      <c r="N104" s="119">
        <v>503138</v>
      </c>
      <c r="O104" s="74">
        <f t="shared" si="106"/>
        <v>3.5557313506394935E-3</v>
      </c>
      <c r="P104" s="74">
        <f t="shared" si="106"/>
        <v>4.3808963848015114E-3</v>
      </c>
      <c r="Q104" s="75">
        <f t="shared" si="106"/>
        <v>3.1725783818638319E-3</v>
      </c>
      <c r="R104" s="124">
        <f t="shared" si="98"/>
        <v>-0.19930168975801035</v>
      </c>
      <c r="S104" s="125">
        <f t="shared" si="103"/>
        <v>-0.27581524345785813</v>
      </c>
      <c r="T104" s="21"/>
      <c r="U104" s="121">
        <f t="shared" si="99"/>
        <v>3.003180074922565</v>
      </c>
      <c r="V104" s="122">
        <f t="shared" si="100"/>
        <v>3.3526690676270507</v>
      </c>
      <c r="W104" s="122">
        <f t="shared" si="101"/>
        <v>4.5308971057039429</v>
      </c>
      <c r="X104" s="123">
        <f t="shared" si="104"/>
        <v>0.35142986507487822</v>
      </c>
    </row>
    <row r="105" spans="1:24" ht="20.100000000000001" customHeight="1" thickBot="1" x14ac:dyDescent="0.3">
      <c r="A105" s="63"/>
      <c r="B105" s="21" t="s">
        <v>30</v>
      </c>
      <c r="C105" s="72">
        <v>17043</v>
      </c>
      <c r="D105" s="72">
        <v>23254</v>
      </c>
      <c r="E105" s="73">
        <v>31180</v>
      </c>
      <c r="F105" s="74">
        <f t="shared" si="105"/>
        <v>4.6305351611344999E-4</v>
      </c>
      <c r="G105" s="74">
        <f t="shared" si="105"/>
        <v>6.2243478855324923E-4</v>
      </c>
      <c r="H105" s="75">
        <f t="shared" si="105"/>
        <v>8.4681097180222672E-4</v>
      </c>
      <c r="I105" s="81">
        <f t="shared" si="96"/>
        <v>0.34084458587769845</v>
      </c>
      <c r="J105" s="90">
        <f t="shared" si="102"/>
        <v>0.36048143094717489</v>
      </c>
      <c r="K105" s="22"/>
      <c r="L105" s="71">
        <v>62537</v>
      </c>
      <c r="M105" s="72">
        <v>98954</v>
      </c>
      <c r="N105" s="119">
        <v>162293</v>
      </c>
      <c r="O105" s="74">
        <f t="shared" si="106"/>
        <v>4.5424707688080025E-4</v>
      </c>
      <c r="P105" s="74">
        <f t="shared" si="106"/>
        <v>6.785481554525476E-4</v>
      </c>
      <c r="Q105" s="75">
        <f t="shared" si="106"/>
        <v>1.082737459019405E-3</v>
      </c>
      <c r="R105" s="89">
        <f t="shared" si="98"/>
        <v>0.64008529215595122</v>
      </c>
      <c r="S105" s="90">
        <f t="shared" si="103"/>
        <v>0.59566782448518985</v>
      </c>
      <c r="T105" s="22"/>
      <c r="U105" s="107">
        <f t="shared" si="99"/>
        <v>3.669365721997301</v>
      </c>
      <c r="V105" s="77">
        <f t="shared" si="100"/>
        <v>4.2553539176055732</v>
      </c>
      <c r="W105" s="77">
        <f t="shared" si="101"/>
        <v>5.2050352790250161</v>
      </c>
      <c r="X105" s="91">
        <f t="shared" si="104"/>
        <v>0.22317329646550643</v>
      </c>
    </row>
    <row r="106" spans="1:24" ht="20.100000000000001" customHeight="1" thickBot="1" x14ac:dyDescent="0.3">
      <c r="A106" s="28" t="s">
        <v>18</v>
      </c>
      <c r="B106" s="29"/>
      <c r="C106" s="38">
        <v>8286318</v>
      </c>
      <c r="D106" s="38">
        <v>9244832</v>
      </c>
      <c r="E106" s="39">
        <v>9832449</v>
      </c>
      <c r="F106" s="52">
        <f t="shared" ref="F106:H108" si="107">C106/C138</f>
        <v>9.8415178558438288E-2</v>
      </c>
      <c r="G106" s="52">
        <f t="shared" si="107"/>
        <v>0.10920462270564242</v>
      </c>
      <c r="H106" s="53">
        <f t="shared" si="107"/>
        <v>0.11425301727719094</v>
      </c>
      <c r="I106" s="30">
        <f t="shared" si="96"/>
        <v>6.3561674241349106E-2</v>
      </c>
      <c r="J106" s="44">
        <f t="shared" si="102"/>
        <v>4.6228762542006134E-2</v>
      </c>
      <c r="K106" s="1"/>
      <c r="L106" s="37">
        <v>38185532</v>
      </c>
      <c r="M106" s="38">
        <v>43987043</v>
      </c>
      <c r="N106" s="118">
        <v>48610757</v>
      </c>
      <c r="O106" s="52">
        <f t="shared" ref="O106:Q108" si="108">L106/L138</f>
        <v>0.14118328318565093</v>
      </c>
      <c r="P106" s="52">
        <f t="shared" si="108"/>
        <v>0.15206382458214779</v>
      </c>
      <c r="Q106" s="53">
        <f t="shared" si="108"/>
        <v>0.15758104626667935</v>
      </c>
      <c r="R106" s="30">
        <f t="shared" si="98"/>
        <v>0.10511536317637901</v>
      </c>
      <c r="S106" s="44">
        <f t="shared" si="103"/>
        <v>3.6282276206666436E-2</v>
      </c>
      <c r="T106" s="1"/>
      <c r="U106" s="105">
        <f t="shared" si="99"/>
        <v>4.6082629220843323</v>
      </c>
      <c r="V106" s="78">
        <f t="shared" si="100"/>
        <v>4.7580143154575447</v>
      </c>
      <c r="W106" s="78">
        <f t="shared" si="101"/>
        <v>4.9439114304076224</v>
      </c>
      <c r="X106" s="61">
        <f t="shared" si="104"/>
        <v>3.9070314342297484E-2</v>
      </c>
    </row>
    <row r="107" spans="1:24" ht="20.100000000000001" customHeight="1" x14ac:dyDescent="0.25">
      <c r="A107" s="63"/>
      <c r="B107" s="21" t="s">
        <v>29</v>
      </c>
      <c r="C107" s="72">
        <v>1161317</v>
      </c>
      <c r="D107" s="72">
        <v>954592</v>
      </c>
      <c r="E107" s="73">
        <v>828863</v>
      </c>
      <c r="F107" s="74">
        <f t="shared" si="107"/>
        <v>2.4504556476763532E-2</v>
      </c>
      <c r="G107" s="74">
        <f t="shared" si="107"/>
        <v>2.0183222315870584E-2</v>
      </c>
      <c r="H107" s="75">
        <f t="shared" si="107"/>
        <v>1.6833788760213797E-2</v>
      </c>
      <c r="I107" s="81">
        <f t="shared" si="96"/>
        <v>-0.13170967282357279</v>
      </c>
      <c r="J107" s="125">
        <f t="shared" si="102"/>
        <v>-0.16595137799295021</v>
      </c>
      <c r="K107" s="22"/>
      <c r="L107" s="71">
        <v>1998845</v>
      </c>
      <c r="M107" s="72">
        <v>1905303</v>
      </c>
      <c r="N107" s="119">
        <v>1932939</v>
      </c>
      <c r="O107" s="74">
        <f t="shared" si="108"/>
        <v>1.5051993874395099E-2</v>
      </c>
      <c r="P107" s="74">
        <f t="shared" si="108"/>
        <v>1.328338700304512E-2</v>
      </c>
      <c r="Q107" s="75">
        <f t="shared" si="108"/>
        <v>1.218830715402433E-2</v>
      </c>
      <c r="R107" s="124">
        <f t="shared" si="98"/>
        <v>1.4504779554747984E-2</v>
      </c>
      <c r="S107" s="125">
        <f t="shared" si="103"/>
        <v>-8.2439806110425812E-2</v>
      </c>
      <c r="T107" s="21"/>
      <c r="U107" s="121">
        <f t="shared" si="99"/>
        <v>1.7211880993733839</v>
      </c>
      <c r="V107" s="122">
        <f t="shared" si="100"/>
        <v>1.9959343887231404</v>
      </c>
      <c r="W107" s="122">
        <f t="shared" si="101"/>
        <v>2.332036778092399</v>
      </c>
      <c r="X107" s="123">
        <f t="shared" si="104"/>
        <v>0.16839350595300548</v>
      </c>
    </row>
    <row r="108" spans="1:24" ht="20.100000000000001" customHeight="1" thickBot="1" x14ac:dyDescent="0.3">
      <c r="A108" s="63"/>
      <c r="B108" s="21" t="s">
        <v>30</v>
      </c>
      <c r="C108" s="72">
        <v>7125001</v>
      </c>
      <c r="D108" s="72">
        <v>8290240</v>
      </c>
      <c r="E108" s="73">
        <v>9003586</v>
      </c>
      <c r="F108" s="74">
        <f t="shared" si="107"/>
        <v>0.19358427303654563</v>
      </c>
      <c r="G108" s="74">
        <f t="shared" si="107"/>
        <v>0.22190306104135582</v>
      </c>
      <c r="H108" s="75">
        <f t="shared" si="107"/>
        <v>0.24452647242992057</v>
      </c>
      <c r="I108" s="81">
        <f t="shared" si="96"/>
        <v>8.6046483575867527E-2</v>
      </c>
      <c r="J108" s="90">
        <f t="shared" si="102"/>
        <v>0.10195177697142468</v>
      </c>
      <c r="K108" s="22"/>
      <c r="L108" s="71">
        <v>36186687</v>
      </c>
      <c r="M108" s="72">
        <v>42081740</v>
      </c>
      <c r="N108" s="119">
        <v>46677818</v>
      </c>
      <c r="O108" s="74">
        <f t="shared" si="108"/>
        <v>0.2628475429225971</v>
      </c>
      <c r="P108" s="74">
        <f t="shared" si="108"/>
        <v>0.28856324206432982</v>
      </c>
      <c r="Q108" s="75">
        <f t="shared" si="108"/>
        <v>0.31141097924057254</v>
      </c>
      <c r="R108" s="89">
        <f t="shared" si="98"/>
        <v>0.10921786979340684</v>
      </c>
      <c r="S108" s="90">
        <f t="shared" si="103"/>
        <v>7.9177573043586899E-2</v>
      </c>
      <c r="T108" s="22"/>
      <c r="U108" s="107">
        <f t="shared" si="99"/>
        <v>5.0788325503392908</v>
      </c>
      <c r="V108" s="77">
        <f t="shared" si="100"/>
        <v>5.076058111707261</v>
      </c>
      <c r="W108" s="77">
        <f t="shared" si="101"/>
        <v>5.1843585433626114</v>
      </c>
      <c r="X108" s="91">
        <f t="shared" si="104"/>
        <v>2.1335538181796954E-2</v>
      </c>
    </row>
    <row r="109" spans="1:24" ht="20.100000000000001" customHeight="1" thickBot="1" x14ac:dyDescent="0.3">
      <c r="A109" s="28" t="s">
        <v>10</v>
      </c>
      <c r="B109" s="29"/>
      <c r="C109" s="38">
        <v>68843</v>
      </c>
      <c r="D109" s="38">
        <v>42685</v>
      </c>
      <c r="E109" s="39">
        <v>42431</v>
      </c>
      <c r="F109" s="52">
        <f t="shared" ref="F109:H110" si="109">C109/C138</f>
        <v>8.1763651087232801E-4</v>
      </c>
      <c r="G109" s="52">
        <f t="shared" si="109"/>
        <v>5.0421676891373979E-4</v>
      </c>
      <c r="H109" s="53">
        <f t="shared" si="109"/>
        <v>4.9304804694013553E-4</v>
      </c>
      <c r="I109" s="30">
        <f t="shared" si="96"/>
        <v>-5.9505681152629726E-3</v>
      </c>
      <c r="J109" s="44">
        <f t="shared" si="102"/>
        <v>-2.2150635722936411E-2</v>
      </c>
      <c r="K109" s="1"/>
      <c r="L109" s="37">
        <v>126076</v>
      </c>
      <c r="M109" s="38">
        <v>91732</v>
      </c>
      <c r="N109" s="118">
        <v>98979</v>
      </c>
      <c r="O109" s="52">
        <f t="shared" ref="O109:Q110" si="110">L109/L138</f>
        <v>4.6614051654208003E-4</v>
      </c>
      <c r="P109" s="52">
        <f t="shared" si="110"/>
        <v>3.1711881056813889E-4</v>
      </c>
      <c r="Q109" s="53">
        <f t="shared" si="110"/>
        <v>3.2085931882175079E-4</v>
      </c>
      <c r="R109" s="30">
        <f t="shared" si="98"/>
        <v>7.900187502725331E-2</v>
      </c>
      <c r="S109" s="44">
        <f t="shared" si="103"/>
        <v>1.179528974301631E-2</v>
      </c>
      <c r="T109" s="65"/>
      <c r="U109" s="105">
        <f t="shared" si="99"/>
        <v>1.8313554028732042</v>
      </c>
      <c r="V109" s="78">
        <f t="shared" si="100"/>
        <v>2.1490453320838703</v>
      </c>
      <c r="W109" s="78">
        <f t="shared" si="101"/>
        <v>2.3327048620112651</v>
      </c>
      <c r="X109" s="61">
        <f t="shared" si="104"/>
        <v>8.5460984552292008E-2</v>
      </c>
    </row>
    <row r="110" spans="1:24" ht="20.100000000000001" customHeight="1" thickBot="1" x14ac:dyDescent="0.3">
      <c r="A110" s="63"/>
      <c r="B110" s="21" t="s">
        <v>29</v>
      </c>
      <c r="C110" s="72">
        <v>68843</v>
      </c>
      <c r="D110" s="72">
        <v>42685</v>
      </c>
      <c r="E110" s="73">
        <v>42431</v>
      </c>
      <c r="F110" s="74">
        <f t="shared" si="109"/>
        <v>1.4526328138913249E-3</v>
      </c>
      <c r="G110" s="74">
        <f t="shared" si="109"/>
        <v>9.0250163897553708E-4</v>
      </c>
      <c r="H110" s="75">
        <f t="shared" si="109"/>
        <v>8.6175217241526243E-4</v>
      </c>
      <c r="I110" s="81">
        <f t="shared" si="96"/>
        <v>-5.9505681152629726E-3</v>
      </c>
      <c r="J110" s="126">
        <f t="shared" si="102"/>
        <v>-4.515168150445785E-2</v>
      </c>
      <c r="K110" s="22"/>
      <c r="L110" s="71">
        <v>126076</v>
      </c>
      <c r="M110" s="72">
        <v>91732</v>
      </c>
      <c r="N110" s="119">
        <v>98979</v>
      </c>
      <c r="O110" s="74">
        <f t="shared" si="110"/>
        <v>9.4939586596671404E-4</v>
      </c>
      <c r="P110" s="74">
        <f t="shared" si="110"/>
        <v>6.3953694323860041E-4</v>
      </c>
      <c r="Q110" s="75">
        <f t="shared" si="110"/>
        <v>6.2412029236213573E-4</v>
      </c>
      <c r="R110" s="124">
        <f t="shared" si="98"/>
        <v>7.900187502725331E-2</v>
      </c>
      <c r="S110" s="125">
        <f t="shared" si="103"/>
        <v>-2.4105958286623933E-2</v>
      </c>
      <c r="T110" s="66"/>
      <c r="U110" s="121">
        <f t="shared" si="99"/>
        <v>1.8313554028732042</v>
      </c>
      <c r="V110" s="122">
        <f t="shared" si="100"/>
        <v>2.1490453320838703</v>
      </c>
      <c r="W110" s="122">
        <f t="shared" si="101"/>
        <v>2.3327048620112651</v>
      </c>
      <c r="X110" s="123">
        <f t="shared" si="104"/>
        <v>8.5460984552292008E-2</v>
      </c>
    </row>
    <row r="111" spans="1:24" ht="20.100000000000001" customHeight="1" thickBot="1" x14ac:dyDescent="0.3">
      <c r="A111" s="28" t="s">
        <v>22</v>
      </c>
      <c r="B111" s="29"/>
      <c r="C111" s="38">
        <v>12210</v>
      </c>
      <c r="D111" s="38">
        <v>14609</v>
      </c>
      <c r="E111" s="39">
        <v>12312</v>
      </c>
      <c r="F111" s="52">
        <f t="shared" ref="F111:H113" si="111">C111/C138</f>
        <v>1.4501607712840992E-4</v>
      </c>
      <c r="G111" s="52">
        <f t="shared" si="111"/>
        <v>1.7256888314538652E-4</v>
      </c>
      <c r="H111" s="53">
        <f t="shared" si="111"/>
        <v>1.4306538978404819E-4</v>
      </c>
      <c r="I111" s="30">
        <f t="shared" si="96"/>
        <v>-0.1572318433842152</v>
      </c>
      <c r="J111" s="44">
        <f t="shared" si="102"/>
        <v>-0.17096647335013526</v>
      </c>
      <c r="K111" s="1"/>
      <c r="L111" s="37">
        <v>41727</v>
      </c>
      <c r="M111" s="38">
        <v>51471</v>
      </c>
      <c r="N111" s="118">
        <v>41400</v>
      </c>
      <c r="O111" s="52">
        <f t="shared" ref="O111:Q113" si="112">L111/L138</f>
        <v>1.5427714500580107E-4</v>
      </c>
      <c r="P111" s="52">
        <f t="shared" si="112"/>
        <v>1.7793596889583436E-4</v>
      </c>
      <c r="Q111" s="53">
        <f t="shared" si="112"/>
        <v>1.3420600126512171E-4</v>
      </c>
      <c r="R111" s="30">
        <f t="shared" si="98"/>
        <v>-0.19566357754852248</v>
      </c>
      <c r="S111" s="44">
        <f t="shared" si="103"/>
        <v>-0.24576238240123693</v>
      </c>
      <c r="T111" s="65"/>
      <c r="U111" s="105">
        <f t="shared" si="99"/>
        <v>3.4174447174447176</v>
      </c>
      <c r="V111" s="78">
        <f t="shared" si="100"/>
        <v>3.5232390991854334</v>
      </c>
      <c r="W111" s="78">
        <f t="shared" si="101"/>
        <v>3.3625730994152048</v>
      </c>
      <c r="X111" s="61">
        <f t="shared" si="104"/>
        <v>-4.5601787232485681E-2</v>
      </c>
    </row>
    <row r="112" spans="1:24" ht="20.100000000000001" customHeight="1" x14ac:dyDescent="0.25">
      <c r="A112" s="63"/>
      <c r="B112" s="21" t="s">
        <v>29</v>
      </c>
      <c r="C112" s="72">
        <v>8251</v>
      </c>
      <c r="D112" s="72">
        <v>10349</v>
      </c>
      <c r="E112" s="73">
        <v>10011</v>
      </c>
      <c r="F112" s="74">
        <f t="shared" si="111"/>
        <v>1.741015549499197E-4</v>
      </c>
      <c r="G112" s="74">
        <f t="shared" si="111"/>
        <v>2.1881198223633203E-4</v>
      </c>
      <c r="H112" s="75">
        <f t="shared" si="111"/>
        <v>2.0331835210221752E-4</v>
      </c>
      <c r="I112" s="112">
        <f t="shared" si="96"/>
        <v>-3.2660160401971207E-2</v>
      </c>
      <c r="J112" s="125">
        <f t="shared" si="102"/>
        <v>-7.0807960221210914E-2</v>
      </c>
      <c r="K112" s="22"/>
      <c r="L112" s="71">
        <v>23312</v>
      </c>
      <c r="M112" s="72">
        <v>30071</v>
      </c>
      <c r="N112" s="119">
        <v>28487</v>
      </c>
      <c r="O112" s="74">
        <f t="shared" si="112"/>
        <v>1.7554741923455722E-4</v>
      </c>
      <c r="P112" s="74">
        <f t="shared" si="112"/>
        <v>2.0964892752941124E-4</v>
      </c>
      <c r="Q112" s="75">
        <f t="shared" si="112"/>
        <v>1.7962714079269501E-4</v>
      </c>
      <c r="R112" s="124">
        <f t="shared" si="98"/>
        <v>-5.2675335040404378E-2</v>
      </c>
      <c r="S112" s="125">
        <f t="shared" si="103"/>
        <v>-0.14320028769288373</v>
      </c>
      <c r="T112" s="66"/>
      <c r="U112" s="121">
        <f t="shared" si="99"/>
        <v>2.8253545024845472</v>
      </c>
      <c r="V112" s="122">
        <f t="shared" si="100"/>
        <v>2.9056913711469705</v>
      </c>
      <c r="W112" s="122">
        <f t="shared" si="101"/>
        <v>2.8455698731395467</v>
      </c>
      <c r="X112" s="123">
        <f t="shared" si="104"/>
        <v>-2.0690944194700186E-2</v>
      </c>
    </row>
    <row r="113" spans="1:24" ht="20.100000000000001" customHeight="1" thickBot="1" x14ac:dyDescent="0.3">
      <c r="A113" s="63"/>
      <c r="B113" s="21" t="s">
        <v>30</v>
      </c>
      <c r="C113" s="72">
        <v>3959</v>
      </c>
      <c r="D113" s="72">
        <v>4260</v>
      </c>
      <c r="E113" s="73">
        <v>2301</v>
      </c>
      <c r="F113" s="74">
        <f t="shared" si="111"/>
        <v>1.0756491640516039E-4</v>
      </c>
      <c r="G113" s="74">
        <f t="shared" si="111"/>
        <v>1.1402649863407764E-4</v>
      </c>
      <c r="H113" s="75">
        <f t="shared" si="111"/>
        <v>6.24923683809148E-5</v>
      </c>
      <c r="I113" s="81">
        <f t="shared" si="96"/>
        <v>-0.45985915492957746</v>
      </c>
      <c r="J113" s="90">
        <f t="shared" si="102"/>
        <v>-0.45194872131030683</v>
      </c>
      <c r="K113" s="22"/>
      <c r="L113" s="71">
        <v>18415</v>
      </c>
      <c r="M113" s="72">
        <v>21400</v>
      </c>
      <c r="N113" s="119">
        <v>12913</v>
      </c>
      <c r="O113" s="74">
        <f t="shared" si="112"/>
        <v>1.3376017270991472E-4</v>
      </c>
      <c r="P113" s="74">
        <f t="shared" si="112"/>
        <v>1.4674425012313317E-4</v>
      </c>
      <c r="Q113" s="75">
        <f t="shared" si="112"/>
        <v>8.6149056387629637E-5</v>
      </c>
      <c r="R113" s="89">
        <f t="shared" si="98"/>
        <v>-0.39658878504672895</v>
      </c>
      <c r="S113" s="90">
        <f t="shared" si="103"/>
        <v>-0.4129306169383678</v>
      </c>
      <c r="T113" s="66"/>
      <c r="U113" s="107">
        <f t="shared" si="99"/>
        <v>4.6514271280626422</v>
      </c>
      <c r="V113" s="77">
        <f t="shared" si="100"/>
        <v>5.023474178403756</v>
      </c>
      <c r="W113" s="77">
        <f t="shared" si="101"/>
        <v>5.6119078661451542</v>
      </c>
      <c r="X113" s="91">
        <f t="shared" si="104"/>
        <v>0.1171367995223531</v>
      </c>
    </row>
    <row r="114" spans="1:24" ht="20.100000000000001" customHeight="1" thickBot="1" x14ac:dyDescent="0.3">
      <c r="A114" s="28" t="s">
        <v>31</v>
      </c>
      <c r="B114" s="29"/>
      <c r="C114" s="38">
        <v>1041669</v>
      </c>
      <c r="D114" s="38">
        <v>717548</v>
      </c>
      <c r="E114" s="39">
        <v>820332</v>
      </c>
      <c r="F114" s="52">
        <f t="shared" ref="F114:H116" si="113">C114/C138</f>
        <v>1.2371724164313976E-2</v>
      </c>
      <c r="G114" s="52">
        <f t="shared" si="113"/>
        <v>8.4760392198785558E-3</v>
      </c>
      <c r="H114" s="53">
        <f t="shared" si="113"/>
        <v>9.5322544941786724E-3</v>
      </c>
      <c r="I114" s="30">
        <f t="shared" si="96"/>
        <v>0.14324337884016122</v>
      </c>
      <c r="J114" s="44">
        <f t="shared" si="102"/>
        <v>0.1246118908726864</v>
      </c>
      <c r="K114" s="1"/>
      <c r="L114" s="37">
        <v>2266260</v>
      </c>
      <c r="M114" s="38">
        <v>1874529</v>
      </c>
      <c r="N114" s="118">
        <v>2017275</v>
      </c>
      <c r="O114" s="52">
        <f t="shared" ref="O114:Q116" si="114">L114/L138</f>
        <v>8.379038096216998E-3</v>
      </c>
      <c r="P114" s="52">
        <f t="shared" si="114"/>
        <v>6.4802730438176734E-3</v>
      </c>
      <c r="Q114" s="53">
        <f t="shared" si="114"/>
        <v>6.5393819130941649E-3</v>
      </c>
      <c r="R114" s="30">
        <f t="shared" si="98"/>
        <v>7.6150328962635419E-2</v>
      </c>
      <c r="S114" s="44">
        <f t="shared" si="103"/>
        <v>9.1213547449027141E-3</v>
      </c>
      <c r="T114" s="65"/>
      <c r="U114" s="105">
        <f t="shared" si="99"/>
        <v>2.1756047266454122</v>
      </c>
      <c r="V114" s="78">
        <f t="shared" si="100"/>
        <v>2.6124092046803837</v>
      </c>
      <c r="W114" s="78">
        <f t="shared" si="101"/>
        <v>2.4590958294934246</v>
      </c>
      <c r="X114" s="61">
        <f t="shared" si="104"/>
        <v>-5.8686585130799322E-2</v>
      </c>
    </row>
    <row r="115" spans="1:24" ht="20.100000000000001" customHeight="1" x14ac:dyDescent="0.25">
      <c r="A115" s="63"/>
      <c r="B115" s="21" t="s">
        <v>29</v>
      </c>
      <c r="C115" s="72">
        <v>777575</v>
      </c>
      <c r="D115" s="72">
        <v>510815</v>
      </c>
      <c r="E115" s="73">
        <v>622193</v>
      </c>
      <c r="F115" s="74">
        <f t="shared" si="113"/>
        <v>1.6407346574982887E-2</v>
      </c>
      <c r="G115" s="74">
        <f t="shared" si="113"/>
        <v>1.0800313335206488E-2</v>
      </c>
      <c r="H115" s="75">
        <f t="shared" si="113"/>
        <v>1.2636425476928882E-2</v>
      </c>
      <c r="I115" s="81">
        <f t="shared" si="96"/>
        <v>0.21803979914450436</v>
      </c>
      <c r="J115" s="125">
        <f t="shared" si="102"/>
        <v>0.1700054512064107</v>
      </c>
      <c r="K115" s="22"/>
      <c r="L115" s="71">
        <v>1308525</v>
      </c>
      <c r="M115" s="72">
        <v>974296</v>
      </c>
      <c r="N115" s="119">
        <v>1116830</v>
      </c>
      <c r="O115" s="74">
        <f t="shared" si="114"/>
        <v>9.853645622593471E-3</v>
      </c>
      <c r="P115" s="74">
        <f t="shared" si="114"/>
        <v>6.7925945760432061E-3</v>
      </c>
      <c r="Q115" s="75">
        <f t="shared" si="114"/>
        <v>7.0422641784500147E-3</v>
      </c>
      <c r="R115" s="124">
        <f t="shared" si="98"/>
        <v>0.14629434997167184</v>
      </c>
      <c r="S115" s="125">
        <f t="shared" si="103"/>
        <v>3.6756146655266018E-2</v>
      </c>
      <c r="T115" s="66"/>
      <c r="U115" s="121">
        <f t="shared" si="99"/>
        <v>1.6828280230202874</v>
      </c>
      <c r="V115" s="122">
        <f t="shared" si="100"/>
        <v>1.9073363154958254</v>
      </c>
      <c r="W115" s="122">
        <f t="shared" si="101"/>
        <v>1.7949896575499884</v>
      </c>
      <c r="X115" s="123">
        <f t="shared" si="104"/>
        <v>-5.8902384982184794E-2</v>
      </c>
    </row>
    <row r="116" spans="1:24" ht="20.100000000000001" customHeight="1" thickBot="1" x14ac:dyDescent="0.3">
      <c r="A116" s="63"/>
      <c r="B116" s="21" t="s">
        <v>30</v>
      </c>
      <c r="C116" s="72">
        <v>264094</v>
      </c>
      <c r="D116" s="72">
        <v>206733</v>
      </c>
      <c r="E116" s="73">
        <v>198139</v>
      </c>
      <c r="F116" s="74">
        <f t="shared" si="113"/>
        <v>7.1753596951514087E-3</v>
      </c>
      <c r="G116" s="74">
        <f t="shared" si="113"/>
        <v>5.5335774981499471E-3</v>
      </c>
      <c r="H116" s="75">
        <f t="shared" si="113"/>
        <v>5.3812148538140278E-3</v>
      </c>
      <c r="I116" s="81">
        <f t="shared" si="96"/>
        <v>-4.1570528169184405E-2</v>
      </c>
      <c r="J116" s="90">
        <f t="shared" si="102"/>
        <v>-2.7534202672115652E-2</v>
      </c>
      <c r="K116" s="22"/>
      <c r="L116" s="71">
        <v>957735</v>
      </c>
      <c r="M116" s="72">
        <v>900233</v>
      </c>
      <c r="N116" s="119">
        <v>900445</v>
      </c>
      <c r="O116" s="74">
        <f t="shared" si="114"/>
        <v>6.9566548471534165E-3</v>
      </c>
      <c r="P116" s="74">
        <f t="shared" si="114"/>
        <v>6.1730848841634834E-3</v>
      </c>
      <c r="Q116" s="75">
        <f t="shared" si="114"/>
        <v>6.0073172058359142E-3</v>
      </c>
      <c r="R116" s="89">
        <f t="shared" si="98"/>
        <v>2.3549458862316756E-4</v>
      </c>
      <c r="S116" s="90">
        <f t="shared" si="103"/>
        <v>-2.6853296437382865E-2</v>
      </c>
      <c r="T116" s="22"/>
      <c r="U116" s="107">
        <f t="shared" si="99"/>
        <v>3.6264928396707234</v>
      </c>
      <c r="V116" s="77">
        <f t="shared" si="100"/>
        <v>4.3545684530287856</v>
      </c>
      <c r="W116" s="77">
        <f t="shared" si="101"/>
        <v>4.5445116811935051</v>
      </c>
      <c r="X116" s="91">
        <f t="shared" si="104"/>
        <v>4.3619300101392602E-2</v>
      </c>
    </row>
    <row r="117" spans="1:24" ht="20.100000000000001" customHeight="1" thickBot="1" x14ac:dyDescent="0.3">
      <c r="A117" s="28" t="s">
        <v>32</v>
      </c>
      <c r="B117" s="29"/>
      <c r="C117" s="38">
        <v>3608437</v>
      </c>
      <c r="D117" s="38">
        <v>4385682</v>
      </c>
      <c r="E117" s="39">
        <v>4746002</v>
      </c>
      <c r="F117" s="52">
        <f t="shared" ref="F117:H119" si="115">C117/C138</f>
        <v>4.2856787739967907E-2</v>
      </c>
      <c r="G117" s="52">
        <f t="shared" si="115"/>
        <v>5.1805889833036148E-2</v>
      </c>
      <c r="H117" s="53">
        <f t="shared" si="115"/>
        <v>5.5148523882868117E-2</v>
      </c>
      <c r="I117" s="30">
        <f t="shared" si="96"/>
        <v>8.2158259536373138E-2</v>
      </c>
      <c r="J117" s="44">
        <f t="shared" si="102"/>
        <v>6.4522278463025287E-2</v>
      </c>
      <c r="K117" s="1"/>
      <c r="L117" s="37">
        <v>11166139</v>
      </c>
      <c r="M117" s="38">
        <v>13434809</v>
      </c>
      <c r="N117" s="118">
        <v>14559367</v>
      </c>
      <c r="O117" s="52">
        <f t="shared" ref="O117:Q119" si="116">L117/L138</f>
        <v>4.1284541080306048E-2</v>
      </c>
      <c r="P117" s="52">
        <f t="shared" si="116"/>
        <v>4.6444323140126975E-2</v>
      </c>
      <c r="Q117" s="53">
        <f t="shared" si="116"/>
        <v>4.719696681211042E-2</v>
      </c>
      <c r="R117" s="30">
        <f t="shared" si="98"/>
        <v>8.3704799971477076E-2</v>
      </c>
      <c r="S117" s="44">
        <f t="shared" si="103"/>
        <v>1.6205288851183108E-2</v>
      </c>
      <c r="T117" s="1"/>
      <c r="U117" s="105">
        <f t="shared" si="99"/>
        <v>3.0944530831492969</v>
      </c>
      <c r="V117" s="78">
        <f t="shared" si="100"/>
        <v>3.0633340492995158</v>
      </c>
      <c r="W117" s="78">
        <f t="shared" si="101"/>
        <v>3.0677119394387109</v>
      </c>
      <c r="X117" s="61">
        <f t="shared" si="104"/>
        <v>1.4291259355786469E-3</v>
      </c>
    </row>
    <row r="118" spans="1:24" ht="20.100000000000001" customHeight="1" x14ac:dyDescent="0.25">
      <c r="A118" s="63"/>
      <c r="B118" s="21" t="s">
        <v>29</v>
      </c>
      <c r="C118" s="72">
        <v>914613</v>
      </c>
      <c r="D118" s="72">
        <v>1469477</v>
      </c>
      <c r="E118" s="73">
        <v>1915724</v>
      </c>
      <c r="F118" s="74">
        <f t="shared" si="115"/>
        <v>1.9298938974355945E-2</v>
      </c>
      <c r="G118" s="74">
        <f t="shared" si="115"/>
        <v>3.1069588870489755E-2</v>
      </c>
      <c r="H118" s="75">
        <f t="shared" si="115"/>
        <v>3.8907386551060692E-2</v>
      </c>
      <c r="I118" s="81">
        <f t="shared" si="96"/>
        <v>0.30367743081382015</v>
      </c>
      <c r="J118" s="125">
        <f t="shared" si="102"/>
        <v>0.25226589618684542</v>
      </c>
      <c r="K118" s="22"/>
      <c r="L118" s="71">
        <v>1279049</v>
      </c>
      <c r="M118" s="72">
        <v>1993068</v>
      </c>
      <c r="N118" s="119">
        <v>2703244</v>
      </c>
      <c r="O118" s="74">
        <f t="shared" si="116"/>
        <v>9.6316811523910941E-3</v>
      </c>
      <c r="P118" s="74">
        <f t="shared" si="116"/>
        <v>1.3895266824953897E-2</v>
      </c>
      <c r="Q118" s="75">
        <f t="shared" si="116"/>
        <v>1.7045529209288729E-2</v>
      </c>
      <c r="R118" s="124">
        <f t="shared" si="98"/>
        <v>0.35632301557197243</v>
      </c>
      <c r="S118" s="125">
        <f t="shared" si="103"/>
        <v>0.22671478166057343</v>
      </c>
      <c r="T118" s="21"/>
      <c r="U118" s="121">
        <f t="shared" si="99"/>
        <v>1.3984592390442734</v>
      </c>
      <c r="V118" s="122">
        <f t="shared" si="100"/>
        <v>1.356311122936936</v>
      </c>
      <c r="W118" s="122">
        <f t="shared" si="101"/>
        <v>1.4110821809404694</v>
      </c>
      <c r="X118" s="123">
        <f t="shared" si="104"/>
        <v>4.0382370296376389E-2</v>
      </c>
    </row>
    <row r="119" spans="1:24" ht="20.100000000000001" customHeight="1" thickBot="1" x14ac:dyDescent="0.3">
      <c r="A119" s="63"/>
      <c r="B119" s="21" t="s">
        <v>30</v>
      </c>
      <c r="C119" s="72">
        <v>2693824</v>
      </c>
      <c r="D119" s="72">
        <v>2916205</v>
      </c>
      <c r="E119" s="73">
        <v>2830278</v>
      </c>
      <c r="F119" s="74">
        <f t="shared" si="115"/>
        <v>7.3190440356204797E-2</v>
      </c>
      <c r="G119" s="74">
        <f t="shared" si="115"/>
        <v>7.8057428509199625E-2</v>
      </c>
      <c r="H119" s="75">
        <f t="shared" si="115"/>
        <v>7.6866916730290655E-2</v>
      </c>
      <c r="I119" s="81">
        <f t="shared" si="96"/>
        <v>-2.9465349658203042E-2</v>
      </c>
      <c r="J119" s="90">
        <f t="shared" si="102"/>
        <v>-1.5251742231921718E-2</v>
      </c>
      <c r="K119" s="22"/>
      <c r="L119" s="71">
        <v>9887090</v>
      </c>
      <c r="M119" s="72">
        <v>11441741</v>
      </c>
      <c r="N119" s="119">
        <v>11856123</v>
      </c>
      <c r="O119" s="74">
        <f t="shared" si="116"/>
        <v>7.1816392397418979E-2</v>
      </c>
      <c r="P119" s="74">
        <f t="shared" si="116"/>
        <v>7.8458397343369526E-2</v>
      </c>
      <c r="Q119" s="75">
        <f t="shared" si="116"/>
        <v>7.9098103373783979E-2</v>
      </c>
      <c r="R119" s="89">
        <f t="shared" si="98"/>
        <v>3.621669114866348E-2</v>
      </c>
      <c r="S119" s="90">
        <f t="shared" si="103"/>
        <v>8.1534424876767344E-3</v>
      </c>
      <c r="T119" s="22"/>
      <c r="U119" s="107">
        <f t="shared" si="99"/>
        <v>3.6702806122448979</v>
      </c>
      <c r="V119" s="77">
        <f t="shared" si="100"/>
        <v>3.9235036631512532</v>
      </c>
      <c r="W119" s="77">
        <f t="shared" si="101"/>
        <v>4.1890312541736181</v>
      </c>
      <c r="X119" s="91">
        <f t="shared" si="104"/>
        <v>6.767614199424507E-2</v>
      </c>
    </row>
    <row r="120" spans="1:24" ht="20.100000000000001" customHeight="1" thickBot="1" x14ac:dyDescent="0.3">
      <c r="A120" s="28" t="s">
        <v>17</v>
      </c>
      <c r="B120" s="29"/>
      <c r="C120" s="38">
        <v>255998</v>
      </c>
      <c r="D120" s="38">
        <v>249482</v>
      </c>
      <c r="E120" s="39">
        <v>272002</v>
      </c>
      <c r="F120" s="52">
        <f t="shared" ref="F120:H122" si="117">C120/C138</f>
        <v>3.0404443663160268E-3</v>
      </c>
      <c r="G120" s="52">
        <f t="shared" si="117"/>
        <v>2.9470073314311262E-3</v>
      </c>
      <c r="H120" s="53">
        <f t="shared" si="117"/>
        <v>3.1606621306075923E-3</v>
      </c>
      <c r="I120" s="30">
        <f t="shared" si="96"/>
        <v>9.0267033292983065E-2</v>
      </c>
      <c r="J120" s="44">
        <f t="shared" si="102"/>
        <v>7.2498903174669407E-2</v>
      </c>
      <c r="K120" s="1"/>
      <c r="L120" s="37">
        <v>927790</v>
      </c>
      <c r="M120" s="38">
        <v>956013</v>
      </c>
      <c r="N120" s="118">
        <v>1046184</v>
      </c>
      <c r="O120" s="52">
        <f t="shared" ref="O120:Q122" si="118">L120/L138</f>
        <v>3.4303159193072152E-3</v>
      </c>
      <c r="P120" s="52">
        <f t="shared" si="118"/>
        <v>3.3049503493620346E-3</v>
      </c>
      <c r="Q120" s="53">
        <f t="shared" si="118"/>
        <v>3.3914051021147369E-3</v>
      </c>
      <c r="R120" s="30">
        <f t="shared" si="98"/>
        <v>9.431984711504969E-2</v>
      </c>
      <c r="S120" s="44">
        <f t="shared" si="103"/>
        <v>2.6159168403056633E-2</v>
      </c>
      <c r="T120" s="1"/>
      <c r="U120" s="105">
        <f t="shared" si="99"/>
        <v>3.6242080016250129</v>
      </c>
      <c r="V120" s="78">
        <f t="shared" si="100"/>
        <v>3.8319918871902581</v>
      </c>
      <c r="W120" s="78">
        <f t="shared" si="101"/>
        <v>3.846236424732171</v>
      </c>
      <c r="X120" s="61">
        <f t="shared" si="104"/>
        <v>3.7172671449358066E-3</v>
      </c>
    </row>
    <row r="121" spans="1:24" ht="20.100000000000001" customHeight="1" x14ac:dyDescent="0.25">
      <c r="A121" s="63"/>
      <c r="B121" s="21" t="s">
        <v>29</v>
      </c>
      <c r="C121" s="72">
        <v>99989</v>
      </c>
      <c r="D121" s="72">
        <v>79959</v>
      </c>
      <c r="E121" s="73">
        <v>111358</v>
      </c>
      <c r="F121" s="74">
        <f t="shared" si="117"/>
        <v>2.1098340053190548E-3</v>
      </c>
      <c r="G121" s="74">
        <f t="shared" si="117"/>
        <v>1.690596897056225E-3</v>
      </c>
      <c r="H121" s="75">
        <f t="shared" si="117"/>
        <v>2.2616247181499092E-3</v>
      </c>
      <c r="I121" s="81">
        <f t="shared" si="96"/>
        <v>0.39268875298590528</v>
      </c>
      <c r="J121" s="125">
        <f t="shared" si="102"/>
        <v>0.33776698755805962</v>
      </c>
      <c r="K121" s="22"/>
      <c r="L121" s="71">
        <v>226785</v>
      </c>
      <c r="M121" s="72">
        <v>192709</v>
      </c>
      <c r="N121" s="119">
        <v>273435</v>
      </c>
      <c r="O121" s="74">
        <f t="shared" si="118"/>
        <v>1.7077694522610271E-3</v>
      </c>
      <c r="P121" s="74">
        <f t="shared" si="118"/>
        <v>1.343528155873277E-3</v>
      </c>
      <c r="Q121" s="75">
        <f t="shared" si="118"/>
        <v>1.7241670671762754E-3</v>
      </c>
      <c r="R121" s="124">
        <f t="shared" si="98"/>
        <v>0.41890103731533035</v>
      </c>
      <c r="S121" s="125">
        <f t="shared" si="103"/>
        <v>0.28331293962022525</v>
      </c>
      <c r="T121" s="21"/>
      <c r="U121" s="121">
        <f t="shared" si="99"/>
        <v>2.268099490944004</v>
      </c>
      <c r="V121" s="122">
        <f t="shared" si="100"/>
        <v>2.4100976750584673</v>
      </c>
      <c r="W121" s="122">
        <f t="shared" si="101"/>
        <v>2.4554589701682858</v>
      </c>
      <c r="X121" s="123">
        <f t="shared" si="104"/>
        <v>1.8821351341587488E-2</v>
      </c>
    </row>
    <row r="122" spans="1:24" ht="20.100000000000001" customHeight="1" thickBot="1" x14ac:dyDescent="0.3">
      <c r="A122" s="63"/>
      <c r="B122" s="21" t="s">
        <v>30</v>
      </c>
      <c r="C122" s="72">
        <v>156009</v>
      </c>
      <c r="D122" s="72">
        <v>169523</v>
      </c>
      <c r="E122" s="73">
        <v>160644</v>
      </c>
      <c r="F122" s="74">
        <f t="shared" si="117"/>
        <v>4.2387206475000419E-3</v>
      </c>
      <c r="G122" s="74">
        <f t="shared" si="117"/>
        <v>4.5375854760433673E-3</v>
      </c>
      <c r="H122" s="75">
        <f t="shared" si="117"/>
        <v>4.3628961434957316E-3</v>
      </c>
      <c r="I122" s="81">
        <f t="shared" si="96"/>
        <v>-5.2376373707402536E-2</v>
      </c>
      <c r="J122" s="90">
        <f t="shared" si="102"/>
        <v>-3.8498301237502933E-2</v>
      </c>
      <c r="K122" s="22"/>
      <c r="L122" s="71">
        <v>701005</v>
      </c>
      <c r="M122" s="72">
        <v>763304</v>
      </c>
      <c r="N122" s="119">
        <v>772749</v>
      </c>
      <c r="O122" s="74">
        <f t="shared" si="118"/>
        <v>5.0918571746138347E-3</v>
      </c>
      <c r="P122" s="74">
        <f t="shared" si="118"/>
        <v>5.2341342568218707E-3</v>
      </c>
      <c r="Q122" s="75">
        <f t="shared" si="118"/>
        <v>5.1553935703929693E-3</v>
      </c>
      <c r="R122" s="89">
        <f t="shared" si="98"/>
        <v>1.2373837946611049E-2</v>
      </c>
      <c r="S122" s="90">
        <f t="shared" si="103"/>
        <v>-1.504368871055903E-2</v>
      </c>
      <c r="T122" s="22"/>
      <c r="U122" s="107">
        <f t="shared" si="99"/>
        <v>4.4933625624162712</v>
      </c>
      <c r="V122" s="77">
        <f t="shared" si="100"/>
        <v>4.5026574565103257</v>
      </c>
      <c r="W122" s="77">
        <f t="shared" si="101"/>
        <v>4.810319713154553</v>
      </c>
      <c r="X122" s="91">
        <f t="shared" si="104"/>
        <v>6.8329038932193928E-2</v>
      </c>
    </row>
    <row r="123" spans="1:24" ht="20.100000000000001" customHeight="1" thickBot="1" x14ac:dyDescent="0.3">
      <c r="A123" s="28" t="s">
        <v>11</v>
      </c>
      <c r="B123" s="29"/>
      <c r="C123" s="38">
        <v>2984289</v>
      </c>
      <c r="D123" s="38">
        <v>3836770</v>
      </c>
      <c r="E123" s="39">
        <v>4400503</v>
      </c>
      <c r="F123" s="52">
        <f t="shared" ref="F123:H125" si="119">C123/C138</f>
        <v>3.544388892690134E-2</v>
      </c>
      <c r="G123" s="52">
        <f t="shared" si="119"/>
        <v>4.5321864178638149E-2</v>
      </c>
      <c r="H123" s="53">
        <f t="shared" si="119"/>
        <v>5.1133826912026753E-2</v>
      </c>
      <c r="I123" s="30">
        <f t="shared" si="96"/>
        <v>0.14692905751452393</v>
      </c>
      <c r="J123" s="44">
        <f t="shared" si="102"/>
        <v>0.12823750387849214</v>
      </c>
      <c r="K123" s="1"/>
      <c r="L123" s="37">
        <v>8870855</v>
      </c>
      <c r="M123" s="38">
        <v>11864128</v>
      </c>
      <c r="N123" s="118">
        <v>14713075</v>
      </c>
      <c r="O123" s="52">
        <f t="shared" ref="O123:Q125" si="120">L123/L138</f>
        <v>3.2798192612946898E-2</v>
      </c>
      <c r="P123" s="52">
        <f t="shared" si="120"/>
        <v>4.1014456893866402E-2</v>
      </c>
      <c r="Q123" s="53">
        <f t="shared" si="120"/>
        <v>4.7695240629561132E-2</v>
      </c>
      <c r="R123" s="30">
        <f t="shared" si="98"/>
        <v>0.24013117525367225</v>
      </c>
      <c r="S123" s="44">
        <f t="shared" si="103"/>
        <v>0.16288850911722844</v>
      </c>
      <c r="T123" s="1"/>
      <c r="U123" s="105">
        <f t="shared" si="99"/>
        <v>2.9725187473465202</v>
      </c>
      <c r="V123" s="78">
        <f t="shared" si="100"/>
        <v>3.0922176726777995</v>
      </c>
      <c r="W123" s="78">
        <f t="shared" si="101"/>
        <v>3.3434984591534196</v>
      </c>
      <c r="X123" s="61">
        <f t="shared" si="104"/>
        <v>8.1262321438715507E-2</v>
      </c>
    </row>
    <row r="124" spans="1:24" ht="20.100000000000001" customHeight="1" x14ac:dyDescent="0.25">
      <c r="A124" s="63"/>
      <c r="B124" s="21" t="s">
        <v>29</v>
      </c>
      <c r="C124" s="72">
        <v>2925399</v>
      </c>
      <c r="D124" s="72">
        <v>3769825</v>
      </c>
      <c r="E124" s="73">
        <v>4333025</v>
      </c>
      <c r="F124" s="74">
        <f t="shared" si="119"/>
        <v>6.1727852957088852E-2</v>
      </c>
      <c r="G124" s="74">
        <f t="shared" si="119"/>
        <v>7.9706530189784561E-2</v>
      </c>
      <c r="H124" s="75">
        <f t="shared" si="119"/>
        <v>8.8001548558356915E-2</v>
      </c>
      <c r="I124" s="81">
        <f t="shared" si="96"/>
        <v>0.14939685529169125</v>
      </c>
      <c r="J124" s="125">
        <f t="shared" si="102"/>
        <v>0.1040694952950727</v>
      </c>
      <c r="K124" s="22"/>
      <c r="L124" s="71">
        <v>8536822</v>
      </c>
      <c r="M124" s="72">
        <v>11465074</v>
      </c>
      <c r="N124" s="119">
        <v>14303056</v>
      </c>
      <c r="O124" s="74">
        <f t="shared" si="120"/>
        <v>6.4285220940493798E-2</v>
      </c>
      <c r="P124" s="74">
        <f t="shared" si="120"/>
        <v>7.9932176121357362E-2</v>
      </c>
      <c r="Q124" s="75">
        <f t="shared" si="120"/>
        <v>9.0189105693045987E-2</v>
      </c>
      <c r="R124" s="124">
        <f t="shared" si="98"/>
        <v>0.24753281138874464</v>
      </c>
      <c r="S124" s="125">
        <f t="shared" si="103"/>
        <v>0.12832040949461951</v>
      </c>
      <c r="T124" s="21"/>
      <c r="U124" s="121">
        <f t="shared" si="99"/>
        <v>2.9181735551287193</v>
      </c>
      <c r="V124" s="122">
        <f t="shared" si="100"/>
        <v>3.0412748602388704</v>
      </c>
      <c r="W124" s="122">
        <f t="shared" si="101"/>
        <v>3.30094010535365</v>
      </c>
      <c r="X124" s="123">
        <f t="shared" si="104"/>
        <v>8.5380393764996551E-2</v>
      </c>
    </row>
    <row r="125" spans="1:24" ht="20.100000000000001" customHeight="1" thickBot="1" x14ac:dyDescent="0.3">
      <c r="A125" s="63"/>
      <c r="B125" s="21" t="s">
        <v>30</v>
      </c>
      <c r="C125" s="72">
        <v>58890</v>
      </c>
      <c r="D125" s="72">
        <v>66945</v>
      </c>
      <c r="E125" s="73">
        <v>67478</v>
      </c>
      <c r="F125" s="74">
        <f t="shared" si="119"/>
        <v>1.600024735311921E-3</v>
      </c>
      <c r="G125" s="74">
        <f t="shared" si="119"/>
        <v>1.791902335929185E-3</v>
      </c>
      <c r="H125" s="75">
        <f t="shared" si="119"/>
        <v>1.8326206143447932E-3</v>
      </c>
      <c r="I125" s="81">
        <f t="shared" si="96"/>
        <v>7.9617596534468597E-3</v>
      </c>
      <c r="J125" s="90">
        <f t="shared" si="102"/>
        <v>2.2723492011351092E-2</v>
      </c>
      <c r="K125" s="22"/>
      <c r="L125" s="71">
        <v>334033</v>
      </c>
      <c r="M125" s="72">
        <v>399054</v>
      </c>
      <c r="N125" s="119">
        <v>410019</v>
      </c>
      <c r="O125" s="74">
        <f t="shared" si="120"/>
        <v>2.4262998517953268E-3</v>
      </c>
      <c r="P125" s="74">
        <f t="shared" si="120"/>
        <v>2.7363962611512515E-3</v>
      </c>
      <c r="Q125" s="75">
        <f t="shared" si="120"/>
        <v>2.7354410246263079E-3</v>
      </c>
      <c r="R125" s="89">
        <f t="shared" si="98"/>
        <v>2.7477484250251847E-2</v>
      </c>
      <c r="S125" s="90">
        <f t="shared" si="103"/>
        <v>-3.4908559791037319E-4</v>
      </c>
      <c r="T125" s="22"/>
      <c r="U125" s="107">
        <f t="shared" si="99"/>
        <v>5.6721514688402106</v>
      </c>
      <c r="V125" s="77">
        <f t="shared" si="100"/>
        <v>5.9609231458660092</v>
      </c>
      <c r="W125" s="77">
        <f t="shared" si="101"/>
        <v>6.0763359909896559</v>
      </c>
      <c r="X125" s="91">
        <f t="shared" si="104"/>
        <v>1.9361572410757762E-2</v>
      </c>
    </row>
    <row r="126" spans="1:24" ht="20.100000000000001" customHeight="1" thickBot="1" x14ac:dyDescent="0.3">
      <c r="A126" s="28" t="s">
        <v>14</v>
      </c>
      <c r="B126" s="29"/>
      <c r="C126" s="38">
        <v>3398416</v>
      </c>
      <c r="D126" s="38">
        <v>3564717</v>
      </c>
      <c r="E126" s="39">
        <v>4085403</v>
      </c>
      <c r="F126" s="52">
        <f t="shared" ref="F126:H128" si="121">C126/C138</f>
        <v>4.0362404321901912E-2</v>
      </c>
      <c r="G126" s="52">
        <f t="shared" si="121"/>
        <v>4.2108236800559438E-2</v>
      </c>
      <c r="H126" s="53">
        <f t="shared" si="121"/>
        <v>4.7472366197199467E-2</v>
      </c>
      <c r="I126" s="30">
        <f t="shared" si="96"/>
        <v>0.14606657414880339</v>
      </c>
      <c r="J126" s="44">
        <f t="shared" si="102"/>
        <v>0.12738907644237343</v>
      </c>
      <c r="K126" s="1"/>
      <c r="L126" s="37">
        <v>8788141</v>
      </c>
      <c r="M126" s="38">
        <v>9477354</v>
      </c>
      <c r="N126" s="118">
        <v>11272503</v>
      </c>
      <c r="O126" s="52">
        <f t="shared" ref="O126:Q128" si="122">L126/L138</f>
        <v>3.249237432330207E-2</v>
      </c>
      <c r="P126" s="52">
        <f t="shared" si="122"/>
        <v>3.2763345700662728E-2</v>
      </c>
      <c r="Q126" s="53">
        <f t="shared" si="122"/>
        <v>3.6541969852151891E-2</v>
      </c>
      <c r="R126" s="30">
        <f t="shared" si="98"/>
        <v>0.18941457710664811</v>
      </c>
      <c r="S126" s="44">
        <f t="shared" si="103"/>
        <v>0.11533083910330713</v>
      </c>
      <c r="T126" s="1"/>
      <c r="U126" s="105">
        <f t="shared" si="99"/>
        <v>2.5859521023912317</v>
      </c>
      <c r="V126" s="78">
        <f t="shared" si="100"/>
        <v>2.6586553715203758</v>
      </c>
      <c r="W126" s="78">
        <f t="shared" si="101"/>
        <v>2.7592144520381465</v>
      </c>
      <c r="X126" s="61">
        <f t="shared" si="104"/>
        <v>3.7823285257263382E-2</v>
      </c>
    </row>
    <row r="127" spans="1:24" ht="20.100000000000001" customHeight="1" x14ac:dyDescent="0.25">
      <c r="A127" s="63"/>
      <c r="B127" s="21" t="s">
        <v>29</v>
      </c>
      <c r="C127" s="72">
        <v>3032923</v>
      </c>
      <c r="D127" s="72">
        <v>3225252</v>
      </c>
      <c r="E127" s="73">
        <v>3698272</v>
      </c>
      <c r="F127" s="74">
        <f t="shared" si="121"/>
        <v>6.3996680443991677E-2</v>
      </c>
      <c r="G127" s="74">
        <f t="shared" si="121"/>
        <v>6.819246142928731E-2</v>
      </c>
      <c r="H127" s="75">
        <f t="shared" si="121"/>
        <v>7.511003582716734E-2</v>
      </c>
      <c r="I127" s="81">
        <f t="shared" si="96"/>
        <v>0.14666140816283502</v>
      </c>
      <c r="J127" s="125">
        <f t="shared" si="102"/>
        <v>0.10144192265377107</v>
      </c>
      <c r="K127" s="22"/>
      <c r="L127" s="71">
        <v>7243169</v>
      </c>
      <c r="M127" s="72">
        <v>7913499</v>
      </c>
      <c r="N127" s="119">
        <v>9428452</v>
      </c>
      <c r="O127" s="74">
        <f t="shared" si="122"/>
        <v>5.4543566619326897E-2</v>
      </c>
      <c r="P127" s="74">
        <f t="shared" si="122"/>
        <v>5.517131383575765E-2</v>
      </c>
      <c r="Q127" s="75">
        <f t="shared" si="122"/>
        <v>5.945188594310271E-2</v>
      </c>
      <c r="R127" s="124">
        <f t="shared" si="98"/>
        <v>0.19143908402591572</v>
      </c>
      <c r="S127" s="125">
        <f t="shared" si="103"/>
        <v>7.7586916274789419E-2</v>
      </c>
      <c r="T127" s="21"/>
      <c r="U127" s="121">
        <f t="shared" si="99"/>
        <v>2.3881809726128886</v>
      </c>
      <c r="V127" s="122">
        <f t="shared" si="100"/>
        <v>2.4536064158707598</v>
      </c>
      <c r="W127" s="122">
        <f t="shared" si="101"/>
        <v>2.5494209187425909</v>
      </c>
      <c r="X127" s="123">
        <f t="shared" si="104"/>
        <v>3.9050477799564907E-2</v>
      </c>
    </row>
    <row r="128" spans="1:24" ht="20.100000000000001" customHeight="1" thickBot="1" x14ac:dyDescent="0.3">
      <c r="A128" s="63"/>
      <c r="B128" s="21" t="s">
        <v>30</v>
      </c>
      <c r="C128" s="72">
        <v>365493</v>
      </c>
      <c r="D128" s="72">
        <v>339465</v>
      </c>
      <c r="E128" s="73">
        <v>387131</v>
      </c>
      <c r="F128" s="74">
        <f t="shared" si="121"/>
        <v>9.9303420034532169E-3</v>
      </c>
      <c r="G128" s="74">
        <f t="shared" si="121"/>
        <v>9.0863862344641236E-3</v>
      </c>
      <c r="H128" s="75">
        <f t="shared" si="121"/>
        <v>1.051400828495086E-2</v>
      </c>
      <c r="I128" s="81">
        <f t="shared" si="96"/>
        <v>0.14041506488150471</v>
      </c>
      <c r="J128" s="90">
        <f t="shared" si="102"/>
        <v>0.15711659329116459</v>
      </c>
      <c r="K128" s="22"/>
      <c r="L128" s="71">
        <v>1544972</v>
      </c>
      <c r="M128" s="72">
        <v>1563855</v>
      </c>
      <c r="N128" s="119">
        <v>1844051</v>
      </c>
      <c r="O128" s="74">
        <f t="shared" si="122"/>
        <v>1.1222140730490488E-2</v>
      </c>
      <c r="P128" s="74">
        <f t="shared" si="122"/>
        <v>1.072367893814544E-2</v>
      </c>
      <c r="Q128" s="75">
        <f t="shared" si="122"/>
        <v>1.2302582945919988E-2</v>
      </c>
      <c r="R128" s="89">
        <f t="shared" si="98"/>
        <v>0.17917006372074137</v>
      </c>
      <c r="S128" s="90">
        <f t="shared" si="103"/>
        <v>0.14723529274624145</v>
      </c>
      <c r="T128" s="22"/>
      <c r="U128" s="107">
        <f t="shared" si="99"/>
        <v>4.2270905325136185</v>
      </c>
      <c r="V128" s="77">
        <f t="shared" si="100"/>
        <v>4.6068225001104679</v>
      </c>
      <c r="W128" s="77">
        <f t="shared" si="101"/>
        <v>4.763377254727728</v>
      </c>
      <c r="X128" s="91">
        <f t="shared" si="104"/>
        <v>3.3983239991014637E-2</v>
      </c>
    </row>
    <row r="129" spans="1:24" ht="20.100000000000001" customHeight="1" thickBot="1" x14ac:dyDescent="0.3">
      <c r="A129" s="28" t="s">
        <v>13</v>
      </c>
      <c r="B129" s="29"/>
      <c r="C129" s="38">
        <v>12390972</v>
      </c>
      <c r="D129" s="38">
        <v>13197036</v>
      </c>
      <c r="E129" s="39">
        <v>15578787</v>
      </c>
      <c r="F129" s="52">
        <f t="shared" ref="F129:H131" si="123">C129/C138</f>
        <v>0.14716545055265912</v>
      </c>
      <c r="G129" s="52">
        <f t="shared" si="123"/>
        <v>0.15589005156748986</v>
      </c>
      <c r="H129" s="53">
        <f t="shared" si="123"/>
        <v>0.18102544140007007</v>
      </c>
      <c r="I129" s="30">
        <f t="shared" si="96"/>
        <v>0.18047620693010158</v>
      </c>
      <c r="J129" s="44">
        <f t="shared" si="102"/>
        <v>0.16123793391458519</v>
      </c>
      <c r="K129" s="67"/>
      <c r="L129" s="37">
        <v>33521945</v>
      </c>
      <c r="M129" s="38">
        <v>37719984</v>
      </c>
      <c r="N129" s="118">
        <v>46700136</v>
      </c>
      <c r="O129" s="52">
        <f t="shared" ref="O129:Q131" si="124">L129/L138</f>
        <v>0.12394061326339031</v>
      </c>
      <c r="P129" s="52">
        <f t="shared" si="124"/>
        <v>0.13039851372181169</v>
      </c>
      <c r="Q129" s="53">
        <f t="shared" si="124"/>
        <v>0.15138740364969461</v>
      </c>
      <c r="R129" s="30">
        <f t="shared" si="98"/>
        <v>0.23807412007385792</v>
      </c>
      <c r="S129" s="44">
        <f t="shared" si="103"/>
        <v>0.1609595794370785</v>
      </c>
      <c r="T129" s="41"/>
      <c r="U129" s="105">
        <f t="shared" si="99"/>
        <v>2.7053523323271169</v>
      </c>
      <c r="V129" s="78">
        <f t="shared" si="100"/>
        <v>2.8582163449429099</v>
      </c>
      <c r="W129" s="78">
        <f t="shared" si="101"/>
        <v>2.9976747226854057</v>
      </c>
      <c r="X129" s="61">
        <f t="shared" si="104"/>
        <v>4.8792100006439978E-2</v>
      </c>
    </row>
    <row r="130" spans="1:24" ht="20.100000000000001" customHeight="1" x14ac:dyDescent="0.25">
      <c r="A130" s="63"/>
      <c r="B130" s="21" t="s">
        <v>29</v>
      </c>
      <c r="C130" s="72">
        <v>10817653</v>
      </c>
      <c r="D130" s="72">
        <v>11445768</v>
      </c>
      <c r="E130" s="73">
        <v>13603563</v>
      </c>
      <c r="F130" s="74">
        <f t="shared" si="123"/>
        <v>0.22825963013073125</v>
      </c>
      <c r="G130" s="74">
        <f t="shared" si="123"/>
        <v>0.24200127396822665</v>
      </c>
      <c r="H130" s="75">
        <f t="shared" si="123"/>
        <v>0.27628149154716797</v>
      </c>
      <c r="I130" s="81">
        <f t="shared" si="96"/>
        <v>0.18852339135303109</v>
      </c>
      <c r="J130" s="125">
        <f t="shared" si="102"/>
        <v>0.14165304593992387</v>
      </c>
      <c r="K130" s="22"/>
      <c r="L130" s="71">
        <v>28123506</v>
      </c>
      <c r="M130" s="72">
        <v>31984560</v>
      </c>
      <c r="N130" s="119">
        <v>40111590</v>
      </c>
      <c r="O130" s="74">
        <f t="shared" si="124"/>
        <v>0.2117797228091792</v>
      </c>
      <c r="P130" s="74">
        <f t="shared" si="124"/>
        <v>0.22298988066576123</v>
      </c>
      <c r="Q130" s="75">
        <f t="shared" si="124"/>
        <v>0.25292695701017509</v>
      </c>
      <c r="R130" s="124">
        <f t="shared" si="98"/>
        <v>0.25409228702849124</v>
      </c>
      <c r="S130" s="125">
        <f t="shared" si="103"/>
        <v>0.13425307128302583</v>
      </c>
      <c r="T130" s="21"/>
      <c r="U130" s="121">
        <f t="shared" si="99"/>
        <v>2.5997788984357326</v>
      </c>
      <c r="V130" s="122">
        <f t="shared" si="100"/>
        <v>2.794444199812542</v>
      </c>
      <c r="W130" s="122">
        <f t="shared" si="101"/>
        <v>2.9486091254180984</v>
      </c>
      <c r="X130" s="123">
        <f t="shared" si="104"/>
        <v>5.5168367869323762E-2</v>
      </c>
    </row>
    <row r="131" spans="1:24" ht="20.100000000000001" customHeight="1" thickBot="1" x14ac:dyDescent="0.3">
      <c r="A131" s="63"/>
      <c r="B131" s="21" t="s">
        <v>30</v>
      </c>
      <c r="C131" s="72">
        <v>1573319</v>
      </c>
      <c r="D131" s="72">
        <v>1751268</v>
      </c>
      <c r="E131" s="73">
        <v>1975224</v>
      </c>
      <c r="F131" s="74">
        <f t="shared" si="123"/>
        <v>4.2746634683922841E-2</v>
      </c>
      <c r="G131" s="74">
        <f t="shared" si="123"/>
        <v>4.6875811786362416E-2</v>
      </c>
      <c r="H131" s="75">
        <f t="shared" si="123"/>
        <v>5.3644687458854437E-2</v>
      </c>
      <c r="I131" s="81">
        <f t="shared" si="96"/>
        <v>0.12788219735642975</v>
      </c>
      <c r="J131" s="90">
        <f t="shared" si="102"/>
        <v>0.14440018027509213</v>
      </c>
      <c r="K131" s="22"/>
      <c r="L131" s="71">
        <v>5398439</v>
      </c>
      <c r="M131" s="72">
        <v>5735424</v>
      </c>
      <c r="N131" s="119">
        <v>6588546</v>
      </c>
      <c r="O131" s="74">
        <f t="shared" si="124"/>
        <v>3.9212388433556303E-2</v>
      </c>
      <c r="P131" s="74">
        <f t="shared" si="124"/>
        <v>3.9328995047580417E-2</v>
      </c>
      <c r="Q131" s="75">
        <f t="shared" si="124"/>
        <v>4.3955472846471902E-2</v>
      </c>
      <c r="R131" s="89">
        <f t="shared" si="98"/>
        <v>0.14874610839582217</v>
      </c>
      <c r="S131" s="90">
        <f t="shared" si="103"/>
        <v>0.11763529155256441</v>
      </c>
      <c r="T131" s="22"/>
      <c r="U131" s="107">
        <f t="shared" si="99"/>
        <v>3.4312424880141918</v>
      </c>
      <c r="V131" s="77">
        <f t="shared" si="100"/>
        <v>3.2750121626158877</v>
      </c>
      <c r="W131" s="77">
        <f t="shared" si="101"/>
        <v>3.3355943427175854</v>
      </c>
      <c r="X131" s="91">
        <f t="shared" si="104"/>
        <v>1.8498306905006482E-2</v>
      </c>
    </row>
    <row r="132" spans="1:24" ht="20.100000000000001" customHeight="1" thickBot="1" x14ac:dyDescent="0.3">
      <c r="A132" s="28" t="s">
        <v>8</v>
      </c>
      <c r="B132" s="29"/>
      <c r="C132" s="38">
        <v>37960398</v>
      </c>
      <c r="D132" s="38">
        <v>34839266</v>
      </c>
      <c r="E132" s="39">
        <v>31644222</v>
      </c>
      <c r="F132" s="52">
        <f t="shared" ref="F132:H134" si="125">C132/C138</f>
        <v>0.45084914039255841</v>
      </c>
      <c r="G132" s="52">
        <f t="shared" si="125"/>
        <v>0.41153899809877736</v>
      </c>
      <c r="H132" s="53">
        <f t="shared" si="125"/>
        <v>0.36770573057528855</v>
      </c>
      <c r="I132" s="30">
        <f t="shared" si="96"/>
        <v>-9.1708131853294503E-2</v>
      </c>
      <c r="J132" s="44">
        <f t="shared" si="102"/>
        <v>-0.1065106046474069</v>
      </c>
      <c r="K132" s="1"/>
      <c r="L132" s="37">
        <v>122245353</v>
      </c>
      <c r="M132" s="38">
        <v>123110551</v>
      </c>
      <c r="N132" s="118">
        <v>121120573</v>
      </c>
      <c r="O132" s="52">
        <f t="shared" ref="O132:Q134" si="126">L132/L138</f>
        <v>0.45197747384346676</v>
      </c>
      <c r="P132" s="52">
        <f t="shared" si="126"/>
        <v>0.42559490146849738</v>
      </c>
      <c r="Q132" s="53">
        <f t="shared" si="126"/>
        <v>0.3926354534606345</v>
      </c>
      <c r="R132" s="30">
        <f t="shared" si="98"/>
        <v>-1.6164154768505586E-2</v>
      </c>
      <c r="S132" s="44">
        <f t="shared" si="103"/>
        <v>-7.7443239790086035E-2</v>
      </c>
      <c r="T132" s="1"/>
      <c r="U132" s="105">
        <f t="shared" si="99"/>
        <v>3.2203390754754468</v>
      </c>
      <c r="V132" s="78">
        <f t="shared" si="100"/>
        <v>3.5336723511913255</v>
      </c>
      <c r="W132" s="78">
        <f t="shared" si="101"/>
        <v>3.8275731032350868</v>
      </c>
      <c r="X132" s="61">
        <f t="shared" si="104"/>
        <v>8.3171477951167999E-2</v>
      </c>
    </row>
    <row r="133" spans="1:24" ht="20.100000000000001" customHeight="1" x14ac:dyDescent="0.25">
      <c r="A133" s="63"/>
      <c r="B133" s="21" t="s">
        <v>29</v>
      </c>
      <c r="C133" s="72">
        <v>26973643</v>
      </c>
      <c r="D133" s="72">
        <v>25155099</v>
      </c>
      <c r="E133" s="73">
        <v>23463171</v>
      </c>
      <c r="F133" s="74">
        <f t="shared" si="125"/>
        <v>0.56916170027439295</v>
      </c>
      <c r="G133" s="74">
        <f t="shared" si="125"/>
        <v>0.5318617330699752</v>
      </c>
      <c r="H133" s="75">
        <f t="shared" si="125"/>
        <v>0.4765251486177744</v>
      </c>
      <c r="I133" s="81">
        <f t="shared" si="96"/>
        <v>-6.7259842626737426E-2</v>
      </c>
      <c r="J133" s="125">
        <f t="shared" si="102"/>
        <v>-0.10404317703548782</v>
      </c>
      <c r="K133" s="22"/>
      <c r="L133" s="71">
        <v>81717045</v>
      </c>
      <c r="M133" s="72">
        <v>84486007</v>
      </c>
      <c r="N133" s="119">
        <v>86270797</v>
      </c>
      <c r="O133" s="74">
        <f t="shared" si="126"/>
        <v>0.61535759940048806</v>
      </c>
      <c r="P133" s="74">
        <f t="shared" si="126"/>
        <v>0.5890193461737997</v>
      </c>
      <c r="Q133" s="75">
        <f t="shared" si="126"/>
        <v>0.54398766451423497</v>
      </c>
      <c r="R133" s="124">
        <f t="shared" si="98"/>
        <v>2.1125273443210541E-2</v>
      </c>
      <c r="S133" s="125">
        <f t="shared" si="103"/>
        <v>-7.6451956887469363E-2</v>
      </c>
      <c r="T133" s="21"/>
      <c r="U133" s="121">
        <f t="shared" si="99"/>
        <v>3.0295145894827775</v>
      </c>
      <c r="V133" s="122">
        <f t="shared" si="100"/>
        <v>3.3586036373778532</v>
      </c>
      <c r="W133" s="122">
        <f t="shared" si="101"/>
        <v>3.676860088519152</v>
      </c>
      <c r="X133" s="123">
        <f t="shared" si="104"/>
        <v>9.4758562040315575E-2</v>
      </c>
    </row>
    <row r="134" spans="1:24" ht="20.100000000000001" customHeight="1" thickBot="1" x14ac:dyDescent="0.3">
      <c r="A134" s="63"/>
      <c r="B134" s="21" t="s">
        <v>30</v>
      </c>
      <c r="C134" s="72">
        <v>10986755</v>
      </c>
      <c r="D134" s="72">
        <v>9684167</v>
      </c>
      <c r="E134" s="73">
        <v>8181051</v>
      </c>
      <c r="F134" s="74">
        <f t="shared" si="125"/>
        <v>0.29850704297524072</v>
      </c>
      <c r="G134" s="74">
        <f t="shared" si="125"/>
        <v>0.25921400356753049</v>
      </c>
      <c r="H134" s="75">
        <f t="shared" si="125"/>
        <v>0.22218741974578507</v>
      </c>
      <c r="I134" s="81">
        <f t="shared" si="96"/>
        <v>-0.15521376283577101</v>
      </c>
      <c r="J134" s="90">
        <f t="shared" si="102"/>
        <v>-0.14284175743653157</v>
      </c>
      <c r="K134" s="22"/>
      <c r="L134" s="71">
        <v>40528308</v>
      </c>
      <c r="M134" s="72">
        <v>38624544</v>
      </c>
      <c r="N134" s="119">
        <v>34849776</v>
      </c>
      <c r="O134" s="74">
        <f t="shared" si="126"/>
        <v>0.29438357196419324</v>
      </c>
      <c r="P134" s="74">
        <f t="shared" si="126"/>
        <v>0.26485653016953098</v>
      </c>
      <c r="Q134" s="75">
        <f t="shared" si="126"/>
        <v>0.23250021820802771</v>
      </c>
      <c r="R134" s="89">
        <f t="shared" si="98"/>
        <v>-9.7729775139869607E-2</v>
      </c>
      <c r="S134" s="90">
        <f t="shared" si="103"/>
        <v>-0.1221654302455463</v>
      </c>
      <c r="T134" s="22"/>
      <c r="U134" s="107">
        <f t="shared" si="99"/>
        <v>3.6888333270378744</v>
      </c>
      <c r="V134" s="77">
        <f t="shared" si="100"/>
        <v>3.9884219262224621</v>
      </c>
      <c r="W134" s="77">
        <f t="shared" si="101"/>
        <v>4.2598164954600577</v>
      </c>
      <c r="X134" s="91">
        <f t="shared" si="104"/>
        <v>6.8045601558168259E-2</v>
      </c>
    </row>
    <row r="135" spans="1:24" ht="20.100000000000001" customHeight="1" thickBot="1" x14ac:dyDescent="0.3">
      <c r="A135" s="28" t="s">
        <v>9</v>
      </c>
      <c r="B135" s="29"/>
      <c r="C135" s="38">
        <v>92214</v>
      </c>
      <c r="D135" s="38">
        <v>102073</v>
      </c>
      <c r="E135" s="39">
        <v>88452</v>
      </c>
      <c r="F135" s="52">
        <f t="shared" ref="F135:H137" si="127">C135/C138</f>
        <v>1.095209871934414E-3</v>
      </c>
      <c r="G135" s="52">
        <f t="shared" si="127"/>
        <v>1.2057378060989143E-3</v>
      </c>
      <c r="H135" s="53">
        <f t="shared" si="127"/>
        <v>1.0278118792380305E-3</v>
      </c>
      <c r="I135" s="30">
        <f t="shared" si="96"/>
        <v>-0.13344371185328147</v>
      </c>
      <c r="J135" s="44">
        <f t="shared" si="102"/>
        <v>-0.14756601805209335</v>
      </c>
      <c r="K135" s="1"/>
      <c r="L135" s="37">
        <v>529829</v>
      </c>
      <c r="M135" s="38">
        <v>649171</v>
      </c>
      <c r="N135" s="118">
        <v>558308</v>
      </c>
      <c r="O135" s="52">
        <f t="shared" ref="O135:Q137" si="128">L135/L138</f>
        <v>1.9589355923329875E-3</v>
      </c>
      <c r="P135" s="52">
        <f t="shared" si="128"/>
        <v>2.244193251813209E-3</v>
      </c>
      <c r="Q135" s="53">
        <f t="shared" si="128"/>
        <v>1.809861936094869E-3</v>
      </c>
      <c r="R135" s="30">
        <f t="shared" si="98"/>
        <v>-0.13996774347591004</v>
      </c>
      <c r="S135" s="44">
        <f t="shared" si="103"/>
        <v>-0.19353561257143048</v>
      </c>
      <c r="T135" s="1"/>
      <c r="U135" s="105">
        <f t="shared" si="99"/>
        <v>5.7456459973539813</v>
      </c>
      <c r="V135" s="78">
        <f t="shared" si="100"/>
        <v>6.3598698970344749</v>
      </c>
      <c r="W135" s="78">
        <f t="shared" si="101"/>
        <v>6.3119884230995345</v>
      </c>
      <c r="X135" s="61">
        <f t="shared" si="104"/>
        <v>-7.5286876477248348E-3</v>
      </c>
    </row>
    <row r="136" spans="1:24" ht="20.100000000000001" customHeight="1" x14ac:dyDescent="0.25">
      <c r="A136" s="63"/>
      <c r="B136" s="21" t="s">
        <v>29</v>
      </c>
      <c r="C136" s="72">
        <v>72657</v>
      </c>
      <c r="D136" s="72">
        <v>85730</v>
      </c>
      <c r="E136" s="73">
        <v>73844</v>
      </c>
      <c r="F136" s="74">
        <f t="shared" si="127"/>
        <v>1.5331107354255623E-3</v>
      </c>
      <c r="G136" s="74">
        <f t="shared" si="127"/>
        <v>1.8126148649261519E-3</v>
      </c>
      <c r="H136" s="75">
        <f t="shared" si="127"/>
        <v>1.4997343314989663E-3</v>
      </c>
      <c r="I136" s="81">
        <f t="shared" si="96"/>
        <v>-0.13864458182666511</v>
      </c>
      <c r="J136" s="125">
        <f t="shared" si="102"/>
        <v>-0.17261280345945568</v>
      </c>
      <c r="K136" s="22"/>
      <c r="L136" s="71">
        <v>447205</v>
      </c>
      <c r="M136" s="72">
        <v>575637</v>
      </c>
      <c r="N136" s="119">
        <v>480592</v>
      </c>
      <c r="O136" s="74">
        <f t="shared" si="128"/>
        <v>3.3676082540661533E-3</v>
      </c>
      <c r="P136" s="74">
        <f t="shared" si="128"/>
        <v>4.0132246914385186E-3</v>
      </c>
      <c r="Q136" s="75">
        <f t="shared" si="128"/>
        <v>3.0304127092302762E-3</v>
      </c>
      <c r="R136" s="124">
        <f t="shared" si="98"/>
        <v>-0.16511273597770817</v>
      </c>
      <c r="S136" s="125">
        <f t="shared" si="103"/>
        <v>-0.24489333585156398</v>
      </c>
      <c r="T136" s="21"/>
      <c r="U136" s="121">
        <f t="shared" si="99"/>
        <v>6.1550160342430873</v>
      </c>
      <c r="V136" s="122">
        <f t="shared" si="100"/>
        <v>6.7145340020996152</v>
      </c>
      <c r="W136" s="122">
        <f t="shared" si="101"/>
        <v>6.5082064893559393</v>
      </c>
      <c r="X136" s="123">
        <f t="shared" si="104"/>
        <v>-3.0728493247507253E-2</v>
      </c>
    </row>
    <row r="137" spans="1:24" ht="20.100000000000001" customHeight="1" thickBot="1" x14ac:dyDescent="0.3">
      <c r="A137" s="63"/>
      <c r="B137" s="21" t="s">
        <v>30</v>
      </c>
      <c r="C137" s="72">
        <v>19557</v>
      </c>
      <c r="D137" s="72">
        <v>16343</v>
      </c>
      <c r="E137" s="73">
        <v>14608</v>
      </c>
      <c r="F137" s="74">
        <f t="shared" si="127"/>
        <v>5.3135818897088192E-4</v>
      </c>
      <c r="G137" s="74">
        <f t="shared" si="127"/>
        <v>4.3744954628561756E-4</v>
      </c>
      <c r="H137" s="75">
        <f t="shared" si="127"/>
        <v>3.9673555728309581E-4</v>
      </c>
      <c r="I137" s="81">
        <f t="shared" si="96"/>
        <v>-0.10616165942605396</v>
      </c>
      <c r="J137" s="90">
        <f t="shared" si="102"/>
        <v>-9.3071279529774523E-2</v>
      </c>
      <c r="K137" s="22"/>
      <c r="L137" s="71">
        <v>82624</v>
      </c>
      <c r="M137" s="72">
        <v>73534</v>
      </c>
      <c r="N137" s="119">
        <v>77716</v>
      </c>
      <c r="O137" s="74">
        <f t="shared" si="128"/>
        <v>6.0015207765321715E-4</v>
      </c>
      <c r="P137" s="74">
        <f t="shared" si="128"/>
        <v>5.0423792937170442E-4</v>
      </c>
      <c r="Q137" s="75">
        <f t="shared" si="128"/>
        <v>5.1848215489979277E-4</v>
      </c>
      <c r="R137" s="89">
        <f t="shared" si="98"/>
        <v>5.6871651208964563E-2</v>
      </c>
      <c r="S137" s="90">
        <f t="shared" si="103"/>
        <v>2.8249016383668474E-2</v>
      </c>
      <c r="T137" s="22"/>
      <c r="U137" s="107">
        <f t="shared" si="99"/>
        <v>4.2247788515621005</v>
      </c>
      <c r="V137" s="77">
        <f t="shared" si="100"/>
        <v>4.4994187113749007</v>
      </c>
      <c r="W137" s="77">
        <f t="shared" si="101"/>
        <v>5.3200985761226729</v>
      </c>
      <c r="X137" s="91">
        <f t="shared" si="104"/>
        <v>0.18239686443784972</v>
      </c>
    </row>
    <row r="138" spans="1:24" ht="20.100000000000001" customHeight="1" thickBot="1" x14ac:dyDescent="0.3">
      <c r="A138" s="28" t="s">
        <v>33</v>
      </c>
      <c r="B138" s="29"/>
      <c r="C138" s="92">
        <f t="shared" ref="C138:E138" si="129">C100+C103+C106+C109+C111+C114+C117+C120+C123+C126+C129+C132+C135</f>
        <v>84197561</v>
      </c>
      <c r="D138" s="38">
        <f t="shared" si="129"/>
        <v>84656050</v>
      </c>
      <c r="E138" s="93">
        <f t="shared" si="129"/>
        <v>86058550</v>
      </c>
      <c r="F138" s="52">
        <f t="shared" ref="F138:H138" si="130">F100+F103+F106+F109+F111+F114+F117+F120+F123+F126+F129+F132+F135</f>
        <v>1</v>
      </c>
      <c r="G138" s="52">
        <f t="shared" si="130"/>
        <v>0.99999999999999989</v>
      </c>
      <c r="H138" s="53">
        <f t="shared" si="130"/>
        <v>1</v>
      </c>
      <c r="I138" s="30">
        <f t="shared" si="96"/>
        <v>1.6567038032131193E-2</v>
      </c>
      <c r="J138" s="44">
        <f t="shared" si="102"/>
        <v>1.1102230246251565E-16</v>
      </c>
      <c r="K138" s="1"/>
      <c r="L138" s="37">
        <f t="shared" ref="L138" si="131">L100+L103+L106+L109+L111+L114+L117+L120+L123+L126+L129+L132+L135</f>
        <v>270467800</v>
      </c>
      <c r="M138" s="38">
        <f t="shared" ref="M138:N138" si="132">M100+M103+M106+M109+M111+M114+M117+M120+M123+M126+M129+M132+M135</f>
        <v>289266978</v>
      </c>
      <c r="N138" s="118">
        <f t="shared" si="132"/>
        <v>308480989</v>
      </c>
      <c r="O138" s="52">
        <f t="shared" ref="O138:Q138" si="133">O100+O103+O106+O109+O111+O114+O117+O120+O123+O126+O129+O132+O135</f>
        <v>1</v>
      </c>
      <c r="P138" s="52">
        <f t="shared" si="133"/>
        <v>0.99999999999999989</v>
      </c>
      <c r="Q138" s="53">
        <f t="shared" si="133"/>
        <v>1</v>
      </c>
      <c r="R138" s="30">
        <f t="shared" si="98"/>
        <v>6.6423105509125904E-2</v>
      </c>
      <c r="S138" s="44">
        <f t="shared" si="103"/>
        <v>1.1102230246251565E-16</v>
      </c>
      <c r="T138" s="67"/>
      <c r="U138" s="105">
        <f t="shared" si="99"/>
        <v>3.2122997007003562</v>
      </c>
      <c r="V138" s="78">
        <f t="shared" si="100"/>
        <v>3.4169675764461016</v>
      </c>
      <c r="W138" s="78">
        <f t="shared" si="101"/>
        <v>3.5845478340037102</v>
      </c>
      <c r="X138" s="61">
        <f t="shared" si="104"/>
        <v>4.9043560937708536E-2</v>
      </c>
    </row>
    <row r="139" spans="1:24" ht="20.100000000000001" customHeight="1" x14ac:dyDescent="0.25">
      <c r="A139" s="63"/>
      <c r="B139" s="21" t="s">
        <v>29</v>
      </c>
      <c r="C139" s="110">
        <f t="shared" ref="C139:E139" si="134">C101+C104+C107+C110+C112+C115+C118+C121+C124+C127+C130+C133+C136</f>
        <v>47391880</v>
      </c>
      <c r="D139" s="110">
        <f t="shared" si="134"/>
        <v>47296313</v>
      </c>
      <c r="E139" s="111">
        <f t="shared" si="134"/>
        <v>49238054</v>
      </c>
      <c r="F139" s="74">
        <f>C139/C138</f>
        <v>0.56286523549060996</v>
      </c>
      <c r="G139" s="74">
        <f>D139/D138</f>
        <v>0.55868792602536976</v>
      </c>
      <c r="H139" s="75">
        <f>E139/E138</f>
        <v>0.57214598665675864</v>
      </c>
      <c r="I139" s="81">
        <f t="shared" si="96"/>
        <v>4.1054806957151184E-2</v>
      </c>
      <c r="J139" s="125">
        <f t="shared" si="102"/>
        <v>2.4088690670536803E-2</v>
      </c>
      <c r="K139" s="22"/>
      <c r="L139" s="71">
        <f>L101+L104+L107+L110+L112+L115+L118+L121+L124+L127+L130+L133+L136</f>
        <v>132796028</v>
      </c>
      <c r="M139" s="72">
        <f t="shared" ref="M139:N139" si="135">M101+M104+M107+M110+M112+M115+M118+M121+M124+M127+M130+M133+M136</f>
        <v>143435029</v>
      </c>
      <c r="N139" s="119">
        <f t="shared" si="135"/>
        <v>158589620</v>
      </c>
      <c r="O139" s="74">
        <f t="shared" ref="O139" si="136">L139/L138</f>
        <v>0.49098646123494183</v>
      </c>
      <c r="P139" s="74">
        <f t="shared" ref="P139" si="137">M139/M138</f>
        <v>0.49585690697124785</v>
      </c>
      <c r="Q139" s="75">
        <f t="shared" ref="Q139" si="138">N139/N138</f>
        <v>0.5140985203467433</v>
      </c>
      <c r="R139" s="81">
        <f t="shared" si="98"/>
        <v>0.1056547421202111</v>
      </c>
      <c r="S139" s="82">
        <f t="shared" si="103"/>
        <v>3.6788059456340685E-2</v>
      </c>
      <c r="T139" s="21"/>
      <c r="U139" s="106">
        <f t="shared" si="99"/>
        <v>2.8020839856954396</v>
      </c>
      <c r="V139" s="76">
        <f t="shared" si="100"/>
        <v>3.0326894402952722</v>
      </c>
      <c r="W139" s="76">
        <f t="shared" si="101"/>
        <v>3.2208750573286262</v>
      </c>
      <c r="X139" s="80">
        <f t="shared" si="104"/>
        <v>6.2052386417460428E-2</v>
      </c>
    </row>
    <row r="140" spans="1:24" ht="20.100000000000001" customHeight="1" thickBot="1" x14ac:dyDescent="0.3">
      <c r="A140" s="83"/>
      <c r="B140" s="64" t="s">
        <v>30</v>
      </c>
      <c r="C140" s="85">
        <f t="shared" ref="C140:E140" si="139">C102+C105+C108+C113+C116+C119+C122+C125+C128+C131+C134+C137</f>
        <v>36805681</v>
      </c>
      <c r="D140" s="85">
        <f t="shared" si="139"/>
        <v>37359737</v>
      </c>
      <c r="E140" s="86">
        <f t="shared" si="139"/>
        <v>36820496</v>
      </c>
      <c r="F140" s="87">
        <f>C140/C138</f>
        <v>0.43713476450938998</v>
      </c>
      <c r="G140" s="87">
        <f>D140/D138</f>
        <v>0.44131207397463029</v>
      </c>
      <c r="H140" s="88">
        <f>E140/E138</f>
        <v>0.4278540133432413</v>
      </c>
      <c r="I140" s="89">
        <f t="shared" si="96"/>
        <v>-1.443374721829546E-2</v>
      </c>
      <c r="J140" s="90">
        <f t="shared" si="102"/>
        <v>-3.0495564080493875E-2</v>
      </c>
      <c r="K140" s="22"/>
      <c r="L140" s="84">
        <f>L102+L105+L108+L113+L116+L119+L122+L125+L128+L131+L134+L137</f>
        <v>137671772</v>
      </c>
      <c r="M140" s="85">
        <f t="shared" ref="M140:N140" si="140">M102+M105+M108+M113+M116+M119+M122+M125+M128+M131+M134+M137</f>
        <v>145831949</v>
      </c>
      <c r="N140" s="120">
        <f t="shared" si="140"/>
        <v>149891369</v>
      </c>
      <c r="O140" s="87">
        <f t="shared" ref="O140" si="141">L140/L138</f>
        <v>0.50901353876505817</v>
      </c>
      <c r="P140" s="87">
        <f t="shared" ref="P140" si="142">M140/M138</f>
        <v>0.50414309302875215</v>
      </c>
      <c r="Q140" s="88">
        <f t="shared" ref="Q140" si="143">N140/N138</f>
        <v>0.4859014796532567</v>
      </c>
      <c r="R140" s="89">
        <f t="shared" si="98"/>
        <v>2.7836287095086412E-2</v>
      </c>
      <c r="S140" s="90">
        <f t="shared" si="103"/>
        <v>-3.6183404330514368E-2</v>
      </c>
      <c r="T140" s="22"/>
      <c r="U140" s="107">
        <f t="shared" si="99"/>
        <v>3.7405033206694367</v>
      </c>
      <c r="V140" s="77">
        <f t="shared" si="100"/>
        <v>3.9034522378998546</v>
      </c>
      <c r="W140" s="77">
        <f t="shared" si="101"/>
        <v>4.0708677308420835</v>
      </c>
      <c r="X140" s="91">
        <f t="shared" si="104"/>
        <v>4.2889084517735057E-2</v>
      </c>
    </row>
    <row r="142" spans="1:24" ht="15.75" x14ac:dyDescent="0.25">
      <c r="A142" s="239" t="s">
        <v>72</v>
      </c>
    </row>
  </sheetData>
  <sheetProtection algorithmName="SHA-512" hashValue="iitT29Q7Lpotzwwp/ezjnp2i3gKhDgagXE4qlXwiXVUNZ3H965cgi3qK5TmD5XWkbOhmuXmo6D4Rz2wEYt+AUw==" saltValue="IDVPU2llCRLA/epZKEVwmg==" spinCount="100000" sheet="1" objects="1" scenarios="1"/>
  <mergeCells count="27">
    <mergeCell ref="X3:X5"/>
    <mergeCell ref="R3:S4"/>
    <mergeCell ref="L3:N4"/>
    <mergeCell ref="O3:Q4"/>
    <mergeCell ref="L97:N98"/>
    <mergeCell ref="O97:Q98"/>
    <mergeCell ref="R50:S51"/>
    <mergeCell ref="X50:X52"/>
    <mergeCell ref="R97:S98"/>
    <mergeCell ref="X97:X99"/>
    <mergeCell ref="U3:W4"/>
    <mergeCell ref="U97:W98"/>
    <mergeCell ref="L50:N51"/>
    <mergeCell ref="O50:Q51"/>
    <mergeCell ref="U50:W51"/>
    <mergeCell ref="I3:J4"/>
    <mergeCell ref="A97:B99"/>
    <mergeCell ref="A50:B52"/>
    <mergeCell ref="A3:B5"/>
    <mergeCell ref="C3:E4"/>
    <mergeCell ref="F3:H4"/>
    <mergeCell ref="C97:E98"/>
    <mergeCell ref="F97:H98"/>
    <mergeCell ref="C50:E51"/>
    <mergeCell ref="F50:H51"/>
    <mergeCell ref="I50:J51"/>
    <mergeCell ref="I97:J98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8" id="{BB57E273-57DC-46EA-85E4-D661EEF6C5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I6:J6 I16 I18:I19 I21:I22 I24:I25 I27:I28 I30:I31 I33:I34 I36:I37 I39:I40 I42:I43 I45:I46 I7:I14 J7:J46</xm:sqref>
        </x14:conditionalFormatting>
        <x14:conditionalFormatting xmlns:xm="http://schemas.microsoft.com/office/excel/2006/main">
          <x14:cfRule type="iconSet" priority="147" id="{85B6B623-E319-413C-BFEA-FA2E08F2B9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I15</xm:sqref>
        </x14:conditionalFormatting>
        <x14:conditionalFormatting xmlns:xm="http://schemas.microsoft.com/office/excel/2006/main">
          <x14:cfRule type="iconSet" priority="146" id="{37563EAC-9CF3-40E8-B906-A0A579C806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I17</xm:sqref>
        </x14:conditionalFormatting>
        <x14:conditionalFormatting xmlns:xm="http://schemas.microsoft.com/office/excel/2006/main">
          <x14:cfRule type="iconSet" priority="145" id="{04DBDD64-D088-426C-A817-C2338AE65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I20</xm:sqref>
        </x14:conditionalFormatting>
        <x14:conditionalFormatting xmlns:xm="http://schemas.microsoft.com/office/excel/2006/main">
          <x14:cfRule type="iconSet" priority="144" id="{36DB141C-5167-413B-83AC-46D3C25C8F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I23</xm:sqref>
        </x14:conditionalFormatting>
        <x14:conditionalFormatting xmlns:xm="http://schemas.microsoft.com/office/excel/2006/main">
          <x14:cfRule type="iconSet" priority="143" id="{FFF755EE-3D47-4692-9918-0D433456AE8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I26</xm:sqref>
        </x14:conditionalFormatting>
        <x14:conditionalFormatting xmlns:xm="http://schemas.microsoft.com/office/excel/2006/main">
          <x14:cfRule type="iconSet" priority="142" id="{086B9537-C681-42DF-9B65-BA3B10DFED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I29</xm:sqref>
        </x14:conditionalFormatting>
        <x14:conditionalFormatting xmlns:xm="http://schemas.microsoft.com/office/excel/2006/main">
          <x14:cfRule type="iconSet" priority="141" id="{666B81CF-EBA6-441A-893D-BB70863DF2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I32</xm:sqref>
        </x14:conditionalFormatting>
        <x14:conditionalFormatting xmlns:xm="http://schemas.microsoft.com/office/excel/2006/main">
          <x14:cfRule type="iconSet" priority="140" id="{D70937C4-D1A8-4847-9045-E7617A13A6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I35 T35 AD35:AE35 AP35:AQ35 BB35:BC35 BN35:BO35 BZ35:CA35 CL35:CM35 CX35:CY35 DJ35:DK35 DV35:DW35 EH35:EI35 ET35:EU35 FF35:FG35 FR35:FS35 GD35:GE35 GP35:GQ35 HB35:HC35 HN35:HO35 HZ35:IA35 IL35:IM35 IX35:IY35 JJ35:JK35 JV35:JW35 KH35:KI35 KT35:KU35 LF35:LG35 LR35:LS35 MD35:ME35 MP35:MQ35 NB35:NC35 NN35:NO35 NZ35:OA35 OL35:OM35 OX35:OY35 PJ35:PK35 PV35:PW35 QH35:QI35 QT35:QU35 RF35:RG35 RR35:RS35 SD35:SE35 SP35:SQ35 TB35:TC35 TN35:TO35 TZ35:UA35 UL35:UM35 UX35:UY35 VJ35:VK35 VV35:VW35 WH35:WI35 WT35:WU35 XF35:XG35 XR35:XS35 YD35:YE35 YP35:YQ35 ZB35:ZC35 ZN35:ZO35 ZZ35:AAA35 AAL35:AAM35 AAX35:AAY35 ABJ35:ABK35 ABV35:ABW35 ACH35:ACI35 ACT35:ACU35 ADF35:ADG35 ADR35:ADS35 AED35:AEE35 AEP35:AEQ35 AFB35:AFC35 AFN35:AFO35 AFZ35:AGA35 AGL35:AGM35 AGX35:AGY35 AHJ35:AHK35 AHV35:AHW35 AIH35:AII35 AIT35:AIU35 AJF35:AJG35 AJR35:AJS35 AKD35:AKE35 AKP35:AKQ35 ALB35:ALC35 ALN35:ALO35 ALZ35:AMA35 AML35:AMM35 AMX35:AMY35 ANJ35:ANK35 ANV35:ANW35 AOH35:AOI35 AOT35:AOU35 APF35:APG35 APR35:APS35 AQD35:AQE35 AQP35:AQQ35 ARB35:ARC35 ARN35:ARO35 ARZ35:ASA35 ASL35:ASM35 ASX35:ASY35 ATJ35:ATK35 ATV35:ATW35 AUH35:AUI35 AUT35:AUU35 AVF35:AVG35 AVR35:AVS35 AWD35:AWE35 AWP35:AWQ35 AXB35:AXC35 AXN35:AXO35 AXZ35:AYA35 AYL35:AYM35 AYX35:AYY35 AZJ35:AZK35 AZV35:AZW35 BAH35:BAI35 BAT35:BAU35 BBF35:BBG35 BBR35:BBS35 BCD35:BCE35 BCP35:BCQ35 BDB35:BDC35 BDN35:BDO35 BDZ35:BEA35 BEL35:BEM35 BEX35:BEY35 BFJ35:BFK35 BFV35:BFW35 BGH35:BGI35 BGT35:BGU35 BHF35:BHG35 BHR35:BHS35 BID35:BIE35 BIP35:BIQ35 BJB35:BJC35 BJN35:BJO35 BJZ35:BKA35 BKL35:BKM35 BKX35:BKY35 BLJ35:BLK35 BLV35:BLW35 BMH35:BMI35 BMT35:BMU35 BNF35:BNG35 BNR35:BNS35 BOD35:BOE35 BOP35:BOQ35 BPB35:BPC35 BPN35:BPO35 BPZ35:BQA35 BQL35:BQM35 BQX35:BQY35 BRJ35:BRK35 BRV35:BRW35 BSH35:BSI35 BST35:BSU35 BTF35:BTG35 BTR35:BTS35 BUD35:BUE35 BUP35:BUQ35 BVB35:BVC35 BVN35:BVO35 BVZ35:BWA35 BWL35:BWM35 BWX35:BWY35 BXJ35:BXK35 BXV35:BXW35 BYH35:BYI35 BYT35:BYU35 BZF35:BZG35 BZR35:BZS35 CAD35:CAE35 CAP35:CAQ35 CBB35:CBC35 CBN35:CBO35 CBZ35:CCA35 CCL35:CCM35 CCX35:CCY35 CDJ35:CDK35 CDV35:CDW35 CEH35:CEI35 CET35:CEU35 CFF35:CFG35 CFR35:CFS35 CGD35:CGE35 CGP35:CGQ35 CHB35:CHC35 CHN35:CHO35 CHZ35:CIA35 CIL35:CIM35 CIX35:CIY35 CJJ35:CJK35 CJV35:CJW35 CKH35:CKI35 CKT35:CKU35 CLF35:CLG35 CLR35:CLS35 CMD35:CME35 CMP35:CMQ35 CNB35:CNC35 CNN35:CNO35 CNZ35:COA35 COL35:COM35 COX35:COY35 CPJ35:CPK35 CPV35:CPW35 CQH35:CQI35 CQT35:CQU35 CRF35:CRG35 CRR35:CRS35 CSD35:CSE35 CSP35:CSQ35 CTB35:CTC35 CTN35:CTO35 CTZ35:CUA35 CUL35:CUM35 CUX35:CUY35 CVJ35:CVK35 CVV35:CVW35 CWH35:CWI35 CWT35:CWU35 CXF35:CXG35 CXR35:CXS35 CYD35:CYE35 CYP35:CYQ35 CZB35:CZC35 CZN35:CZO35 CZZ35:DAA35 DAL35:DAM35 DAX35:DAY35 DBJ35:DBK35 DBV35:DBW35 DCH35:DCI35 DCT35:DCU35 DDF35:DDG35 DDR35:DDS35 DED35:DEE35 DEP35:DEQ35 DFB35:DFC35 DFN35:DFO35 DFZ35:DGA35 DGL35:DGM35 DGX35:DGY35 DHJ35:DHK35 DHV35:DHW35 DIH35:DII35 DIT35:DIU35 DJF35:DJG35 DJR35:DJS35 DKD35:DKE35 DKP35:DKQ35 DLB35:DLC35 DLN35:DLO35 DLZ35:DMA35 DML35:DMM35 DMX35:DMY35 DNJ35:DNK35 DNV35:DNW35 DOH35:DOI35 DOT35:DOU35 DPF35:DPG35 DPR35:DPS35 DQD35:DQE35 DQP35:DQQ35 DRB35:DRC35 DRN35:DRO35 DRZ35:DSA35 DSL35:DSM35 DSX35:DSY35 DTJ35:DTK35 DTV35:DTW35 DUH35:DUI35 DUT35:DUU35 DVF35:DVG35 DVR35:DVS35 DWD35:DWE35 DWP35:DWQ35 DXB35:DXC35 DXN35:DXO35 DXZ35:DYA35 DYL35:DYM35 DYX35:DYY35 DZJ35:DZK35 DZV35:DZW35 EAH35:EAI35 EAT35:EAU35 EBF35:EBG35 EBR35:EBS35 ECD35:ECE35 ECP35:ECQ35 EDB35:EDC35 EDN35:EDO35 EDZ35:EEA35 EEL35:EEM35 EEX35:EEY35 EFJ35:EFK35 EFV35:EFW35 EGH35:EGI35 EGT35:EGU35 EHF35:EHG35 EHR35:EHS35 EID35:EIE35 EIP35:EIQ35 EJB35:EJC35 EJN35:EJO35 EJZ35:EKA35 EKL35:EKM35 EKX35:EKY35 ELJ35:ELK35 ELV35:ELW35 EMH35:EMI35 EMT35:EMU35 ENF35:ENG35 ENR35:ENS35 EOD35:EOE35 EOP35:EOQ35 EPB35:EPC35 EPN35:EPO35 EPZ35:EQA35 EQL35:EQM35 EQX35:EQY35 ERJ35:ERK35 ERV35:ERW35 ESH35:ESI35 EST35:ESU35 ETF35:ETG35 ETR35:ETS35 EUD35:EUE35 EUP35:EUQ35 EVB35:EVC35 EVN35:EVO35 EVZ35:EWA35 EWL35:EWM35 EWX35:EWY35 EXJ35:EXK35 EXV35:EXW35 EYH35:EYI35 EYT35:EYU35 EZF35:EZG35 EZR35:EZS35 FAD35:FAE35 FAP35:FAQ35 FBB35:FBC35 FBN35:FBO35 FBZ35:FCA35 FCL35:FCM35 FCX35:FCY35 FDJ35:FDK35 FDV35:FDW35 FEH35:FEI35 FET35:FEU35 FFF35:FFG35 FFR35:FFS35 FGD35:FGE35 FGP35:FGQ35 FHB35:FHC35 FHN35:FHO35 FHZ35:FIA35 FIL35:FIM35 FIX35:FIY35 FJJ35:FJK35 FJV35:FJW35 FKH35:FKI35 FKT35:FKU35 FLF35:FLG35 FLR35:FLS35 FMD35:FME35 FMP35:FMQ35 FNB35:FNC35 FNN35:FNO35 FNZ35:FOA35 FOL35:FOM35 FOX35:FOY35 FPJ35:FPK35 FPV35:FPW35 FQH35:FQI35 FQT35:FQU35 FRF35:FRG35 FRR35:FRS35 FSD35:FSE35 FSP35:FSQ35 FTB35:FTC35 FTN35:FTO35 FTZ35:FUA35 FUL35:FUM35 FUX35:FUY35 FVJ35:FVK35 FVV35:FVW35 FWH35:FWI35 FWT35:FWU35 FXF35:FXG35 FXR35:FXS35 FYD35:FYE35 FYP35:FYQ35 FZB35:FZC35 FZN35:FZO35 FZZ35:GAA35 GAL35:GAM35 GAX35:GAY35 GBJ35:GBK35 GBV35:GBW35 GCH35:GCI35 GCT35:GCU35 GDF35:GDG35 GDR35:GDS35 GED35:GEE35 GEP35:GEQ35 GFB35:GFC35 GFN35:GFO35 GFZ35:GGA35 GGL35:GGM35 GGX35:GGY35 GHJ35:GHK35 GHV35:GHW35 GIH35:GII35 GIT35:GIU35 GJF35:GJG35 GJR35:GJS35 GKD35:GKE35 GKP35:GKQ35 GLB35:GLC35 GLN35:GLO35 GLZ35:GMA35 GML35:GMM35 GMX35:GMY35 GNJ35:GNK35 GNV35:GNW35 GOH35:GOI35 GOT35:GOU35 GPF35:GPG35 GPR35:GPS35 GQD35:GQE35 GQP35:GQQ35 GRB35:GRC35 GRN35:GRO35 GRZ35:GSA35 GSL35:GSM35 GSX35:GSY35 GTJ35:GTK35 GTV35:GTW35 GUH35:GUI35 GUT35:GUU35 GVF35:GVG35 GVR35:GVS35 GWD35:GWE35 GWP35:GWQ35 GXB35:GXC35 GXN35:GXO35 GXZ35:GYA35 GYL35:GYM35 GYX35:GYY35 GZJ35:GZK35 GZV35:GZW35 HAH35:HAI35 HAT35:HAU35 HBF35:HBG35 HBR35:HBS35 HCD35:HCE35 HCP35:HCQ35 HDB35:HDC35 HDN35:HDO35 HDZ35:HEA35 HEL35:HEM35 HEX35:HEY35 HFJ35:HFK35 HFV35:HFW35 HGH35:HGI35 HGT35:HGU35 HHF35:HHG35 HHR35:HHS35 HID35:HIE35 HIP35:HIQ35 HJB35:HJC35 HJN35:HJO35 HJZ35:HKA35 HKL35:HKM35 HKX35:HKY35 HLJ35:HLK35 HLV35:HLW35 HMH35:HMI35 HMT35:HMU35 HNF35:HNG35 HNR35:HNS35 HOD35:HOE35 HOP35:HOQ35 HPB35:HPC35 HPN35:HPO35 HPZ35:HQA35 HQL35:HQM35 HQX35:HQY35 HRJ35:HRK35 HRV35:HRW35 HSH35:HSI35 HST35:HSU35 HTF35:HTG35 HTR35:HTS35 HUD35:HUE35 HUP35:HUQ35 HVB35:HVC35 HVN35:HVO35 HVZ35:HWA35 HWL35:HWM35 HWX35:HWY35 HXJ35:HXK35 HXV35:HXW35 HYH35:HYI35 HYT35:HYU35 HZF35:HZG35 HZR35:HZS35 IAD35:IAE35 IAP35:IAQ35 IBB35:IBC35 IBN35:IBO35 IBZ35:ICA35 ICL35:ICM35 ICX35:ICY35 IDJ35:IDK35 IDV35:IDW35 IEH35:IEI35 IET35:IEU35 IFF35:IFG35 IFR35:IFS35 IGD35:IGE35 IGP35:IGQ35 IHB35:IHC35 IHN35:IHO35 IHZ35:IIA35 IIL35:IIM35 IIX35:IIY35 IJJ35:IJK35 IJV35:IJW35 IKH35:IKI35 IKT35:IKU35 ILF35:ILG35 ILR35:ILS35 IMD35:IME35 IMP35:IMQ35 INB35:INC35 INN35:INO35 INZ35:IOA35 IOL35:IOM35 IOX35:IOY35 IPJ35:IPK35 IPV35:IPW35 IQH35:IQI35 IQT35:IQU35 IRF35:IRG35 IRR35:IRS35 ISD35:ISE35 ISP35:ISQ35 ITB35:ITC35 ITN35:ITO35 ITZ35:IUA35 IUL35:IUM35 IUX35:IUY35 IVJ35:IVK35 IVV35:IVW35 IWH35:IWI35 IWT35:IWU35 IXF35:IXG35 IXR35:IXS35 IYD35:IYE35 IYP35:IYQ35 IZB35:IZC35 IZN35:IZO35 IZZ35:JAA35 JAL35:JAM35 JAX35:JAY35 JBJ35:JBK35 JBV35:JBW35 JCH35:JCI35 JCT35:JCU35 JDF35:JDG35 JDR35:JDS35 JED35:JEE35 JEP35:JEQ35 JFB35:JFC35 JFN35:JFO35 JFZ35:JGA35 JGL35:JGM35 JGX35:JGY35 JHJ35:JHK35 JHV35:JHW35 JIH35:JII35 JIT35:JIU35 JJF35:JJG35 JJR35:JJS35 JKD35:JKE35 JKP35:JKQ35 JLB35:JLC35 JLN35:JLO35 JLZ35:JMA35 JML35:JMM35 JMX35:JMY35 JNJ35:JNK35 JNV35:JNW35 JOH35:JOI35 JOT35:JOU35 JPF35:JPG35 JPR35:JPS35 JQD35:JQE35 JQP35:JQQ35 JRB35:JRC35 JRN35:JRO35 JRZ35:JSA35 JSL35:JSM35 JSX35:JSY35 JTJ35:JTK35 JTV35:JTW35 JUH35:JUI35 JUT35:JUU35 JVF35:JVG35 JVR35:JVS35 JWD35:JWE35 JWP35:JWQ35 JXB35:JXC35 JXN35:JXO35 JXZ35:JYA35 JYL35:JYM35 JYX35:JYY35 JZJ35:JZK35 JZV35:JZW35 KAH35:KAI35 KAT35:KAU35 KBF35:KBG35 KBR35:KBS35 KCD35:KCE35 KCP35:KCQ35 KDB35:KDC35 KDN35:KDO35 KDZ35:KEA35 KEL35:KEM35 KEX35:KEY35 KFJ35:KFK35 KFV35:KFW35 KGH35:KGI35 KGT35:KGU35 KHF35:KHG35 KHR35:KHS35 KID35:KIE35 KIP35:KIQ35 KJB35:KJC35 KJN35:KJO35 KJZ35:KKA35 KKL35:KKM35 KKX35:KKY35 KLJ35:KLK35 KLV35:KLW35 KMH35:KMI35 KMT35:KMU35 KNF35:KNG35 KNR35:KNS35 KOD35:KOE35 KOP35:KOQ35 KPB35:KPC35 KPN35:KPO35 KPZ35:KQA35 KQL35:KQM35 KQX35:KQY35 KRJ35:KRK35 KRV35:KRW35 KSH35:KSI35 KST35:KSU35 KTF35:KTG35 KTR35:KTS35 KUD35:KUE35 KUP35:KUQ35 KVB35:KVC35 KVN35:KVO35 KVZ35:KWA35 KWL35:KWM35 KWX35:KWY35 KXJ35:KXK35 KXV35:KXW35 KYH35:KYI35 KYT35:KYU35 KZF35:KZG35 KZR35:KZS35 LAD35:LAE35 LAP35:LAQ35 LBB35:LBC35 LBN35:LBO35 LBZ35:LCA35 LCL35:LCM35 LCX35:LCY35 LDJ35:LDK35 LDV35:LDW35 LEH35:LEI35 LET35:LEU35 LFF35:LFG35 LFR35:LFS35 LGD35:LGE35 LGP35:LGQ35 LHB35:LHC35 LHN35:LHO35 LHZ35:LIA35 LIL35:LIM35 LIX35:LIY35 LJJ35:LJK35 LJV35:LJW35 LKH35:LKI35 LKT35:LKU35 LLF35:LLG35 LLR35:LLS35 LMD35:LME35 LMP35:LMQ35 LNB35:LNC35 LNN35:LNO35 LNZ35:LOA35 LOL35:LOM35 LOX35:LOY35 LPJ35:LPK35 LPV35:LPW35 LQH35:LQI35 LQT35:LQU35 LRF35:LRG35 LRR35:LRS35 LSD35:LSE35 LSP35:LSQ35 LTB35:LTC35 LTN35:LTO35 LTZ35:LUA35 LUL35:LUM35 LUX35:LUY35 LVJ35:LVK35 LVV35:LVW35 LWH35:LWI35 LWT35:LWU35 LXF35:LXG35 LXR35:LXS35 LYD35:LYE35 LYP35:LYQ35 LZB35:LZC35 LZN35:LZO35 LZZ35:MAA35 MAL35:MAM35 MAX35:MAY35 MBJ35:MBK35 MBV35:MBW35 MCH35:MCI35 MCT35:MCU35 MDF35:MDG35 MDR35:MDS35 MED35:MEE35 MEP35:MEQ35 MFB35:MFC35 MFN35:MFO35 MFZ35:MGA35 MGL35:MGM35 MGX35:MGY35 MHJ35:MHK35 MHV35:MHW35 MIH35:MII35 MIT35:MIU35 MJF35:MJG35 MJR35:MJS35 MKD35:MKE35 MKP35:MKQ35 MLB35:MLC35 MLN35:MLO35 MLZ35:MMA35 MML35:MMM35 MMX35:MMY35 MNJ35:MNK35 MNV35:MNW35 MOH35:MOI35 MOT35:MOU35 MPF35:MPG35 MPR35:MPS35 MQD35:MQE35 MQP35:MQQ35 MRB35:MRC35 MRN35:MRO35 MRZ35:MSA35 MSL35:MSM35 MSX35:MSY35 MTJ35:MTK35 MTV35:MTW35 MUH35:MUI35 MUT35:MUU35 MVF35:MVG35 MVR35:MVS35 MWD35:MWE35 MWP35:MWQ35 MXB35:MXC35 MXN35:MXO35 MXZ35:MYA35 MYL35:MYM35 MYX35:MYY35 MZJ35:MZK35 MZV35:MZW35 NAH35:NAI35 NAT35:NAU35 NBF35:NBG35 NBR35:NBS35 NCD35:NCE35 NCP35:NCQ35 NDB35:NDC35 NDN35:NDO35 NDZ35:NEA35 NEL35:NEM35 NEX35:NEY35 NFJ35:NFK35 NFV35:NFW35 NGH35:NGI35 NGT35:NGU35 NHF35:NHG35 NHR35:NHS35 NID35:NIE35 NIP35:NIQ35 NJB35:NJC35 NJN35:NJO35 NJZ35:NKA35 NKL35:NKM35 NKX35:NKY35 NLJ35:NLK35 NLV35:NLW35 NMH35:NMI35 NMT35:NMU35 NNF35:NNG35 NNR35:NNS35 NOD35:NOE35 NOP35:NOQ35 NPB35:NPC35 NPN35:NPO35 NPZ35:NQA35 NQL35:NQM35 NQX35:NQY35 NRJ35:NRK35 NRV35:NRW35 NSH35:NSI35 NST35:NSU35 NTF35:NTG35 NTR35:NTS35 NUD35:NUE35 NUP35:NUQ35 NVB35:NVC35 NVN35:NVO35 NVZ35:NWA35 NWL35:NWM35 NWX35:NWY35 NXJ35:NXK35 NXV35:NXW35 NYH35:NYI35 NYT35:NYU35 NZF35:NZG35 NZR35:NZS35 OAD35:OAE35 OAP35:OAQ35 OBB35:OBC35 OBN35:OBO35 OBZ35:OCA35 OCL35:OCM35 OCX35:OCY35 ODJ35:ODK35 ODV35:ODW35 OEH35:OEI35 OET35:OEU35 OFF35:OFG35 OFR35:OFS35 OGD35:OGE35 OGP35:OGQ35 OHB35:OHC35 OHN35:OHO35 OHZ35:OIA35 OIL35:OIM35 OIX35:OIY35 OJJ35:OJK35 OJV35:OJW35 OKH35:OKI35 OKT35:OKU35 OLF35:OLG35 OLR35:OLS35 OMD35:OME35 OMP35:OMQ35 ONB35:ONC35 ONN35:ONO35 ONZ35:OOA35 OOL35:OOM35 OOX35:OOY35 OPJ35:OPK35 OPV35:OPW35 OQH35:OQI35 OQT35:OQU35 ORF35:ORG35 ORR35:ORS35 OSD35:OSE35 OSP35:OSQ35 OTB35:OTC35 OTN35:OTO35 OTZ35:OUA35 OUL35:OUM35 OUX35:OUY35 OVJ35:OVK35 OVV35:OVW35 OWH35:OWI35 OWT35:OWU35 OXF35:OXG35 OXR35:OXS35 OYD35:OYE35 OYP35:OYQ35 OZB35:OZC35 OZN35:OZO35 OZZ35:PAA35 PAL35:PAM35 PAX35:PAY35 PBJ35:PBK35 PBV35:PBW35 PCH35:PCI35 PCT35:PCU35 PDF35:PDG35 PDR35:PDS35 PED35:PEE35 PEP35:PEQ35 PFB35:PFC35 PFN35:PFO35 PFZ35:PGA35 PGL35:PGM35 PGX35:PGY35 PHJ35:PHK35 PHV35:PHW35 PIH35:PII35 PIT35:PIU35 PJF35:PJG35 PJR35:PJS35 PKD35:PKE35 PKP35:PKQ35 PLB35:PLC35 PLN35:PLO35 PLZ35:PMA35 PML35:PMM35 PMX35:PMY35 PNJ35:PNK35 PNV35:PNW35 POH35:POI35 POT35:POU35 PPF35:PPG35 PPR35:PPS35 PQD35:PQE35 PQP35:PQQ35 PRB35:PRC35 PRN35:PRO35 PRZ35:PSA35 PSL35:PSM35 PSX35:PSY35 PTJ35:PTK35 PTV35:PTW35 PUH35:PUI35 PUT35:PUU35 PVF35:PVG35 PVR35:PVS35 PWD35:PWE35 PWP35:PWQ35 PXB35:PXC35 PXN35:PXO35 PXZ35:PYA35 PYL35:PYM35 PYX35:PYY35 PZJ35:PZK35 PZV35:PZW35 QAH35:QAI35 QAT35:QAU35 QBF35:QBG35 QBR35:QBS35 QCD35:QCE35 QCP35:QCQ35 QDB35:QDC35 QDN35:QDO35 QDZ35:QEA35 QEL35:QEM35 QEX35:QEY35 QFJ35:QFK35 QFV35:QFW35 QGH35:QGI35 QGT35:QGU35 QHF35:QHG35 QHR35:QHS35 QID35:QIE35 QIP35:QIQ35 QJB35:QJC35 QJN35:QJO35 QJZ35:QKA35 QKL35:QKM35 QKX35:QKY35 QLJ35:QLK35 QLV35:QLW35 QMH35:QMI35 QMT35:QMU35 QNF35:QNG35 QNR35:QNS35 QOD35:QOE35 QOP35:QOQ35 QPB35:QPC35 QPN35:QPO35 QPZ35:QQA35 QQL35:QQM35 QQX35:QQY35 QRJ35:QRK35 QRV35:QRW35 QSH35:QSI35 QST35:QSU35 QTF35:QTG35 QTR35:QTS35 QUD35:QUE35 QUP35:QUQ35 QVB35:QVC35 QVN35:QVO35 QVZ35:QWA35 QWL35:QWM35 QWX35:QWY35 QXJ35:QXK35 QXV35:QXW35 QYH35:QYI35 QYT35:QYU35 QZF35:QZG35 QZR35:QZS35 RAD35:RAE35 RAP35:RAQ35 RBB35:RBC35 RBN35:RBO35 RBZ35:RCA35 RCL35:RCM35 RCX35:RCY35 RDJ35:RDK35 RDV35:RDW35 REH35:REI35 RET35:REU35 RFF35:RFG35 RFR35:RFS35 RGD35:RGE35 RGP35:RGQ35 RHB35:RHC35 RHN35:RHO35 RHZ35:RIA35 RIL35:RIM35 RIX35:RIY35 RJJ35:RJK35 RJV35:RJW35 RKH35:RKI35 RKT35:RKU35 RLF35:RLG35 RLR35:RLS35 RMD35:RME35 RMP35:RMQ35 RNB35:RNC35 RNN35:RNO35 RNZ35:ROA35 ROL35:ROM35 ROX35:ROY35 RPJ35:RPK35 RPV35:RPW35 RQH35:RQI35 RQT35:RQU35 RRF35:RRG35 RRR35:RRS35 RSD35:RSE35 RSP35:RSQ35 RTB35:RTC35 RTN35:RTO35 RTZ35:RUA35 RUL35:RUM35 RUX35:RUY35 RVJ35:RVK35 RVV35:RVW35 RWH35:RWI35 RWT35:RWU35 RXF35:RXG35 RXR35:RXS35 RYD35:RYE35 RYP35:RYQ35 RZB35:RZC35 RZN35:RZO35 RZZ35:SAA35 SAL35:SAM35 SAX35:SAY35 SBJ35:SBK35 SBV35:SBW35 SCH35:SCI35 SCT35:SCU35 SDF35:SDG35 SDR35:SDS35 SED35:SEE35 SEP35:SEQ35 SFB35:SFC35 SFN35:SFO35 SFZ35:SGA35 SGL35:SGM35 SGX35:SGY35 SHJ35:SHK35 SHV35:SHW35 SIH35:SII35 SIT35:SIU35 SJF35:SJG35 SJR35:SJS35 SKD35:SKE35 SKP35:SKQ35 SLB35:SLC35 SLN35:SLO35 SLZ35:SMA35 SML35:SMM35 SMX35:SMY35 SNJ35:SNK35 SNV35:SNW35 SOH35:SOI35 SOT35:SOU35 SPF35:SPG35 SPR35:SPS35 SQD35:SQE35 SQP35:SQQ35 SRB35:SRC35 SRN35:SRO35 SRZ35:SSA35 SSL35:SSM35 SSX35:SSY35 STJ35:STK35 STV35:STW35 SUH35:SUI35 SUT35:SUU35 SVF35:SVG35 SVR35:SVS35 SWD35:SWE35 SWP35:SWQ35 SXB35:SXC35 SXN35:SXO35 SXZ35:SYA35 SYL35:SYM35 SYX35:SYY35 SZJ35:SZK35 SZV35:SZW35 TAH35:TAI35 TAT35:TAU35 TBF35:TBG35 TBR35:TBS35 TCD35:TCE35 TCP35:TCQ35 TDB35:TDC35 TDN35:TDO35 TDZ35:TEA35 TEL35:TEM35 TEX35:TEY35 TFJ35:TFK35 TFV35:TFW35 TGH35:TGI35 TGT35:TGU35 THF35:THG35 THR35:THS35 TID35:TIE35 TIP35:TIQ35 TJB35:TJC35 TJN35:TJO35 TJZ35:TKA35 TKL35:TKM35 TKX35:TKY35 TLJ35:TLK35 TLV35:TLW35 TMH35:TMI35 TMT35:TMU35 TNF35:TNG35 TNR35:TNS35 TOD35:TOE35 TOP35:TOQ35 TPB35:TPC35 TPN35:TPO35 TPZ35:TQA35 TQL35:TQM35 TQX35:TQY35 TRJ35:TRK35 TRV35:TRW35 TSH35:TSI35 TST35:TSU35 TTF35:TTG35 TTR35:TTS35 TUD35:TUE35 TUP35:TUQ35 TVB35:TVC35 TVN35:TVO35 TVZ35:TWA35 TWL35:TWM35 TWX35:TWY35 TXJ35:TXK35 TXV35:TXW35 TYH35:TYI35 TYT35:TYU35 TZF35:TZG35 TZR35:TZS35 UAD35:UAE35 UAP35:UAQ35 UBB35:UBC35 UBN35:UBO35 UBZ35:UCA35 UCL35:UCM35 UCX35:UCY35 UDJ35:UDK35 UDV35:UDW35 UEH35:UEI35 UET35:UEU35 UFF35:UFG35 UFR35:UFS35 UGD35:UGE35 UGP35:UGQ35 UHB35:UHC35 UHN35:UHO35 UHZ35:UIA35 UIL35:UIM35 UIX35:UIY35 UJJ35:UJK35 UJV35:UJW35 UKH35:UKI35 UKT35:UKU35 ULF35:ULG35 ULR35:ULS35 UMD35:UME35 UMP35:UMQ35 UNB35:UNC35 UNN35:UNO35 UNZ35:UOA35 UOL35:UOM35 UOX35:UOY35 UPJ35:UPK35 UPV35:UPW35 UQH35:UQI35 UQT35:UQU35 URF35:URG35 URR35:URS35 USD35:USE35 USP35:USQ35 UTB35:UTC35 UTN35:UTO35 UTZ35:UUA35 UUL35:UUM35 UUX35:UUY35 UVJ35:UVK35 UVV35:UVW35 UWH35:UWI35 UWT35:UWU35 UXF35:UXG35 UXR35:UXS35 UYD35:UYE35 UYP35:UYQ35 UZB35:UZC35 UZN35:UZO35 UZZ35:VAA35 VAL35:VAM35 VAX35:VAY35 VBJ35:VBK35 VBV35:VBW35 VCH35:VCI35 VCT35:VCU35 VDF35:VDG35 VDR35:VDS35 VED35:VEE35 VEP35:VEQ35 VFB35:VFC35 VFN35:VFO35 VFZ35:VGA35 VGL35:VGM35 VGX35:VGY35 VHJ35:VHK35 VHV35:VHW35 VIH35:VII35 VIT35:VIU35 VJF35:VJG35 VJR35:VJS35 VKD35:VKE35 VKP35:VKQ35 VLB35:VLC35 VLN35:VLO35 VLZ35:VMA35 VML35:VMM35 VMX35:VMY35 VNJ35:VNK35 VNV35:VNW35 VOH35:VOI35 VOT35:VOU35 VPF35:VPG35 VPR35:VPS35 VQD35:VQE35 VQP35:VQQ35 VRB35:VRC35 VRN35:VRO35 VRZ35:VSA35 VSL35:VSM35 VSX35:VSY35 VTJ35:VTK35 VTV35:VTW35 VUH35:VUI35 VUT35:VUU35 VVF35:VVG35 VVR35:VVS35 VWD35:VWE35 VWP35:VWQ35 VXB35:VXC35 VXN35:VXO35 VXZ35:VYA35 VYL35:VYM35 VYX35:VYY35 VZJ35:VZK35 VZV35:VZW35 WAH35:WAI35 WAT35:WAU35 WBF35:WBG35 WBR35:WBS35 WCD35:WCE35 WCP35:WCQ35 WDB35:WDC35 WDN35:WDO35 WDZ35:WEA35 WEL35:WEM35 WEX35:WEY35 WFJ35:WFK35 WFV35:WFW35 WGH35:WGI35 WGT35:WGU35 WHF35:WHG35 WHR35:WHS35 WID35:WIE35 WIP35:WIQ35 WJB35:WJC35 WJN35:WJO35 WJZ35:WKA35 WKL35:WKM35 WKX35:WKY35 WLJ35:WLK35 WLV35:WLW35 WMH35:WMI35 WMT35:WMU35 WNF35:WNG35 WNR35:WNS35 WOD35:WOE35 WOP35:WOQ35 WPB35:WPC35 WPN35:WPO35 WPZ35:WQA35 WQL35:WQM35 WQX35:WQY35 WRJ35:WRK35 WRV35:WRW35 WSH35:WSI35 WST35:WSU35 WTF35:WTG35 WTR35:WTS35 WUD35:WUE35 WUP35:WUQ35 WVB35:WVC35 WVN35:WVO35 WVZ35:WWA35 WWL35:WWM35 WWX35:WWY35 WXJ35:WXK35 WXV35:WXW35 WYH35:WYI35 WYT35:WYU35 WZF35:WZG35 WZR35:WZS35 XAD35:XAE35 XAP35:XAQ35 XBB35:XBC35 XBN35:XBO35 XBZ35:XCA35 XCL35:XCM35 XCX35:XCY35 XDJ35:XDK35 XDV35:XDW35 XEH35:XEI35 XET35:XEU35</xm:sqref>
        </x14:conditionalFormatting>
        <x14:conditionalFormatting xmlns:xm="http://schemas.microsoft.com/office/excel/2006/main">
          <x14:cfRule type="iconSet" priority="139" id="{63ACFF6D-D46B-4882-B1C0-040C08EB1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I38</xm:sqref>
        </x14:conditionalFormatting>
        <x14:conditionalFormatting xmlns:xm="http://schemas.microsoft.com/office/excel/2006/main">
          <x14:cfRule type="iconSet" priority="138" id="{6C3F611B-0D12-4F40-92F7-B58F4619CE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I41</xm:sqref>
        </x14:conditionalFormatting>
        <x14:conditionalFormatting xmlns:xm="http://schemas.microsoft.com/office/excel/2006/main">
          <x14:cfRule type="iconSet" priority="137" id="{AEEF17F7-6CB3-4A5F-8A06-BA8BC6BC47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I44</xm:sqref>
        </x14:conditionalFormatting>
        <x14:conditionalFormatting xmlns:xm="http://schemas.microsoft.com/office/excel/2006/main">
          <x14:cfRule type="iconSet" priority="136" id="{3F4B119A-E398-4A54-ACD8-72906E20FD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R6:S46</xm:sqref>
        </x14:conditionalFormatting>
        <x14:conditionalFormatting xmlns:xm="http://schemas.microsoft.com/office/excel/2006/main">
          <x14:cfRule type="iconSet" priority="124" id="{843A65E9-2470-498A-93FF-1AD7C5513F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X6:X46</xm:sqref>
        </x14:conditionalFormatting>
        <x14:conditionalFormatting xmlns:xm="http://schemas.microsoft.com/office/excel/2006/main">
          <x14:cfRule type="iconSet" priority="28" id="{14531CD5-422B-4A06-A01F-E855713014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I65:I66 I68:I69 I71:I72 I74:I75 I77:I78 I80:I81 I83:I84 I86:I87 I89:I90 I92:I93 J64:J93 I53:J63</xm:sqref>
        </x14:conditionalFormatting>
        <x14:conditionalFormatting xmlns:xm="http://schemas.microsoft.com/office/excel/2006/main">
          <x14:cfRule type="iconSet" priority="26" id="{02F5B5FC-CA96-4EA9-8C5E-314130C914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I64</xm:sqref>
        </x14:conditionalFormatting>
        <x14:conditionalFormatting xmlns:xm="http://schemas.microsoft.com/office/excel/2006/main">
          <x14:cfRule type="iconSet" priority="25" id="{EF53C261-978B-40FA-AA89-FEDCC180F1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I67</xm:sqref>
        </x14:conditionalFormatting>
        <x14:conditionalFormatting xmlns:xm="http://schemas.microsoft.com/office/excel/2006/main">
          <x14:cfRule type="iconSet" priority="24" id="{43244768-48B7-484B-9E59-3042A42C6D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I70</xm:sqref>
        </x14:conditionalFormatting>
        <x14:conditionalFormatting xmlns:xm="http://schemas.microsoft.com/office/excel/2006/main">
          <x14:cfRule type="iconSet" priority="23" id="{97FE24FA-E81F-43F9-8964-5A2D18B6F62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I73</xm:sqref>
        </x14:conditionalFormatting>
        <x14:conditionalFormatting xmlns:xm="http://schemas.microsoft.com/office/excel/2006/main">
          <x14:cfRule type="iconSet" priority="22" id="{B8EF8B9A-B674-42DA-9420-9F70A76F4DC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I76</xm:sqref>
        </x14:conditionalFormatting>
        <x14:conditionalFormatting xmlns:xm="http://schemas.microsoft.com/office/excel/2006/main">
          <x14:cfRule type="iconSet" priority="21" id="{9D686851-A9CC-4B6A-9B54-A02482F941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I79</xm:sqref>
        </x14:conditionalFormatting>
        <x14:conditionalFormatting xmlns:xm="http://schemas.microsoft.com/office/excel/2006/main">
          <x14:cfRule type="iconSet" priority="20" id="{2A0B820F-363E-499B-87D4-19A40B651E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T82 I82</xm:sqref>
        </x14:conditionalFormatting>
        <x14:conditionalFormatting xmlns:xm="http://schemas.microsoft.com/office/excel/2006/main">
          <x14:cfRule type="iconSet" priority="19" id="{D9E4747F-BC1C-45F4-ADAE-7BB02686F8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I85</xm:sqref>
        </x14:conditionalFormatting>
        <x14:conditionalFormatting xmlns:xm="http://schemas.microsoft.com/office/excel/2006/main">
          <x14:cfRule type="iconSet" priority="18" id="{220AAA0C-0D8F-4255-B607-052DBCD6C65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I88</xm:sqref>
        </x14:conditionalFormatting>
        <x14:conditionalFormatting xmlns:xm="http://schemas.microsoft.com/office/excel/2006/main">
          <x14:cfRule type="iconSet" priority="17" id="{57BF9474-7E6A-416F-8B7A-CFAA2699CA9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I91</xm:sqref>
        </x14:conditionalFormatting>
        <x14:conditionalFormatting xmlns:xm="http://schemas.microsoft.com/office/excel/2006/main">
          <x14:cfRule type="iconSet" priority="16" id="{8384A502-643B-46C0-B814-07307A9A4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R53:S93</xm:sqref>
        </x14:conditionalFormatting>
        <x14:conditionalFormatting xmlns:xm="http://schemas.microsoft.com/office/excel/2006/main">
          <x14:cfRule type="iconSet" priority="15" id="{B34FD6A7-AD69-4487-AA43-C8EE1C9C672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X53:X93</xm:sqref>
        </x14:conditionalFormatting>
        <x14:conditionalFormatting xmlns:xm="http://schemas.microsoft.com/office/excel/2006/main">
          <x14:cfRule type="iconSet" priority="14" id="{6EA1E0A7-A7C7-4C91-B94D-BE09E8A77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I100:J100 I110 I112:I113 I115:I116 I118:I119 I121:I122 I124:I125 I127:I128 I130:I131 I133:I134 I136:I137 I139:I140 I101:I108 J101:J140</xm:sqref>
        </x14:conditionalFormatting>
        <x14:conditionalFormatting xmlns:xm="http://schemas.microsoft.com/office/excel/2006/main">
          <x14:cfRule type="iconSet" priority="13" id="{9703D68E-1AF3-4A1E-8EC2-6F6C301FE8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I109</xm:sqref>
        </x14:conditionalFormatting>
        <x14:conditionalFormatting xmlns:xm="http://schemas.microsoft.com/office/excel/2006/main">
          <x14:cfRule type="iconSet" priority="12" id="{4597CBDF-EA47-4C3A-B263-8C8045E903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I111</xm:sqref>
        </x14:conditionalFormatting>
        <x14:conditionalFormatting xmlns:xm="http://schemas.microsoft.com/office/excel/2006/main">
          <x14:cfRule type="iconSet" priority="11" id="{3011E02D-3065-4EA6-9935-00B5733893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I114</xm:sqref>
        </x14:conditionalFormatting>
        <x14:conditionalFormatting xmlns:xm="http://schemas.microsoft.com/office/excel/2006/main">
          <x14:cfRule type="iconSet" priority="10" id="{19A748EC-1FBB-465E-8B7A-A3AC16C210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I117</xm:sqref>
        </x14:conditionalFormatting>
        <x14:conditionalFormatting xmlns:xm="http://schemas.microsoft.com/office/excel/2006/main">
          <x14:cfRule type="iconSet" priority="9" id="{D72A69CB-5255-4AD8-860D-94A1A9508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I120</xm:sqref>
        </x14:conditionalFormatting>
        <x14:conditionalFormatting xmlns:xm="http://schemas.microsoft.com/office/excel/2006/main">
          <x14:cfRule type="iconSet" priority="8" id="{267ED5D7-E15B-4C10-A0F5-F550A330F8C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I123</xm:sqref>
        </x14:conditionalFormatting>
        <x14:conditionalFormatting xmlns:xm="http://schemas.microsoft.com/office/excel/2006/main">
          <x14:cfRule type="iconSet" priority="7" id="{B3A7B760-AD3B-4D96-8147-AE8E967359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I126</xm:sqref>
        </x14:conditionalFormatting>
        <x14:conditionalFormatting xmlns:xm="http://schemas.microsoft.com/office/excel/2006/main">
          <x14:cfRule type="iconSet" priority="6" id="{C92E6A52-E18D-4F21-B056-B71971213F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T129 I129</xm:sqref>
        </x14:conditionalFormatting>
        <x14:conditionalFormatting xmlns:xm="http://schemas.microsoft.com/office/excel/2006/main">
          <x14:cfRule type="iconSet" priority="5" id="{71AC192C-8632-4BCB-ACEB-35CDE38CD1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I132</xm:sqref>
        </x14:conditionalFormatting>
        <x14:conditionalFormatting xmlns:xm="http://schemas.microsoft.com/office/excel/2006/main">
          <x14:cfRule type="iconSet" priority="4" id="{5F01187A-E002-4EBB-9424-D3BD291769D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I135</xm:sqref>
        </x14:conditionalFormatting>
        <x14:conditionalFormatting xmlns:xm="http://schemas.microsoft.com/office/excel/2006/main">
          <x14:cfRule type="iconSet" priority="3" id="{1B4FA926-7FF7-44A9-AD37-ECCB6F7EB2D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I138</xm:sqref>
        </x14:conditionalFormatting>
        <x14:conditionalFormatting xmlns:xm="http://schemas.microsoft.com/office/excel/2006/main">
          <x14:cfRule type="iconSet" priority="2" id="{ED09A9A7-8E0B-4BA8-B34E-75B769726E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R100:S140</xm:sqref>
        </x14:conditionalFormatting>
        <x14:conditionalFormatting xmlns:xm="http://schemas.microsoft.com/office/excel/2006/main">
          <x14:cfRule type="iconSet" priority="1" id="{770E483B-00FA-4A0E-8358-C2274C9B52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X100:X140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49"/>
  <sheetViews>
    <sheetView showGridLines="0" showRowColHeaders="0" workbookViewId="0">
      <selection activeCell="E55" sqref="E55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9" max="10" width="10.28515625" customWidth="1"/>
    <col min="11" max="11" width="1.85546875" customWidth="1"/>
    <col min="12" max="14" width="11.7109375" customWidth="1"/>
    <col min="18" max="19" width="10.28515625" customWidth="1"/>
    <col min="20" max="20" width="1.85546875" customWidth="1"/>
    <col min="24" max="24" width="11.5703125" customWidth="1"/>
  </cols>
  <sheetData>
    <row r="1" spans="1:24" x14ac:dyDescent="0.25">
      <c r="A1" s="1" t="s">
        <v>63</v>
      </c>
    </row>
    <row r="2" spans="1:24" ht="15.75" thickBot="1" x14ac:dyDescent="0.3"/>
    <row r="3" spans="1:24" ht="15" customHeight="1" x14ac:dyDescent="0.25">
      <c r="A3" s="262" t="s">
        <v>41</v>
      </c>
      <c r="B3" s="291"/>
      <c r="C3" s="274" t="s">
        <v>36</v>
      </c>
      <c r="D3" s="275"/>
      <c r="E3" s="276"/>
      <c r="F3" s="274" t="s">
        <v>38</v>
      </c>
      <c r="G3" s="274"/>
      <c r="H3" s="276"/>
      <c r="I3" s="295" t="s">
        <v>42</v>
      </c>
      <c r="J3" s="257"/>
      <c r="K3" s="2"/>
      <c r="L3" s="268" t="s">
        <v>37</v>
      </c>
      <c r="M3" s="269"/>
      <c r="N3" s="270"/>
      <c r="O3" s="274" t="s">
        <v>39</v>
      </c>
      <c r="P3" s="274"/>
      <c r="Q3" s="276"/>
      <c r="R3" s="280" t="s">
        <v>43</v>
      </c>
      <c r="S3" s="281"/>
      <c r="U3" s="268" t="s">
        <v>46</v>
      </c>
      <c r="V3" s="269"/>
      <c r="W3" s="270"/>
      <c r="X3" s="284" t="s">
        <v>45</v>
      </c>
    </row>
    <row r="4" spans="1:24" x14ac:dyDescent="0.25">
      <c r="A4" s="263"/>
      <c r="B4" s="292"/>
      <c r="C4" s="277"/>
      <c r="D4" s="278"/>
      <c r="E4" s="279"/>
      <c r="F4" s="277"/>
      <c r="G4" s="277"/>
      <c r="H4" s="279"/>
      <c r="I4" s="296"/>
      <c r="J4" s="297"/>
      <c r="K4" s="2"/>
      <c r="L4" s="271"/>
      <c r="M4" s="272"/>
      <c r="N4" s="273"/>
      <c r="O4" s="277"/>
      <c r="P4" s="277"/>
      <c r="Q4" s="279"/>
      <c r="R4" s="282" t="s">
        <v>28</v>
      </c>
      <c r="S4" s="283"/>
      <c r="U4" s="271"/>
      <c r="V4" s="272"/>
      <c r="W4" s="273"/>
      <c r="X4" s="285"/>
    </row>
    <row r="5" spans="1:24" ht="20.25" customHeight="1" thickBot="1" x14ac:dyDescent="0.3">
      <c r="A5" s="263"/>
      <c r="B5" s="292"/>
      <c r="C5" s="127">
        <v>2016</v>
      </c>
      <c r="D5" s="154">
        <v>2017</v>
      </c>
      <c r="E5" s="128">
        <v>2018</v>
      </c>
      <c r="F5" s="127">
        <v>2016</v>
      </c>
      <c r="G5" s="127">
        <v>2017</v>
      </c>
      <c r="H5" s="128">
        <v>2018</v>
      </c>
      <c r="I5" s="95" t="s">
        <v>0</v>
      </c>
      <c r="J5" s="104" t="s">
        <v>40</v>
      </c>
      <c r="K5" s="2"/>
      <c r="L5" s="156">
        <v>2016</v>
      </c>
      <c r="M5" s="127">
        <v>2017</v>
      </c>
      <c r="N5" s="128">
        <v>2018</v>
      </c>
      <c r="O5" s="127">
        <v>2016</v>
      </c>
      <c r="P5" s="127">
        <v>2017</v>
      </c>
      <c r="Q5" s="128">
        <v>2018</v>
      </c>
      <c r="R5" s="25" t="s">
        <v>1</v>
      </c>
      <c r="S5" s="104" t="s">
        <v>40</v>
      </c>
      <c r="U5" s="158">
        <v>2015</v>
      </c>
      <c r="V5" s="103">
        <v>2016</v>
      </c>
      <c r="W5" s="102">
        <v>2017</v>
      </c>
      <c r="X5" s="286"/>
    </row>
    <row r="6" spans="1:24" ht="20.100000000000001" customHeight="1" thickBot="1" x14ac:dyDescent="0.3">
      <c r="A6" s="28" t="s">
        <v>12</v>
      </c>
      <c r="B6" s="29"/>
      <c r="C6" s="38">
        <v>18625527</v>
      </c>
      <c r="D6" s="98">
        <v>19983666</v>
      </c>
      <c r="E6" s="39">
        <v>20010540</v>
      </c>
      <c r="F6" s="53">
        <f t="shared" ref="F6:G6" si="0">C6/C45</f>
        <v>0.16973148091251952</v>
      </c>
      <c r="G6" s="53">
        <f t="shared" si="0"/>
        <v>0.17785241541393901</v>
      </c>
      <c r="H6" s="53">
        <f>E6/E45</f>
        <v>0.17308145508982667</v>
      </c>
      <c r="I6" s="30">
        <f t="shared" ref="I6:I16" si="1">(E6-D6)/D6</f>
        <v>1.3447982967689713E-3</v>
      </c>
      <c r="J6" s="44">
        <f>(H6-G6)/G6</f>
        <v>-2.6825389540019819E-2</v>
      </c>
      <c r="K6" s="1"/>
      <c r="L6" s="37">
        <v>82481770</v>
      </c>
      <c r="M6" s="98">
        <v>93437664</v>
      </c>
      <c r="N6" s="39">
        <v>96382275</v>
      </c>
      <c r="O6" s="52">
        <f>L6/L45</f>
        <v>0.15801067828881019</v>
      </c>
      <c r="P6" s="52">
        <f>M6/M45</f>
        <v>0.16173759821209016</v>
      </c>
      <c r="Q6" s="53">
        <f>N6/N45</f>
        <v>0.15436552019499949</v>
      </c>
      <c r="R6" s="30">
        <f t="shared" ref="R6:R16" si="2">(N6-M6)/M6</f>
        <v>3.1514176124951068E-2</v>
      </c>
      <c r="S6" s="44">
        <f>(Q6-P6)/P6</f>
        <v>-4.5580484059269226E-2</v>
      </c>
      <c r="T6" s="1"/>
      <c r="U6" s="105">
        <f t="shared" ref="U6:U47" si="3">L6/C6</f>
        <v>4.4284261057418668</v>
      </c>
      <c r="V6" s="79">
        <f t="shared" ref="V6:V15" si="4">(M6/D6)</f>
        <v>4.6757018456973807</v>
      </c>
      <c r="W6" s="115">
        <f t="shared" ref="W6:W15" si="5">(N6/E6)</f>
        <v>4.8165754147564233</v>
      </c>
      <c r="X6" s="61">
        <f>(W6-V6)/V6</f>
        <v>3.012886058778012E-2</v>
      </c>
    </row>
    <row r="7" spans="1:24" s="22" customFormat="1" ht="20.100000000000001" customHeight="1" x14ac:dyDescent="0.25">
      <c r="A7" s="63"/>
      <c r="B7" s="21" t="s">
        <v>57</v>
      </c>
      <c r="C7" s="72">
        <v>4702002</v>
      </c>
      <c r="D7" s="101">
        <v>5732995</v>
      </c>
      <c r="E7" s="73">
        <v>5617111</v>
      </c>
      <c r="F7" s="75">
        <f t="shared" ref="F7:G7" si="6">C7/C6</f>
        <v>0.25244934009115555</v>
      </c>
      <c r="G7" s="75">
        <f t="shared" si="6"/>
        <v>0.28688404820216673</v>
      </c>
      <c r="H7" s="75">
        <f>E7/E6</f>
        <v>0.28070761708579578</v>
      </c>
      <c r="I7" s="40">
        <f t="shared" si="1"/>
        <v>-2.0213518414022687E-2</v>
      </c>
      <c r="J7" s="55">
        <f t="shared" ref="J7:J47" si="7">(H7-G7)/G7</f>
        <v>-2.1529364058675126E-2</v>
      </c>
      <c r="L7" s="71">
        <v>39218341</v>
      </c>
      <c r="M7" s="101">
        <v>48114799</v>
      </c>
      <c r="N7" s="73">
        <v>49305274</v>
      </c>
      <c r="O7" s="74">
        <f>L7/L6</f>
        <v>0.47547889673075638</v>
      </c>
      <c r="P7" s="74">
        <f>M7/M6</f>
        <v>0.51494008882756315</v>
      </c>
      <c r="Q7" s="75">
        <f>N7/N6</f>
        <v>0.51155955802039332</v>
      </c>
      <c r="R7" s="40">
        <f t="shared" si="2"/>
        <v>2.4742387472095645E-2</v>
      </c>
      <c r="S7" s="55">
        <f t="shared" ref="S7:S47" si="8">(Q7-P7)/P7</f>
        <v>-6.5649012001896294E-3</v>
      </c>
      <c r="T7" s="21"/>
      <c r="U7" s="121">
        <f t="shared" si="3"/>
        <v>8.3407750570927028</v>
      </c>
      <c r="V7" s="150">
        <f t="shared" si="4"/>
        <v>8.3926113663102786</v>
      </c>
      <c r="W7" s="151">
        <f t="shared" si="5"/>
        <v>8.7776926608713985</v>
      </c>
      <c r="X7" s="114">
        <f t="shared" ref="X7:X47" si="9">(W7-V7)/V7</f>
        <v>4.5883370235266452E-2</v>
      </c>
    </row>
    <row r="8" spans="1:24" s="22" customFormat="1" ht="20.100000000000001" customHeight="1" thickBot="1" x14ac:dyDescent="0.3">
      <c r="A8" s="63"/>
      <c r="B8" s="21" t="s">
        <v>56</v>
      </c>
      <c r="C8" s="72">
        <v>13923525</v>
      </c>
      <c r="D8" s="101">
        <v>14250671</v>
      </c>
      <c r="E8" s="73">
        <v>14393429</v>
      </c>
      <c r="F8" s="75">
        <f t="shared" ref="F8:G8" si="10">C8/C6</f>
        <v>0.74755065990884451</v>
      </c>
      <c r="G8" s="75">
        <f t="shared" si="10"/>
        <v>0.71311595179783327</v>
      </c>
      <c r="H8" s="75">
        <f>E8/E6</f>
        <v>0.71929238291420416</v>
      </c>
      <c r="I8" s="42">
        <f t="shared" si="1"/>
        <v>1.0017633555640995E-2</v>
      </c>
      <c r="J8" s="56">
        <f t="shared" si="7"/>
        <v>8.6611877083937385E-3</v>
      </c>
      <c r="L8" s="71">
        <v>43263429</v>
      </c>
      <c r="M8" s="101">
        <v>45322865</v>
      </c>
      <c r="N8" s="73">
        <v>47077001</v>
      </c>
      <c r="O8" s="74">
        <f>L8/L6</f>
        <v>0.52452110326924362</v>
      </c>
      <c r="P8" s="74">
        <f>M8/M6</f>
        <v>0.48505991117243685</v>
      </c>
      <c r="Q8" s="75">
        <f>N8/N6</f>
        <v>0.48844044197960673</v>
      </c>
      <c r="R8" s="42">
        <f t="shared" si="2"/>
        <v>3.8703113759467764E-2</v>
      </c>
      <c r="S8" s="56">
        <f t="shared" si="8"/>
        <v>6.9693057069977367E-3</v>
      </c>
      <c r="U8" s="107">
        <f t="shared" si="3"/>
        <v>3.1072181074835576</v>
      </c>
      <c r="V8" s="152">
        <f t="shared" si="4"/>
        <v>3.1804021719398334</v>
      </c>
      <c r="W8" s="153">
        <f t="shared" si="5"/>
        <v>3.2707286776486688</v>
      </c>
      <c r="X8" s="62">
        <f t="shared" si="9"/>
        <v>2.8400969696779646E-2</v>
      </c>
    </row>
    <row r="9" spans="1:24" ht="20.100000000000001" customHeight="1" thickBot="1" x14ac:dyDescent="0.3">
      <c r="A9" s="28" t="s">
        <v>24</v>
      </c>
      <c r="B9" s="29"/>
      <c r="C9" s="38">
        <v>539211</v>
      </c>
      <c r="D9" s="98">
        <v>687664</v>
      </c>
      <c r="E9" s="39">
        <v>444560</v>
      </c>
      <c r="F9" s="53">
        <f t="shared" ref="F9:G9" si="11">C9/C45</f>
        <v>4.9137445375006337E-3</v>
      </c>
      <c r="G9" s="53">
        <f t="shared" si="11"/>
        <v>6.1201334826758496E-3</v>
      </c>
      <c r="H9" s="53">
        <f>E9/E45</f>
        <v>3.8452281485024066E-3</v>
      </c>
      <c r="I9" s="30">
        <f t="shared" si="1"/>
        <v>-0.3535214872379534</v>
      </c>
      <c r="J9" s="44">
        <f t="shared" si="7"/>
        <v>-0.37170845057758561</v>
      </c>
      <c r="K9" s="1"/>
      <c r="L9" s="37">
        <v>2459083</v>
      </c>
      <c r="M9" s="98">
        <v>3643226</v>
      </c>
      <c r="N9" s="39">
        <v>2380566</v>
      </c>
      <c r="O9" s="52">
        <f>L9/L45</f>
        <v>4.7108757825939261E-3</v>
      </c>
      <c r="P9" s="52">
        <f>M9/M45</f>
        <v>6.3063073043418596E-3</v>
      </c>
      <c r="Q9" s="53">
        <f>N9/N45</f>
        <v>3.8127063191705029E-3</v>
      </c>
      <c r="R9" s="30">
        <f t="shared" si="2"/>
        <v>-0.346577456353243</v>
      </c>
      <c r="S9" s="44">
        <f t="shared" si="8"/>
        <v>-0.39541380792758474</v>
      </c>
      <c r="T9" s="1"/>
      <c r="U9" s="105">
        <f t="shared" si="3"/>
        <v>4.5605208350719852</v>
      </c>
      <c r="V9" s="79">
        <f t="shared" si="4"/>
        <v>5.2979740105632986</v>
      </c>
      <c r="W9" s="115">
        <f t="shared" si="5"/>
        <v>5.3548812308799709</v>
      </c>
      <c r="X9" s="61">
        <f t="shared" si="9"/>
        <v>1.0741317379664101E-2</v>
      </c>
    </row>
    <row r="10" spans="1:24" s="22" customFormat="1" ht="20.100000000000001" customHeight="1" x14ac:dyDescent="0.25">
      <c r="A10" s="63"/>
      <c r="B10" s="21" t="s">
        <v>57</v>
      </c>
      <c r="C10" s="72">
        <v>364939</v>
      </c>
      <c r="D10" s="101">
        <v>476985</v>
      </c>
      <c r="E10" s="73">
        <v>302334</v>
      </c>
      <c r="F10" s="75">
        <f t="shared" ref="F10:G10" si="12">C10/C9</f>
        <v>0.67680184565967683</v>
      </c>
      <c r="G10" s="75">
        <f t="shared" si="12"/>
        <v>0.69363090113776493</v>
      </c>
      <c r="H10" s="75">
        <f>E10/E9</f>
        <v>0.68007468058304843</v>
      </c>
      <c r="I10" s="40">
        <f t="shared" si="1"/>
        <v>-0.36615616843296961</v>
      </c>
      <c r="J10" s="55">
        <f t="shared" si="7"/>
        <v>-1.9543853269051583E-2</v>
      </c>
      <c r="L10" s="71">
        <v>1924359</v>
      </c>
      <c r="M10" s="101">
        <v>2915898</v>
      </c>
      <c r="N10" s="73">
        <v>1715135</v>
      </c>
      <c r="O10" s="74">
        <f>L10/L9</f>
        <v>0.78255146328936442</v>
      </c>
      <c r="P10" s="74">
        <f>M10/M9</f>
        <v>0.80036154770524803</v>
      </c>
      <c r="Q10" s="75">
        <f>N10/N9</f>
        <v>0.72047361845880353</v>
      </c>
      <c r="R10" s="40">
        <f t="shared" si="2"/>
        <v>-0.41179869803401903</v>
      </c>
      <c r="S10" s="55">
        <f t="shared" si="8"/>
        <v>-9.9814801792383348E-2</v>
      </c>
      <c r="T10" s="21"/>
      <c r="U10" s="121">
        <f t="shared" si="3"/>
        <v>5.2730976957792945</v>
      </c>
      <c r="V10" s="150">
        <f t="shared" si="4"/>
        <v>6.1131859492436869</v>
      </c>
      <c r="W10" s="151">
        <f t="shared" si="5"/>
        <v>5.6729808754556217</v>
      </c>
      <c r="X10" s="114">
        <f t="shared" si="9"/>
        <v>-7.2009109070619165E-2</v>
      </c>
    </row>
    <row r="11" spans="1:24" s="22" customFormat="1" ht="20.100000000000001" customHeight="1" thickBot="1" x14ac:dyDescent="0.3">
      <c r="A11" s="63"/>
      <c r="B11" s="21" t="s">
        <v>56</v>
      </c>
      <c r="C11" s="72">
        <v>174272</v>
      </c>
      <c r="D11" s="101">
        <v>210679</v>
      </c>
      <c r="E11" s="73">
        <v>142226</v>
      </c>
      <c r="F11" s="75">
        <f t="shared" ref="F11:G11" si="13">C11/C9</f>
        <v>0.32319815434032317</v>
      </c>
      <c r="G11" s="75">
        <f t="shared" si="13"/>
        <v>0.30636909886223507</v>
      </c>
      <c r="H11" s="75">
        <f>E11/E9</f>
        <v>0.31992531941695157</v>
      </c>
      <c r="I11" s="42">
        <f t="shared" si="1"/>
        <v>-0.32491610459514236</v>
      </c>
      <c r="J11" s="56">
        <f t="shared" si="7"/>
        <v>4.4248002181226265E-2</v>
      </c>
      <c r="L11" s="71">
        <v>534724</v>
      </c>
      <c r="M11" s="101">
        <v>727328</v>
      </c>
      <c r="N11" s="73">
        <v>665431</v>
      </c>
      <c r="O11" s="74">
        <f>L11/L9</f>
        <v>0.21744853671063563</v>
      </c>
      <c r="P11" s="74">
        <f>M11/M9</f>
        <v>0.19963845229475197</v>
      </c>
      <c r="Q11" s="75">
        <f>N11/N9</f>
        <v>0.27952638154119652</v>
      </c>
      <c r="R11" s="42">
        <f t="shared" si="2"/>
        <v>-8.5101907255048612E-2</v>
      </c>
      <c r="S11" s="56">
        <f t="shared" si="8"/>
        <v>0.40016303636984579</v>
      </c>
      <c r="U11" s="107">
        <f t="shared" si="3"/>
        <v>3.0683299669482187</v>
      </c>
      <c r="V11" s="152">
        <f t="shared" si="4"/>
        <v>3.4523042163670796</v>
      </c>
      <c r="W11" s="153">
        <f t="shared" si="5"/>
        <v>4.6786874411148451</v>
      </c>
      <c r="X11" s="62">
        <f t="shared" si="9"/>
        <v>0.35523614023746442</v>
      </c>
    </row>
    <row r="12" spans="1:24" ht="20.100000000000001" customHeight="1" thickBot="1" x14ac:dyDescent="0.3">
      <c r="A12" s="28" t="s">
        <v>18</v>
      </c>
      <c r="B12" s="29"/>
      <c r="C12" s="38">
        <v>11753648</v>
      </c>
      <c r="D12" s="98">
        <v>13623945</v>
      </c>
      <c r="E12" s="39">
        <v>14324339</v>
      </c>
      <c r="F12" s="53">
        <f t="shared" ref="F12:G12" si="14">C12/C45</f>
        <v>0.10710913474633352</v>
      </c>
      <c r="G12" s="53">
        <f t="shared" si="14"/>
        <v>0.12125160246956977</v>
      </c>
      <c r="H12" s="53">
        <f>E12/E45</f>
        <v>0.12389857731575224</v>
      </c>
      <c r="I12" s="30">
        <f t="shared" si="1"/>
        <v>5.1409044883842382E-2</v>
      </c>
      <c r="J12" s="44">
        <f t="shared" si="7"/>
        <v>2.1830431864574926E-2</v>
      </c>
      <c r="K12" s="1"/>
      <c r="L12" s="37">
        <v>83753679</v>
      </c>
      <c r="M12" s="98">
        <v>105319162</v>
      </c>
      <c r="N12" s="39">
        <v>114139115</v>
      </c>
      <c r="O12" s="52">
        <f>L12/L45</f>
        <v>0.16044727978040818</v>
      </c>
      <c r="P12" s="52">
        <f>M12/M45</f>
        <v>0.18230409000368453</v>
      </c>
      <c r="Q12" s="53">
        <f>N12/N45</f>
        <v>0.18280481407574029</v>
      </c>
      <c r="R12" s="30">
        <f t="shared" si="2"/>
        <v>8.3744997895064913E-2</v>
      </c>
      <c r="S12" s="44">
        <f t="shared" si="8"/>
        <v>2.7466420092145936E-3</v>
      </c>
      <c r="T12" s="1"/>
      <c r="U12" s="105">
        <f t="shared" si="3"/>
        <v>7.1257603596772681</v>
      </c>
      <c r="V12" s="79">
        <f t="shared" si="4"/>
        <v>7.7304453298952689</v>
      </c>
      <c r="W12" s="115">
        <f t="shared" si="5"/>
        <v>7.9681942042840515</v>
      </c>
      <c r="X12" s="61">
        <f t="shared" si="9"/>
        <v>3.0754874298037829E-2</v>
      </c>
    </row>
    <row r="13" spans="1:24" s="22" customFormat="1" ht="20.100000000000001" customHeight="1" x14ac:dyDescent="0.25">
      <c r="A13" s="63"/>
      <c r="B13" s="21" t="s">
        <v>57</v>
      </c>
      <c r="C13" s="72">
        <v>3467330</v>
      </c>
      <c r="D13" s="101">
        <v>4379113</v>
      </c>
      <c r="E13" s="73">
        <v>4491890</v>
      </c>
      <c r="F13" s="75">
        <f t="shared" ref="F13:G13" si="15">C13/C12</f>
        <v>0.29500032670707854</v>
      </c>
      <c r="G13" s="75">
        <f t="shared" si="15"/>
        <v>0.32142767751925011</v>
      </c>
      <c r="H13" s="75">
        <f>E13/E12</f>
        <v>0.31358445230875925</v>
      </c>
      <c r="I13" s="40">
        <f t="shared" si="1"/>
        <v>2.5753388871216615E-2</v>
      </c>
      <c r="J13" s="55">
        <f t="shared" si="7"/>
        <v>-2.4401212960328003E-2</v>
      </c>
      <c r="L13" s="71">
        <v>45568147</v>
      </c>
      <c r="M13" s="101">
        <v>61332119</v>
      </c>
      <c r="N13" s="73">
        <v>65528358</v>
      </c>
      <c r="O13" s="74">
        <f>L13/L12</f>
        <v>0.54407337736172756</v>
      </c>
      <c r="P13" s="74">
        <f>M13/M12</f>
        <v>0.58234530008888596</v>
      </c>
      <c r="Q13" s="75">
        <f>N13/N12</f>
        <v>0.57410956796011603</v>
      </c>
      <c r="R13" s="40">
        <f t="shared" si="2"/>
        <v>6.8418294825261128E-2</v>
      </c>
      <c r="S13" s="55">
        <f t="shared" si="8"/>
        <v>-1.4142351844366012E-2</v>
      </c>
      <c r="T13" s="21"/>
      <c r="U13" s="121">
        <f t="shared" si="3"/>
        <v>13.142143089927984</v>
      </c>
      <c r="V13" s="150">
        <f t="shared" si="4"/>
        <v>14.005603189504358</v>
      </c>
      <c r="W13" s="151">
        <f t="shared" si="5"/>
        <v>14.5881484185944</v>
      </c>
      <c r="X13" s="114">
        <f t="shared" si="9"/>
        <v>4.1593726539860522E-2</v>
      </c>
    </row>
    <row r="14" spans="1:24" s="22" customFormat="1" ht="20.100000000000001" customHeight="1" thickBot="1" x14ac:dyDescent="0.3">
      <c r="A14" s="63"/>
      <c r="B14" s="21" t="s">
        <v>56</v>
      </c>
      <c r="C14" s="72">
        <v>8286318</v>
      </c>
      <c r="D14" s="101">
        <v>9244832</v>
      </c>
      <c r="E14" s="73">
        <v>9832449</v>
      </c>
      <c r="F14" s="75">
        <f t="shared" ref="F14:G14" si="16">C14/C12</f>
        <v>0.70499967329292146</v>
      </c>
      <c r="G14" s="75">
        <f t="shared" si="16"/>
        <v>0.67857232248074983</v>
      </c>
      <c r="H14" s="75">
        <f>E14/E12</f>
        <v>0.6864155476912408</v>
      </c>
      <c r="I14" s="42">
        <f t="shared" si="1"/>
        <v>6.3561674241349106E-2</v>
      </c>
      <c r="J14" s="56">
        <f t="shared" si="7"/>
        <v>1.1558421925930333E-2</v>
      </c>
      <c r="L14" s="71">
        <v>38185532</v>
      </c>
      <c r="M14" s="101">
        <v>43987043</v>
      </c>
      <c r="N14" s="73">
        <v>48610757</v>
      </c>
      <c r="O14" s="74">
        <f>L14/L12</f>
        <v>0.45592662263827238</v>
      </c>
      <c r="P14" s="74">
        <f>M14/M12</f>
        <v>0.41765469991111398</v>
      </c>
      <c r="Q14" s="75">
        <f>N14/N12</f>
        <v>0.42589043203988397</v>
      </c>
      <c r="R14" s="42">
        <f t="shared" si="2"/>
        <v>0.10511536317637901</v>
      </c>
      <c r="S14" s="56">
        <f t="shared" si="8"/>
        <v>1.9718997848037465E-2</v>
      </c>
      <c r="U14" s="107">
        <f t="shared" si="3"/>
        <v>4.6082629220843323</v>
      </c>
      <c r="V14" s="152">
        <f t="shared" si="4"/>
        <v>4.7580143154575447</v>
      </c>
      <c r="W14" s="153">
        <f t="shared" si="5"/>
        <v>4.9439114304076224</v>
      </c>
      <c r="X14" s="62">
        <f t="shared" si="9"/>
        <v>3.9070314342297484E-2</v>
      </c>
    </row>
    <row r="15" spans="1:24" ht="20.100000000000001" customHeight="1" thickBot="1" x14ac:dyDescent="0.3">
      <c r="A15" s="28" t="s">
        <v>10</v>
      </c>
      <c r="B15" s="29"/>
      <c r="C15" s="38">
        <v>108515</v>
      </c>
      <c r="D15" s="98">
        <v>88963</v>
      </c>
      <c r="E15" s="39">
        <v>166594</v>
      </c>
      <c r="F15" s="53">
        <f t="shared" ref="F15:G15" si="17">C15/C45</f>
        <v>9.8888002746027291E-4</v>
      </c>
      <c r="G15" s="53">
        <f t="shared" si="17"/>
        <v>7.9176085271192263E-4</v>
      </c>
      <c r="H15" s="53">
        <f>E15/E45</f>
        <v>1.4409572120109996E-3</v>
      </c>
      <c r="I15" s="30">
        <f t="shared" si="1"/>
        <v>0.87262120207277183</v>
      </c>
      <c r="J15" s="44">
        <f t="shared" si="7"/>
        <v>0.81993995671226128</v>
      </c>
      <c r="K15" s="1"/>
      <c r="L15" s="37">
        <v>379930</v>
      </c>
      <c r="M15" s="98">
        <v>237175</v>
      </c>
      <c r="N15" s="39">
        <v>530029</v>
      </c>
      <c r="O15" s="52">
        <f>L15/L45</f>
        <v>7.2783352008895616E-4</v>
      </c>
      <c r="P15" s="52">
        <f>M15/M45</f>
        <v>4.1054231467037197E-4</v>
      </c>
      <c r="Q15" s="53">
        <f>N15/N45</f>
        <v>8.4889262370529636E-4</v>
      </c>
      <c r="R15" s="30">
        <f t="shared" si="2"/>
        <v>1.2347591440919152</v>
      </c>
      <c r="S15" s="44">
        <f t="shared" si="8"/>
        <v>1.0677347824349841</v>
      </c>
      <c r="T15" s="65"/>
      <c r="U15" s="105">
        <f t="shared" si="3"/>
        <v>3.5011749527715064</v>
      </c>
      <c r="V15" s="79">
        <f t="shared" si="4"/>
        <v>2.6659959758551306</v>
      </c>
      <c r="W15" s="115">
        <f t="shared" si="5"/>
        <v>3.1815611606660505</v>
      </c>
      <c r="X15" s="61">
        <f t="shared" si="9"/>
        <v>0.19338558252907717</v>
      </c>
    </row>
    <row r="16" spans="1:24" s="22" customFormat="1" ht="20.100000000000001" customHeight="1" x14ac:dyDescent="0.25">
      <c r="A16" s="63"/>
      <c r="B16" s="21" t="s">
        <v>57</v>
      </c>
      <c r="C16" s="72">
        <v>39672</v>
      </c>
      <c r="D16" s="101">
        <v>46278</v>
      </c>
      <c r="E16" s="73">
        <v>124163</v>
      </c>
      <c r="F16" s="75">
        <f t="shared" ref="F16:G16" si="18">C16/C15</f>
        <v>0.36559001059761326</v>
      </c>
      <c r="G16" s="75">
        <f t="shared" si="18"/>
        <v>0.52019378842889741</v>
      </c>
      <c r="H16" s="75">
        <f>E16/E15</f>
        <v>0.74530295208710995</v>
      </c>
      <c r="I16" s="166">
        <f t="shared" si="1"/>
        <v>1.6829811141363067</v>
      </c>
      <c r="J16" s="55">
        <f t="shared" ref="J16" si="19">(H16-G16)/G16</f>
        <v>0.43274096820358621</v>
      </c>
      <c r="L16" s="71">
        <v>253854</v>
      </c>
      <c r="M16" s="101">
        <v>145443</v>
      </c>
      <c r="N16" s="73">
        <v>431050</v>
      </c>
      <c r="O16" s="74">
        <f>L16/L15</f>
        <v>0.66815992419656256</v>
      </c>
      <c r="P16" s="74">
        <f>M16/M15</f>
        <v>0.61323073679772322</v>
      </c>
      <c r="Q16" s="75">
        <f>N16/N15</f>
        <v>0.81325738780330892</v>
      </c>
      <c r="R16" s="166">
        <f t="shared" si="2"/>
        <v>1.963703994004524</v>
      </c>
      <c r="S16" s="55">
        <f t="shared" ref="S16" si="20">(Q16-P16)/P16</f>
        <v>0.32618497247890782</v>
      </c>
      <c r="T16" s="66"/>
      <c r="U16" s="121">
        <f t="shared" si="3"/>
        <v>6.3988203266787655</v>
      </c>
      <c r="V16" s="122">
        <f t="shared" ref="V16:V47" si="21">(M16/D16)</f>
        <v>3.142810838843511</v>
      </c>
      <c r="W16" s="151">
        <f t="shared" ref="W16:W47" si="22">(N16/E16)</f>
        <v>3.4716461425706533</v>
      </c>
      <c r="X16" s="114">
        <f t="shared" si="9"/>
        <v>0.10463095636011834</v>
      </c>
    </row>
    <row r="17" spans="1:24" s="22" customFormat="1" ht="20.100000000000001" customHeight="1" thickBot="1" x14ac:dyDescent="0.3">
      <c r="A17" s="63"/>
      <c r="B17" s="21" t="s">
        <v>56</v>
      </c>
      <c r="C17" s="72">
        <v>68843</v>
      </c>
      <c r="D17" s="101">
        <v>42685</v>
      </c>
      <c r="E17" s="73">
        <v>42431</v>
      </c>
      <c r="F17" s="75">
        <f t="shared" ref="F17:G17" si="23">C17/C15</f>
        <v>0.6344099894023868</v>
      </c>
      <c r="G17" s="75">
        <f t="shared" si="23"/>
        <v>0.47980621157110259</v>
      </c>
      <c r="H17" s="75">
        <f>E17/E15</f>
        <v>0.25469704791289</v>
      </c>
      <c r="I17" s="42">
        <f t="shared" ref="I17:I47" si="24">(E17-D17)/D17</f>
        <v>-5.9505681152629726E-3</v>
      </c>
      <c r="J17" s="56">
        <f t="shared" si="7"/>
        <v>-0.46916683908927181</v>
      </c>
      <c r="L17" s="71">
        <v>126076</v>
      </c>
      <c r="M17" s="101">
        <v>91732</v>
      </c>
      <c r="N17" s="73">
        <v>98979</v>
      </c>
      <c r="O17" s="74">
        <f>L17/L15</f>
        <v>0.3318400758034375</v>
      </c>
      <c r="P17" s="74">
        <f>M17/M15</f>
        <v>0.38676926320227678</v>
      </c>
      <c r="Q17" s="75">
        <f>N17/N15</f>
        <v>0.18674261219669114</v>
      </c>
      <c r="R17" s="42">
        <f t="shared" ref="R17:R47" si="25">(N17-M17)/M17</f>
        <v>7.900187502725331E-2</v>
      </c>
      <c r="S17" s="56">
        <f t="shared" si="8"/>
        <v>-0.51717307975678906</v>
      </c>
      <c r="T17" s="66"/>
      <c r="U17" s="107">
        <f t="shared" si="3"/>
        <v>1.8313554028732042</v>
      </c>
      <c r="V17" s="152">
        <f t="shared" si="21"/>
        <v>2.1490453320838703</v>
      </c>
      <c r="W17" s="153">
        <f t="shared" si="22"/>
        <v>2.3327048620112651</v>
      </c>
      <c r="X17" s="62">
        <f t="shared" si="9"/>
        <v>8.5460984552292008E-2</v>
      </c>
    </row>
    <row r="18" spans="1:24" ht="20.100000000000001" customHeight="1" thickBot="1" x14ac:dyDescent="0.3">
      <c r="A18" s="28" t="s">
        <v>22</v>
      </c>
      <c r="B18" s="29"/>
      <c r="C18" s="38">
        <v>33870</v>
      </c>
      <c r="D18" s="98">
        <v>27242</v>
      </c>
      <c r="E18" s="39">
        <v>22357</v>
      </c>
      <c r="F18" s="53">
        <f t="shared" ref="F18:G18" si="26">C18/C45</f>
        <v>3.0865195162032389E-4</v>
      </c>
      <c r="G18" s="53">
        <f t="shared" si="26"/>
        <v>2.4245078459110187E-4</v>
      </c>
      <c r="H18" s="53">
        <f>E18/E45</f>
        <v>1.9337719479050816E-4</v>
      </c>
      <c r="I18" s="30">
        <f t="shared" si="24"/>
        <v>-0.17931869906761619</v>
      </c>
      <c r="J18" s="44">
        <f t="shared" si="7"/>
        <v>-0.20240639717193454</v>
      </c>
      <c r="K18" s="1"/>
      <c r="L18" s="37">
        <v>339653</v>
      </c>
      <c r="M18" s="98">
        <v>184063</v>
      </c>
      <c r="N18" s="39">
        <v>171492</v>
      </c>
      <c r="O18" s="52">
        <f>L18/L45</f>
        <v>6.5067469954669071E-4</v>
      </c>
      <c r="P18" s="52">
        <f>M18/M45</f>
        <v>3.1860714689648011E-4</v>
      </c>
      <c r="Q18" s="53">
        <f>N18/N45</f>
        <v>2.7466099746328729E-4</v>
      </c>
      <c r="R18" s="30">
        <f t="shared" si="25"/>
        <v>-6.8297267783313326E-2</v>
      </c>
      <c r="S18" s="44">
        <f t="shared" si="8"/>
        <v>-0.13793208928697237</v>
      </c>
      <c r="T18" s="65"/>
      <c r="U18" s="105">
        <f t="shared" si="3"/>
        <v>10.028136994390316</v>
      </c>
      <c r="V18" s="79">
        <f t="shared" si="21"/>
        <v>6.7565890903751562</v>
      </c>
      <c r="W18" s="115">
        <f t="shared" si="22"/>
        <v>7.6706177036274994</v>
      </c>
      <c r="X18" s="61">
        <f t="shared" si="9"/>
        <v>0.13527959167361356</v>
      </c>
    </row>
    <row r="19" spans="1:24" s="22" customFormat="1" ht="20.100000000000001" customHeight="1" x14ac:dyDescent="0.25">
      <c r="A19" s="63"/>
      <c r="B19" s="21" t="s">
        <v>57</v>
      </c>
      <c r="C19" s="72">
        <v>21660</v>
      </c>
      <c r="D19" s="101">
        <v>12633</v>
      </c>
      <c r="E19" s="73">
        <v>10045</v>
      </c>
      <c r="F19" s="75">
        <f t="shared" ref="F19:G19" si="27">C19/C18</f>
        <v>0.63950398582816648</v>
      </c>
      <c r="G19" s="75">
        <f t="shared" si="27"/>
        <v>0.46373247191836137</v>
      </c>
      <c r="H19" s="75">
        <f>E19/E18</f>
        <v>0.44929999552712796</v>
      </c>
      <c r="I19" s="40">
        <f t="shared" si="24"/>
        <v>-0.20486028655109634</v>
      </c>
      <c r="J19" s="55">
        <f t="shared" si="7"/>
        <v>-3.1122419207629259E-2</v>
      </c>
      <c r="L19" s="71">
        <v>297926</v>
      </c>
      <c r="M19" s="101">
        <v>132592</v>
      </c>
      <c r="N19" s="73">
        <v>130092</v>
      </c>
      <c r="O19" s="74">
        <f>L19/L18</f>
        <v>0.8771481482571919</v>
      </c>
      <c r="P19" s="74">
        <f>M19/M18</f>
        <v>0.72036204995028874</v>
      </c>
      <c r="Q19" s="75">
        <f>N19/N18</f>
        <v>0.75858932195087814</v>
      </c>
      <c r="R19" s="40">
        <f t="shared" si="25"/>
        <v>-1.8854832870761434E-2</v>
      </c>
      <c r="S19" s="55">
        <f t="shared" si="8"/>
        <v>5.3066748870553924E-2</v>
      </c>
      <c r="T19" s="66"/>
      <c r="U19" s="121">
        <f t="shared" si="3"/>
        <v>13.75466297322253</v>
      </c>
      <c r="V19" s="150">
        <f t="shared" si="21"/>
        <v>10.495685902002691</v>
      </c>
      <c r="W19" s="151">
        <f t="shared" si="22"/>
        <v>12.950920856147336</v>
      </c>
      <c r="X19" s="114">
        <f t="shared" si="9"/>
        <v>0.23392801357328724</v>
      </c>
    </row>
    <row r="20" spans="1:24" s="22" customFormat="1" ht="20.100000000000001" customHeight="1" thickBot="1" x14ac:dyDescent="0.3">
      <c r="A20" s="63"/>
      <c r="B20" s="21" t="s">
        <v>56</v>
      </c>
      <c r="C20" s="72">
        <v>12210</v>
      </c>
      <c r="D20" s="101">
        <v>14609</v>
      </c>
      <c r="E20" s="73">
        <v>12312</v>
      </c>
      <c r="F20" s="75">
        <f t="shared" ref="F20:G20" si="28">C20/C18</f>
        <v>0.36049601417183347</v>
      </c>
      <c r="G20" s="75">
        <f t="shared" si="28"/>
        <v>0.53626752808163869</v>
      </c>
      <c r="H20" s="75">
        <f>E20/E18</f>
        <v>0.55070000447287204</v>
      </c>
      <c r="I20" s="42">
        <f t="shared" si="24"/>
        <v>-0.1572318433842152</v>
      </c>
      <c r="J20" s="56">
        <f t="shared" si="7"/>
        <v>2.6912829204598462E-2</v>
      </c>
      <c r="L20" s="71">
        <v>41727</v>
      </c>
      <c r="M20" s="101">
        <v>51471</v>
      </c>
      <c r="N20" s="73">
        <v>41400</v>
      </c>
      <c r="O20" s="74">
        <f>L20/L18</f>
        <v>0.1228518517428081</v>
      </c>
      <c r="P20" s="74">
        <f>M20/M18</f>
        <v>0.27963795004971126</v>
      </c>
      <c r="Q20" s="75">
        <f>N20/N18</f>
        <v>0.24141067804912184</v>
      </c>
      <c r="R20" s="42">
        <f t="shared" si="25"/>
        <v>-0.19566357754852248</v>
      </c>
      <c r="S20" s="56">
        <f t="shared" si="8"/>
        <v>-0.1367027329223153</v>
      </c>
      <c r="T20" s="66"/>
      <c r="U20" s="107">
        <f t="shared" si="3"/>
        <v>3.4174447174447176</v>
      </c>
      <c r="V20" s="152">
        <f t="shared" si="21"/>
        <v>3.5232390991854334</v>
      </c>
      <c r="W20" s="153">
        <f t="shared" si="22"/>
        <v>3.3625730994152048</v>
      </c>
      <c r="X20" s="62">
        <f t="shared" si="9"/>
        <v>-4.5601787232485681E-2</v>
      </c>
    </row>
    <row r="21" spans="1:24" ht="20.100000000000001" customHeight="1" thickBot="1" x14ac:dyDescent="0.3">
      <c r="A21" s="28" t="s">
        <v>31</v>
      </c>
      <c r="B21" s="29"/>
      <c r="C21" s="38">
        <v>1062653</v>
      </c>
      <c r="D21" s="98">
        <v>762668</v>
      </c>
      <c r="E21" s="39">
        <v>917489</v>
      </c>
      <c r="F21" s="53">
        <f t="shared" ref="F21:G21" si="29">C21/C45</f>
        <v>9.6837886727248901E-3</v>
      </c>
      <c r="G21" s="53">
        <f t="shared" si="29"/>
        <v>6.787660780505341E-3</v>
      </c>
      <c r="H21" s="53">
        <f>E21/E45</f>
        <v>7.935834372731071E-3</v>
      </c>
      <c r="I21" s="30">
        <f t="shared" si="24"/>
        <v>0.20299920804334259</v>
      </c>
      <c r="J21" s="44">
        <f t="shared" si="7"/>
        <v>0.16915600666482461</v>
      </c>
      <c r="K21" s="1"/>
      <c r="L21" s="37">
        <v>2716697</v>
      </c>
      <c r="M21" s="98">
        <v>2538731</v>
      </c>
      <c r="N21" s="39">
        <v>3192120</v>
      </c>
      <c r="O21" s="52">
        <f>L21/L45</f>
        <v>5.2043880202276918E-3</v>
      </c>
      <c r="P21" s="52">
        <f>M21/M45</f>
        <v>4.3944618997172049E-3</v>
      </c>
      <c r="Q21" s="53">
        <f>N21/N45</f>
        <v>5.1124884147511753E-3</v>
      </c>
      <c r="R21" s="30">
        <f t="shared" si="25"/>
        <v>0.2573683466267202</v>
      </c>
      <c r="S21" s="44">
        <f t="shared" si="8"/>
        <v>0.16339350105189837</v>
      </c>
      <c r="T21" s="65"/>
      <c r="U21" s="105">
        <f t="shared" si="3"/>
        <v>2.5565231547833585</v>
      </c>
      <c r="V21" s="79">
        <f t="shared" si="21"/>
        <v>3.3287498623254157</v>
      </c>
      <c r="W21" s="115">
        <f t="shared" si="22"/>
        <v>3.4791915761387875</v>
      </c>
      <c r="X21" s="61">
        <f t="shared" si="9"/>
        <v>4.5194658666324487E-2</v>
      </c>
    </row>
    <row r="22" spans="1:24" s="22" customFormat="1" ht="20.100000000000001" customHeight="1" x14ac:dyDescent="0.25">
      <c r="A22" s="63"/>
      <c r="B22" s="21" t="s">
        <v>57</v>
      </c>
      <c r="C22" s="72">
        <v>20984</v>
      </c>
      <c r="D22" s="101">
        <v>45120</v>
      </c>
      <c r="E22" s="73">
        <v>97157</v>
      </c>
      <c r="F22" s="75">
        <f t="shared" ref="F22:G22" si="30">C22/C21</f>
        <v>1.9746803519116778E-2</v>
      </c>
      <c r="G22" s="75">
        <f t="shared" si="30"/>
        <v>5.9160735732979489E-2</v>
      </c>
      <c r="H22" s="75">
        <f>E22/E21</f>
        <v>0.10589445759022724</v>
      </c>
      <c r="I22" s="40">
        <f t="shared" si="24"/>
        <v>1.153302304964539</v>
      </c>
      <c r="J22" s="55">
        <f t="shared" si="7"/>
        <v>0.78994490650317883</v>
      </c>
      <c r="L22" s="71">
        <v>450437</v>
      </c>
      <c r="M22" s="101">
        <v>664202</v>
      </c>
      <c r="N22" s="73">
        <v>1174845</v>
      </c>
      <c r="O22" s="74">
        <f>L22/L21</f>
        <v>0.16580317937554317</v>
      </c>
      <c r="P22" s="74">
        <f>M22/M21</f>
        <v>0.26162756117130959</v>
      </c>
      <c r="Q22" s="75">
        <f>N22/N21</f>
        <v>0.36804537423405137</v>
      </c>
      <c r="R22" s="40">
        <f t="shared" si="25"/>
        <v>0.76880677866070868</v>
      </c>
      <c r="S22" s="55">
        <f t="shared" si="8"/>
        <v>0.40675306755262336</v>
      </c>
      <c r="T22" s="66"/>
      <c r="U22" s="121">
        <f t="shared" si="3"/>
        <v>21.465735798703776</v>
      </c>
      <c r="V22" s="150">
        <f t="shared" si="21"/>
        <v>14.720789007092199</v>
      </c>
      <c r="W22" s="151">
        <f t="shared" si="22"/>
        <v>12.092232160317836</v>
      </c>
      <c r="X22" s="114">
        <f t="shared" si="9"/>
        <v>-0.17856086691467238</v>
      </c>
    </row>
    <row r="23" spans="1:24" s="22" customFormat="1" ht="20.100000000000001" customHeight="1" thickBot="1" x14ac:dyDescent="0.3">
      <c r="A23" s="63"/>
      <c r="B23" s="21" t="s">
        <v>56</v>
      </c>
      <c r="C23" s="72">
        <v>1041669</v>
      </c>
      <c r="D23" s="101">
        <v>717548</v>
      </c>
      <c r="E23" s="73">
        <v>820332</v>
      </c>
      <c r="F23" s="75">
        <f t="shared" ref="F23:G23" si="31">C23/C21</f>
        <v>0.98025319648088327</v>
      </c>
      <c r="G23" s="75">
        <f t="shared" si="31"/>
        <v>0.94083926426702047</v>
      </c>
      <c r="H23" s="75">
        <f>E23/E21</f>
        <v>0.8941055424097728</v>
      </c>
      <c r="I23" s="42">
        <f t="shared" si="24"/>
        <v>0.14324337884016122</v>
      </c>
      <c r="J23" s="56">
        <f t="shared" si="7"/>
        <v>-4.9672376177514764E-2</v>
      </c>
      <c r="L23" s="71">
        <v>2266260</v>
      </c>
      <c r="M23" s="101">
        <v>1874529</v>
      </c>
      <c r="N23" s="73">
        <v>2017275</v>
      </c>
      <c r="O23" s="74">
        <f>L23/L21</f>
        <v>0.83419682062445688</v>
      </c>
      <c r="P23" s="74">
        <f>M23/M21</f>
        <v>0.73837243882869041</v>
      </c>
      <c r="Q23" s="75">
        <f>N23/N21</f>
        <v>0.63195462576594863</v>
      </c>
      <c r="R23" s="42">
        <f t="shared" si="25"/>
        <v>7.6150328962635419E-2</v>
      </c>
      <c r="S23" s="56">
        <f t="shared" si="8"/>
        <v>-0.14412484468076381</v>
      </c>
      <c r="U23" s="107">
        <f t="shared" si="3"/>
        <v>2.1756047266454122</v>
      </c>
      <c r="V23" s="152">
        <f t="shared" si="21"/>
        <v>2.6124092046803837</v>
      </c>
      <c r="W23" s="153">
        <f t="shared" si="22"/>
        <v>2.4590958294934246</v>
      </c>
      <c r="X23" s="62">
        <f t="shared" si="9"/>
        <v>-5.8686585130799322E-2</v>
      </c>
    </row>
    <row r="24" spans="1:24" ht="20.100000000000001" customHeight="1" thickBot="1" x14ac:dyDescent="0.3">
      <c r="A24" s="28" t="s">
        <v>32</v>
      </c>
      <c r="B24" s="29"/>
      <c r="C24" s="38">
        <v>6243657</v>
      </c>
      <c r="D24" s="98">
        <v>5984241</v>
      </c>
      <c r="E24" s="39">
        <v>6724947</v>
      </c>
      <c r="F24" s="53">
        <f t="shared" ref="F24:G24" si="32">C24/C45</f>
        <v>5.6897458467608401E-2</v>
      </c>
      <c r="G24" s="53">
        <f t="shared" si="32"/>
        <v>5.3259082506139054E-2</v>
      </c>
      <c r="H24" s="53">
        <f>E24/E45</f>
        <v>5.8167526321726684E-2</v>
      </c>
      <c r="I24" s="30">
        <f t="shared" si="24"/>
        <v>0.12377609792119</v>
      </c>
      <c r="J24" s="44">
        <f t="shared" si="7"/>
        <v>9.2161629239892476E-2</v>
      </c>
      <c r="K24" s="1"/>
      <c r="L24" s="37">
        <v>33688126</v>
      </c>
      <c r="M24" s="98">
        <v>30997965</v>
      </c>
      <c r="N24" s="39">
        <v>31196224</v>
      </c>
      <c r="O24" s="52">
        <f>L24/L45</f>
        <v>6.4536486541679483E-2</v>
      </c>
      <c r="P24" s="52">
        <f>M24/M45</f>
        <v>5.3656482770828191E-2</v>
      </c>
      <c r="Q24" s="53">
        <f>N24/N45</f>
        <v>4.996376507900159E-2</v>
      </c>
      <c r="R24" s="30">
        <f t="shared" si="25"/>
        <v>6.3958714709175263E-3</v>
      </c>
      <c r="S24" s="44">
        <f t="shared" si="8"/>
        <v>-6.8821463896516291E-2</v>
      </c>
      <c r="T24" s="1"/>
      <c r="U24" s="105">
        <f t="shared" si="3"/>
        <v>5.3955760221934037</v>
      </c>
      <c r="V24" s="79">
        <f t="shared" si="21"/>
        <v>5.1799325929553977</v>
      </c>
      <c r="W24" s="115">
        <f t="shared" si="22"/>
        <v>4.6388802766772734</v>
      </c>
      <c r="X24" s="61">
        <f t="shared" si="9"/>
        <v>-0.10445161333063374</v>
      </c>
    </row>
    <row r="25" spans="1:24" s="22" customFormat="1" ht="20.100000000000001" customHeight="1" x14ac:dyDescent="0.25">
      <c r="A25" s="63"/>
      <c r="B25" s="21" t="s">
        <v>7</v>
      </c>
      <c r="C25" s="72">
        <v>2635220</v>
      </c>
      <c r="D25" s="101">
        <v>1598559</v>
      </c>
      <c r="E25" s="73">
        <v>1978945</v>
      </c>
      <c r="F25" s="75">
        <f t="shared" ref="F25:G25" si="33">C25/C24</f>
        <v>0.42206354384938188</v>
      </c>
      <c r="G25" s="75">
        <f t="shared" si="33"/>
        <v>0.26712811198613157</v>
      </c>
      <c r="H25" s="75">
        <f>E25/E24</f>
        <v>0.29426923364600494</v>
      </c>
      <c r="I25" s="40">
        <f t="shared" si="24"/>
        <v>0.23795555872507676</v>
      </c>
      <c r="J25" s="55">
        <f t="shared" si="7"/>
        <v>0.10160338969221798</v>
      </c>
      <c r="L25" s="71">
        <v>22521987</v>
      </c>
      <c r="M25" s="101">
        <v>17563156</v>
      </c>
      <c r="N25" s="73">
        <v>16636857</v>
      </c>
      <c r="O25" s="74">
        <f>L25/L24</f>
        <v>0.66854377711600821</v>
      </c>
      <c r="P25" s="74">
        <f>M25/M24</f>
        <v>0.56659061328703353</v>
      </c>
      <c r="Q25" s="75">
        <f>N25/N24</f>
        <v>0.53329713878192442</v>
      </c>
      <c r="R25" s="40">
        <f t="shared" si="25"/>
        <v>-5.2741033559116593E-2</v>
      </c>
      <c r="S25" s="55">
        <f t="shared" si="8"/>
        <v>-5.8761076735739555E-2</v>
      </c>
      <c r="T25" s="21"/>
      <c r="U25" s="121">
        <f t="shared" si="3"/>
        <v>8.5465300809799558</v>
      </c>
      <c r="V25" s="150">
        <f t="shared" si="21"/>
        <v>10.986867547585044</v>
      </c>
      <c r="W25" s="151">
        <f t="shared" si="22"/>
        <v>8.4069324817011086</v>
      </c>
      <c r="X25" s="114">
        <f t="shared" si="9"/>
        <v>-0.23481989335996092</v>
      </c>
    </row>
    <row r="26" spans="1:24" s="22" customFormat="1" ht="20.100000000000001" customHeight="1" thickBot="1" x14ac:dyDescent="0.3">
      <c r="A26" s="63"/>
      <c r="B26" s="21" t="s">
        <v>15</v>
      </c>
      <c r="C26" s="72">
        <v>3608437</v>
      </c>
      <c r="D26" s="101">
        <v>4385682</v>
      </c>
      <c r="E26" s="73">
        <v>4746002</v>
      </c>
      <c r="F26" s="75">
        <f t="shared" ref="F26:G26" si="34">C26/C24</f>
        <v>0.57793645615061817</v>
      </c>
      <c r="G26" s="75">
        <f t="shared" si="34"/>
        <v>0.73287188801386838</v>
      </c>
      <c r="H26" s="75">
        <f>E26/E24</f>
        <v>0.70573076635399501</v>
      </c>
      <c r="I26" s="42">
        <f t="shared" si="24"/>
        <v>8.2158259536373138E-2</v>
      </c>
      <c r="J26" s="56">
        <f t="shared" si="7"/>
        <v>-3.703392380546567E-2</v>
      </c>
      <c r="L26" s="71">
        <v>11166139</v>
      </c>
      <c r="M26" s="101">
        <v>13434809</v>
      </c>
      <c r="N26" s="73">
        <v>14559367</v>
      </c>
      <c r="O26" s="74">
        <f>L26/L24</f>
        <v>0.33145622288399185</v>
      </c>
      <c r="P26" s="74">
        <f>M26/M24</f>
        <v>0.43340938671296647</v>
      </c>
      <c r="Q26" s="75">
        <f>N26/N24</f>
        <v>0.46670286121807564</v>
      </c>
      <c r="R26" s="42">
        <f t="shared" si="25"/>
        <v>8.3704799971477076E-2</v>
      </c>
      <c r="S26" s="56">
        <f t="shared" si="8"/>
        <v>7.6817612921610295E-2</v>
      </c>
      <c r="U26" s="107">
        <f t="shared" si="3"/>
        <v>3.0944530831492969</v>
      </c>
      <c r="V26" s="152">
        <f t="shared" si="21"/>
        <v>3.0633340492995158</v>
      </c>
      <c r="W26" s="153">
        <f t="shared" si="22"/>
        <v>3.0677119394387109</v>
      </c>
      <c r="X26" s="62">
        <f t="shared" si="9"/>
        <v>1.4291259355786469E-3</v>
      </c>
    </row>
    <row r="27" spans="1:24" ht="20.100000000000001" customHeight="1" thickBot="1" x14ac:dyDescent="0.3">
      <c r="A27" s="28" t="s">
        <v>17</v>
      </c>
      <c r="B27" s="29"/>
      <c r="C27" s="38">
        <v>372565</v>
      </c>
      <c r="D27" s="98">
        <v>415358</v>
      </c>
      <c r="E27" s="39">
        <v>795091</v>
      </c>
      <c r="F27" s="53">
        <f t="shared" ref="F27:G27" si="35">C27/C45</f>
        <v>3.3951259036145839E-3</v>
      </c>
      <c r="G27" s="53">
        <f t="shared" si="35"/>
        <v>3.6966402241462044E-3</v>
      </c>
      <c r="H27" s="53">
        <f>E27/E45</f>
        <v>6.8771511018106152E-3</v>
      </c>
      <c r="I27" s="30">
        <f t="shared" si="24"/>
        <v>0.91423061551721652</v>
      </c>
      <c r="J27" s="44">
        <f t="shared" si="7"/>
        <v>0.86037879934582995</v>
      </c>
      <c r="K27" s="1"/>
      <c r="L27" s="37">
        <v>1956143</v>
      </c>
      <c r="M27" s="98">
        <v>2271046</v>
      </c>
      <c r="N27" s="39">
        <v>3821977</v>
      </c>
      <c r="O27" s="52">
        <f>L27/L45</f>
        <v>3.7473914812922665E-3</v>
      </c>
      <c r="P27" s="52">
        <f>M27/M45</f>
        <v>3.9311077540334751E-3</v>
      </c>
      <c r="Q27" s="53">
        <f>N27/N45</f>
        <v>6.1212652199621109E-3</v>
      </c>
      <c r="R27" s="30">
        <f t="shared" si="25"/>
        <v>0.68291483307691703</v>
      </c>
      <c r="S27" s="44">
        <f t="shared" si="8"/>
        <v>0.55713493573953699</v>
      </c>
      <c r="T27" s="1"/>
      <c r="U27" s="105">
        <f t="shared" si="3"/>
        <v>5.2504744138606689</v>
      </c>
      <c r="V27" s="79">
        <f t="shared" si="21"/>
        <v>5.4676832997077218</v>
      </c>
      <c r="W27" s="115">
        <f t="shared" si="22"/>
        <v>4.8069680074356267</v>
      </c>
      <c r="X27" s="61">
        <f t="shared" si="9"/>
        <v>-0.12084008089996984</v>
      </c>
    </row>
    <row r="28" spans="1:24" s="22" customFormat="1" ht="20.100000000000001" customHeight="1" x14ac:dyDescent="0.25">
      <c r="A28" s="63"/>
      <c r="B28" s="21" t="s">
        <v>57</v>
      </c>
      <c r="C28" s="72">
        <v>116567</v>
      </c>
      <c r="D28" s="101">
        <v>165876</v>
      </c>
      <c r="E28" s="73">
        <v>523089</v>
      </c>
      <c r="F28" s="75">
        <f t="shared" ref="F28:G28" si="36">C28/C27</f>
        <v>0.31287694764671936</v>
      </c>
      <c r="G28" s="75">
        <f t="shared" si="36"/>
        <v>0.39935669952185826</v>
      </c>
      <c r="H28" s="75">
        <f>E28/E27</f>
        <v>0.65789827831028147</v>
      </c>
      <c r="I28" s="40">
        <f t="shared" si="24"/>
        <v>2.1534941763727122</v>
      </c>
      <c r="J28" s="55">
        <f t="shared" si="7"/>
        <v>0.64739512094818952</v>
      </c>
      <c r="L28" s="71">
        <v>1028353</v>
      </c>
      <c r="M28" s="101">
        <v>1315033</v>
      </c>
      <c r="N28" s="73">
        <v>2775793</v>
      </c>
      <c r="O28" s="74">
        <f>L28/L27</f>
        <v>0.52570440913573291</v>
      </c>
      <c r="P28" s="74">
        <f>M28/M27</f>
        <v>0.57904287275554966</v>
      </c>
      <c r="Q28" s="75">
        <f>N28/N27</f>
        <v>0.72627150817495767</v>
      </c>
      <c r="R28" s="40">
        <f t="shared" si="25"/>
        <v>1.1108162304672202</v>
      </c>
      <c r="S28" s="55">
        <f t="shared" si="8"/>
        <v>0.25426206304686261</v>
      </c>
      <c r="T28" s="21"/>
      <c r="U28" s="121">
        <f t="shared" si="3"/>
        <v>8.8219907864146805</v>
      </c>
      <c r="V28" s="150">
        <f t="shared" si="21"/>
        <v>7.9278075188695167</v>
      </c>
      <c r="W28" s="151">
        <f t="shared" si="22"/>
        <v>5.3065405695780257</v>
      </c>
      <c r="X28" s="114">
        <f t="shared" si="9"/>
        <v>-0.33064210288310286</v>
      </c>
    </row>
    <row r="29" spans="1:24" s="22" customFormat="1" ht="20.100000000000001" customHeight="1" thickBot="1" x14ac:dyDescent="0.3">
      <c r="A29" s="63"/>
      <c r="B29" s="21" t="s">
        <v>56</v>
      </c>
      <c r="C29" s="72">
        <v>255998</v>
      </c>
      <c r="D29" s="101">
        <v>249482</v>
      </c>
      <c r="E29" s="73">
        <v>272002</v>
      </c>
      <c r="F29" s="75">
        <f t="shared" ref="F29:G29" si="37">C29/C27</f>
        <v>0.68712305235328064</v>
      </c>
      <c r="G29" s="75">
        <f t="shared" si="37"/>
        <v>0.60064330047814174</v>
      </c>
      <c r="H29" s="75">
        <f>E29/E27</f>
        <v>0.34210172168971853</v>
      </c>
      <c r="I29" s="42">
        <f t="shared" si="24"/>
        <v>9.0267033292983065E-2</v>
      </c>
      <c r="J29" s="56">
        <f t="shared" si="7"/>
        <v>-0.43044112634339105</v>
      </c>
      <c r="L29" s="71">
        <v>927790</v>
      </c>
      <c r="M29" s="101">
        <v>956013</v>
      </c>
      <c r="N29" s="73">
        <v>1046184</v>
      </c>
      <c r="O29" s="74">
        <f>L29/L27</f>
        <v>0.47429559086426709</v>
      </c>
      <c r="P29" s="74">
        <f>M29/M27</f>
        <v>0.42095712724445034</v>
      </c>
      <c r="Q29" s="75">
        <f>N29/N27</f>
        <v>0.27372849182504239</v>
      </c>
      <c r="R29" s="42">
        <f t="shared" si="25"/>
        <v>9.431984711504969E-2</v>
      </c>
      <c r="S29" s="56">
        <f t="shared" si="8"/>
        <v>-0.34974733979004968</v>
      </c>
      <c r="U29" s="107">
        <f t="shared" si="3"/>
        <v>3.6242080016250129</v>
      </c>
      <c r="V29" s="152">
        <f t="shared" si="21"/>
        <v>3.8319918871902581</v>
      </c>
      <c r="W29" s="153">
        <f t="shared" si="22"/>
        <v>3.846236424732171</v>
      </c>
      <c r="X29" s="62">
        <f t="shared" si="9"/>
        <v>3.7172671449358066E-3</v>
      </c>
    </row>
    <row r="30" spans="1:24" ht="20.100000000000001" customHeight="1" thickBot="1" x14ac:dyDescent="0.3">
      <c r="A30" s="28" t="s">
        <v>11</v>
      </c>
      <c r="B30" s="29"/>
      <c r="C30" s="38">
        <v>3895622</v>
      </c>
      <c r="D30" s="98">
        <v>4806983</v>
      </c>
      <c r="E30" s="39">
        <v>5420777</v>
      </c>
      <c r="F30" s="53">
        <f t="shared" ref="F30:G30" si="38">C30/C45</f>
        <v>3.5500186981844387E-2</v>
      </c>
      <c r="G30" s="53">
        <f t="shared" si="38"/>
        <v>4.2781616616477815E-2</v>
      </c>
      <c r="H30" s="53">
        <f>E30/E45</f>
        <v>4.6887089047945002E-2</v>
      </c>
      <c r="I30" s="30">
        <f t="shared" si="24"/>
        <v>0.12768799057537752</v>
      </c>
      <c r="J30" s="44">
        <f t="shared" si="7"/>
        <v>9.5963471139281789E-2</v>
      </c>
      <c r="K30" s="1"/>
      <c r="L30" s="37">
        <v>16722680</v>
      </c>
      <c r="M30" s="98">
        <v>20816001</v>
      </c>
      <c r="N30" s="39">
        <v>24960615</v>
      </c>
      <c r="O30" s="52">
        <f>L30/L45</f>
        <v>3.2035709340460572E-2</v>
      </c>
      <c r="P30" s="52">
        <f>M30/M45</f>
        <v>3.6031829799602726E-2</v>
      </c>
      <c r="Q30" s="53">
        <f>N30/N45</f>
        <v>3.9976835147978271E-2</v>
      </c>
      <c r="R30" s="30">
        <f t="shared" si="25"/>
        <v>0.19910711956633745</v>
      </c>
      <c r="S30" s="44">
        <f t="shared" si="8"/>
        <v>0.10948667803762331</v>
      </c>
      <c r="T30" s="1"/>
      <c r="U30" s="105">
        <f t="shared" si="3"/>
        <v>4.2926854812915627</v>
      </c>
      <c r="V30" s="79">
        <f t="shared" si="21"/>
        <v>4.3303670930394382</v>
      </c>
      <c r="W30" s="115">
        <f t="shared" si="22"/>
        <v>4.6046194115714405</v>
      </c>
      <c r="X30" s="61">
        <f t="shared" si="9"/>
        <v>6.3332348653034748E-2</v>
      </c>
    </row>
    <row r="31" spans="1:24" s="22" customFormat="1" ht="20.100000000000001" customHeight="1" x14ac:dyDescent="0.25">
      <c r="A31" s="63"/>
      <c r="B31" s="21" t="s">
        <v>57</v>
      </c>
      <c r="C31" s="72">
        <v>911333</v>
      </c>
      <c r="D31" s="101">
        <v>970213</v>
      </c>
      <c r="E31" s="73">
        <v>1020274</v>
      </c>
      <c r="F31" s="75">
        <f t="shared" ref="F31:G31" si="39">C31/C30</f>
        <v>0.23393773831239273</v>
      </c>
      <c r="G31" s="75">
        <f t="shared" si="39"/>
        <v>0.20183408179309142</v>
      </c>
      <c r="H31" s="75">
        <f>E31/E30</f>
        <v>0.18821545324590921</v>
      </c>
      <c r="I31" s="40">
        <f t="shared" si="24"/>
        <v>5.1597948079442346E-2</v>
      </c>
      <c r="J31" s="55">
        <f t="shared" si="7"/>
        <v>-6.7474375121359523E-2</v>
      </c>
      <c r="L31" s="71">
        <v>7851825</v>
      </c>
      <c r="M31" s="101">
        <v>8951873</v>
      </c>
      <c r="N31" s="73">
        <v>10247540</v>
      </c>
      <c r="O31" s="74">
        <f>L31/L30</f>
        <v>0.46953149853970777</v>
      </c>
      <c r="P31" s="74">
        <f>M31/M30</f>
        <v>0.43004768302999219</v>
      </c>
      <c r="Q31" s="75">
        <f>N31/N30</f>
        <v>0.41054837791456661</v>
      </c>
      <c r="R31" s="40">
        <f t="shared" si="25"/>
        <v>0.14473697292175616</v>
      </c>
      <c r="S31" s="55">
        <f t="shared" si="8"/>
        <v>-4.5342193168067063E-2</v>
      </c>
      <c r="T31" s="21"/>
      <c r="U31" s="121">
        <f t="shared" si="3"/>
        <v>8.6157584549226236</v>
      </c>
      <c r="V31" s="150">
        <f t="shared" si="21"/>
        <v>9.2267089803991489</v>
      </c>
      <c r="W31" s="151">
        <f t="shared" si="22"/>
        <v>10.043909773256988</v>
      </c>
      <c r="X31" s="114">
        <f t="shared" si="9"/>
        <v>8.8569043913042905E-2</v>
      </c>
    </row>
    <row r="32" spans="1:24" s="22" customFormat="1" ht="20.100000000000001" customHeight="1" thickBot="1" x14ac:dyDescent="0.3">
      <c r="A32" s="63"/>
      <c r="B32" s="21" t="s">
        <v>56</v>
      </c>
      <c r="C32" s="72">
        <v>2984289</v>
      </c>
      <c r="D32" s="101">
        <v>3836770</v>
      </c>
      <c r="E32" s="73">
        <v>4400503</v>
      </c>
      <c r="F32" s="75">
        <f t="shared" ref="F32:G32" si="40">C32/C30</f>
        <v>0.76606226168760727</v>
      </c>
      <c r="G32" s="75">
        <f t="shared" si="40"/>
        <v>0.79816591820690852</v>
      </c>
      <c r="H32" s="75">
        <f>E32/E30</f>
        <v>0.81178454675409084</v>
      </c>
      <c r="I32" s="42">
        <f t="shared" si="24"/>
        <v>0.14692905751452393</v>
      </c>
      <c r="J32" s="56">
        <f t="shared" si="7"/>
        <v>1.7062402987309669E-2</v>
      </c>
      <c r="L32" s="71">
        <v>8870855</v>
      </c>
      <c r="M32" s="101">
        <v>11864128</v>
      </c>
      <c r="N32" s="73">
        <v>14713075</v>
      </c>
      <c r="O32" s="74">
        <f>L32/L30</f>
        <v>0.53046850146029223</v>
      </c>
      <c r="P32" s="74">
        <f>M32/M30</f>
        <v>0.56995231697000781</v>
      </c>
      <c r="Q32" s="75">
        <f>N32/N30</f>
        <v>0.58945162208543345</v>
      </c>
      <c r="R32" s="42">
        <f t="shared" si="25"/>
        <v>0.24013117525367225</v>
      </c>
      <c r="S32" s="56">
        <f t="shared" si="8"/>
        <v>3.4212169219853761E-2</v>
      </c>
      <c r="U32" s="107">
        <f t="shared" si="3"/>
        <v>2.9725187473465202</v>
      </c>
      <c r="V32" s="152">
        <f t="shared" si="21"/>
        <v>3.0922176726777995</v>
      </c>
      <c r="W32" s="153">
        <f t="shared" si="22"/>
        <v>3.3434984591534196</v>
      </c>
      <c r="X32" s="62">
        <f t="shared" si="9"/>
        <v>8.1262321438715507E-2</v>
      </c>
    </row>
    <row r="33" spans="1:24" ht="20.100000000000001" customHeight="1" thickBot="1" x14ac:dyDescent="0.3">
      <c r="A33" s="28" t="s">
        <v>14</v>
      </c>
      <c r="B33" s="29"/>
      <c r="C33" s="38">
        <v>4843482</v>
      </c>
      <c r="D33" s="98">
        <v>5198757</v>
      </c>
      <c r="E33" s="39">
        <v>5753815</v>
      </c>
      <c r="F33" s="53">
        <f t="shared" ref="F33:G33" si="41">C33/C45</f>
        <v>4.4137885206315605E-2</v>
      </c>
      <c r="G33" s="53">
        <f t="shared" si="41"/>
        <v>4.6268361851129987E-2</v>
      </c>
      <c r="H33" s="53">
        <f>E33/E45</f>
        <v>4.9767706044797945E-2</v>
      </c>
      <c r="I33" s="30">
        <f t="shared" si="24"/>
        <v>0.10676744460262329</v>
      </c>
      <c r="J33" s="44">
        <f t="shared" si="7"/>
        <v>7.5631469402941381E-2</v>
      </c>
      <c r="K33" s="1"/>
      <c r="L33" s="37">
        <v>18197563</v>
      </c>
      <c r="M33" s="98">
        <v>19595246</v>
      </c>
      <c r="N33" s="39">
        <v>21029176</v>
      </c>
      <c r="O33" s="52">
        <f>L33/L45</f>
        <v>3.4861148988841482E-2</v>
      </c>
      <c r="P33" s="52">
        <f>M33/M45</f>
        <v>3.3918742065459459E-2</v>
      </c>
      <c r="Q33" s="53">
        <f>N33/N45</f>
        <v>3.3680255965240484E-2</v>
      </c>
      <c r="R33" s="30">
        <f t="shared" si="25"/>
        <v>7.3177443141055745E-2</v>
      </c>
      <c r="S33" s="44">
        <f t="shared" si="8"/>
        <v>-7.0311009694499571E-3</v>
      </c>
      <c r="T33" s="1"/>
      <c r="U33" s="105">
        <f t="shared" si="3"/>
        <v>3.7571241102991606</v>
      </c>
      <c r="V33" s="79">
        <f t="shared" si="21"/>
        <v>3.7692175264202579</v>
      </c>
      <c r="W33" s="115">
        <f t="shared" si="22"/>
        <v>3.6548231043229578</v>
      </c>
      <c r="X33" s="61">
        <f t="shared" si="9"/>
        <v>-3.0349647186837747E-2</v>
      </c>
    </row>
    <row r="34" spans="1:24" s="22" customFormat="1" ht="20.100000000000001" customHeight="1" x14ac:dyDescent="0.25">
      <c r="A34" s="63"/>
      <c r="B34" s="21" t="s">
        <v>57</v>
      </c>
      <c r="C34" s="72">
        <v>1445066</v>
      </c>
      <c r="D34" s="101">
        <v>1634040</v>
      </c>
      <c r="E34" s="73">
        <v>1668412</v>
      </c>
      <c r="F34" s="116">
        <f t="shared" ref="F34:G34" si="42">C34/C33</f>
        <v>0.29835271401855112</v>
      </c>
      <c r="G34" s="116">
        <f t="shared" si="42"/>
        <v>0.31431359457654973</v>
      </c>
      <c r="H34" s="116">
        <f>E34/E33</f>
        <v>0.28996622241069619</v>
      </c>
      <c r="I34" s="40">
        <f t="shared" si="24"/>
        <v>2.1034980783824143E-2</v>
      </c>
      <c r="J34" s="55">
        <f t="shared" si="7"/>
        <v>-7.7462039777995775E-2</v>
      </c>
      <c r="L34" s="71">
        <v>9409422</v>
      </c>
      <c r="M34" s="101">
        <v>10117892</v>
      </c>
      <c r="N34" s="73">
        <v>9756673</v>
      </c>
      <c r="O34" s="74">
        <f>L34/L33</f>
        <v>0.51707044509201594</v>
      </c>
      <c r="P34" s="74">
        <f>M34/M33</f>
        <v>0.51634421940913633</v>
      </c>
      <c r="Q34" s="75">
        <f>N34/N33</f>
        <v>0.46395888264951513</v>
      </c>
      <c r="R34" s="40">
        <f t="shared" si="25"/>
        <v>-3.5701013610344924E-2</v>
      </c>
      <c r="S34" s="55">
        <f t="shared" si="8"/>
        <v>-0.10145429113076324</v>
      </c>
      <c r="T34" s="21"/>
      <c r="U34" s="121">
        <f t="shared" si="3"/>
        <v>6.5114133195300425</v>
      </c>
      <c r="V34" s="150">
        <f t="shared" si="21"/>
        <v>6.191948789503317</v>
      </c>
      <c r="W34" s="151">
        <f t="shared" si="22"/>
        <v>5.8478799001685431</v>
      </c>
      <c r="X34" s="114">
        <f t="shared" si="9"/>
        <v>-5.5567140658211597E-2</v>
      </c>
    </row>
    <row r="35" spans="1:24" s="22" customFormat="1" ht="20.100000000000001" customHeight="1" thickBot="1" x14ac:dyDescent="0.3">
      <c r="A35" s="63"/>
      <c r="B35" s="21" t="s">
        <v>56</v>
      </c>
      <c r="C35" s="72">
        <v>3398416</v>
      </c>
      <c r="D35" s="101">
        <v>3564717</v>
      </c>
      <c r="E35" s="73">
        <v>4085403</v>
      </c>
      <c r="F35" s="75">
        <f t="shared" ref="F35:G35" si="43">C35/C33</f>
        <v>0.70164728598144888</v>
      </c>
      <c r="G35" s="75">
        <f t="shared" si="43"/>
        <v>0.68568640542345027</v>
      </c>
      <c r="H35" s="75">
        <f>E35/E33</f>
        <v>0.71003377758930375</v>
      </c>
      <c r="I35" s="42">
        <f t="shared" si="24"/>
        <v>0.14606657414880339</v>
      </c>
      <c r="J35" s="56">
        <f t="shared" si="7"/>
        <v>3.5508028120839863E-2</v>
      </c>
      <c r="L35" s="71">
        <v>8788141</v>
      </c>
      <c r="M35" s="101">
        <v>9477354</v>
      </c>
      <c r="N35" s="73">
        <v>11272503</v>
      </c>
      <c r="O35" s="74">
        <f>L35/L33</f>
        <v>0.48292955490798412</v>
      </c>
      <c r="P35" s="74">
        <f>M35/M33</f>
        <v>0.48365578059086373</v>
      </c>
      <c r="Q35" s="75">
        <f>N35/N33</f>
        <v>0.53604111735048487</v>
      </c>
      <c r="R35" s="42">
        <f t="shared" si="25"/>
        <v>0.18941457710664811</v>
      </c>
      <c r="S35" s="56">
        <f t="shared" si="8"/>
        <v>0.10831119747111052</v>
      </c>
      <c r="U35" s="107">
        <f t="shared" si="3"/>
        <v>2.5859521023912317</v>
      </c>
      <c r="V35" s="152">
        <f t="shared" si="21"/>
        <v>2.6586553715203758</v>
      </c>
      <c r="W35" s="153">
        <f t="shared" si="22"/>
        <v>2.7592144520381465</v>
      </c>
      <c r="X35" s="62">
        <f t="shared" si="9"/>
        <v>3.7823285257263382E-2</v>
      </c>
    </row>
    <row r="36" spans="1:24" ht="20.100000000000001" customHeight="1" thickBot="1" x14ac:dyDescent="0.3">
      <c r="A36" s="28" t="s">
        <v>13</v>
      </c>
      <c r="B36" s="29"/>
      <c r="C36" s="38">
        <v>14042265</v>
      </c>
      <c r="D36" s="98">
        <v>14810295</v>
      </c>
      <c r="E36" s="39">
        <v>17298010</v>
      </c>
      <c r="F36" s="53">
        <f t="shared" ref="F36:G36" si="44">C36/C45</f>
        <v>0.12796493939828069</v>
      </c>
      <c r="G36" s="53">
        <f t="shared" si="44"/>
        <v>0.13180998615284023</v>
      </c>
      <c r="H36" s="53">
        <f>E36/E45</f>
        <v>0.14961938763063728</v>
      </c>
      <c r="I36" s="30">
        <f t="shared" si="24"/>
        <v>0.16797200866019213</v>
      </c>
      <c r="J36" s="44">
        <f t="shared" si="7"/>
        <v>0.13511420490664622</v>
      </c>
      <c r="K36" s="1"/>
      <c r="L36" s="37">
        <v>49142172</v>
      </c>
      <c r="M36" s="98">
        <v>53572253</v>
      </c>
      <c r="N36" s="39">
        <v>63654877</v>
      </c>
      <c r="O36" s="52">
        <f>L36/L45</f>
        <v>9.4141868321998626E-2</v>
      </c>
      <c r="P36" s="52">
        <f>M36/M45</f>
        <v>9.2731850948568686E-2</v>
      </c>
      <c r="Q36" s="53">
        <f>N36/N45</f>
        <v>0.10194943210308856</v>
      </c>
      <c r="R36" s="30">
        <f t="shared" si="25"/>
        <v>0.18820608496715641</v>
      </c>
      <c r="S36" s="44">
        <f t="shared" si="8"/>
        <v>9.9400379268091643E-2</v>
      </c>
      <c r="T36" s="1"/>
      <c r="U36" s="105">
        <f t="shared" si="3"/>
        <v>3.4995901302247181</v>
      </c>
      <c r="V36" s="79">
        <f t="shared" si="21"/>
        <v>3.6172306493557351</v>
      </c>
      <c r="W36" s="115">
        <f t="shared" si="22"/>
        <v>3.679895953349547</v>
      </c>
      <c r="X36" s="61">
        <f t="shared" si="9"/>
        <v>1.7324110643863196E-2</v>
      </c>
    </row>
    <row r="37" spans="1:24" s="22" customFormat="1" ht="20.100000000000001" customHeight="1" x14ac:dyDescent="0.25">
      <c r="A37" s="63"/>
      <c r="B37" s="21" t="s">
        <v>57</v>
      </c>
      <c r="C37" s="72">
        <v>1651293</v>
      </c>
      <c r="D37" s="101">
        <v>1613259</v>
      </c>
      <c r="E37" s="73">
        <v>1719223</v>
      </c>
      <c r="F37" s="75">
        <f t="shared" ref="F37:G37" si="45">C37/C36</f>
        <v>0.11759449063238729</v>
      </c>
      <c r="G37" s="75">
        <f t="shared" si="45"/>
        <v>0.10892821513683557</v>
      </c>
      <c r="H37" s="75">
        <f>E37/E36</f>
        <v>9.938848457134665E-2</v>
      </c>
      <c r="I37" s="40">
        <f t="shared" si="24"/>
        <v>6.5683191601596524E-2</v>
      </c>
      <c r="J37" s="55">
        <f t="shared" si="7"/>
        <v>-8.7578140828848725E-2</v>
      </c>
      <c r="L37" s="71">
        <v>15620227</v>
      </c>
      <c r="M37" s="101">
        <v>15852269</v>
      </c>
      <c r="N37" s="73">
        <v>16954741</v>
      </c>
      <c r="O37" s="74">
        <f>L37/L36</f>
        <v>0.31785788792567005</v>
      </c>
      <c r="P37" s="74">
        <f>M37/M36</f>
        <v>0.29590446756084721</v>
      </c>
      <c r="Q37" s="75">
        <f>N37/N36</f>
        <v>0.26635415539330948</v>
      </c>
      <c r="R37" s="40">
        <f t="shared" si="25"/>
        <v>6.9546637140714684E-2</v>
      </c>
      <c r="S37" s="55">
        <f t="shared" si="8"/>
        <v>-9.9864366398798157E-2</v>
      </c>
      <c r="T37" s="21"/>
      <c r="U37" s="121">
        <f t="shared" si="3"/>
        <v>9.4593915192518825</v>
      </c>
      <c r="V37" s="150">
        <f t="shared" si="21"/>
        <v>9.8262393081334114</v>
      </c>
      <c r="W37" s="151">
        <f t="shared" si="22"/>
        <v>9.8618625972314238</v>
      </c>
      <c r="X37" s="114">
        <f t="shared" si="9"/>
        <v>3.6253227690604011E-3</v>
      </c>
    </row>
    <row r="38" spans="1:24" s="22" customFormat="1" ht="20.100000000000001" customHeight="1" thickBot="1" x14ac:dyDescent="0.3">
      <c r="A38" s="63"/>
      <c r="B38" s="21" t="s">
        <v>56</v>
      </c>
      <c r="C38" s="72">
        <v>12390972</v>
      </c>
      <c r="D38" s="101">
        <v>13197036</v>
      </c>
      <c r="E38" s="73">
        <v>15578787</v>
      </c>
      <c r="F38" s="75">
        <f t="shared" ref="F38:G38" si="46">C38/C36</f>
        <v>0.88240550936761275</v>
      </c>
      <c r="G38" s="75">
        <f t="shared" si="46"/>
        <v>0.89107178486316441</v>
      </c>
      <c r="H38" s="75">
        <f>E38/E36</f>
        <v>0.90061151542865336</v>
      </c>
      <c r="I38" s="42">
        <f t="shared" si="24"/>
        <v>0.18047620693010158</v>
      </c>
      <c r="J38" s="56">
        <f t="shared" si="7"/>
        <v>1.0705905772736264E-2</v>
      </c>
      <c r="L38" s="71">
        <v>33521945</v>
      </c>
      <c r="M38" s="101">
        <v>37719984</v>
      </c>
      <c r="N38" s="73">
        <v>46700136</v>
      </c>
      <c r="O38" s="74">
        <f>L38/L36</f>
        <v>0.68214211207432995</v>
      </c>
      <c r="P38" s="74">
        <f>M38/M36</f>
        <v>0.70409553243915279</v>
      </c>
      <c r="Q38" s="75">
        <f>N38/N36</f>
        <v>0.73364584460669058</v>
      </c>
      <c r="R38" s="42">
        <f t="shared" si="25"/>
        <v>0.23807412007385792</v>
      </c>
      <c r="S38" s="56">
        <f t="shared" si="8"/>
        <v>4.196918004176016E-2</v>
      </c>
      <c r="U38" s="107">
        <f t="shared" si="3"/>
        <v>2.7053523323271169</v>
      </c>
      <c r="V38" s="152">
        <f t="shared" si="21"/>
        <v>2.8582163449429099</v>
      </c>
      <c r="W38" s="153">
        <f t="shared" si="22"/>
        <v>2.9976747226854057</v>
      </c>
      <c r="X38" s="62">
        <f t="shared" si="9"/>
        <v>4.8792100006439978E-2</v>
      </c>
    </row>
    <row r="39" spans="1:24" ht="20.100000000000001" customHeight="1" thickBot="1" x14ac:dyDescent="0.3">
      <c r="A39" s="28" t="s">
        <v>8</v>
      </c>
      <c r="B39" s="29"/>
      <c r="C39" s="38">
        <v>47928066</v>
      </c>
      <c r="D39" s="98">
        <v>45576686</v>
      </c>
      <c r="E39" s="39">
        <v>43261132</v>
      </c>
      <c r="F39" s="53">
        <f t="shared" ref="F39:G39" si="47">C39/C45</f>
        <v>0.43676088303181843</v>
      </c>
      <c r="G39" s="53">
        <f t="shared" si="47"/>
        <v>0.40562746053014792</v>
      </c>
      <c r="H39" s="53">
        <f>E39/E45</f>
        <v>0.37418778680600645</v>
      </c>
      <c r="I39" s="30">
        <f t="shared" si="24"/>
        <v>-5.0805668494633416E-2</v>
      </c>
      <c r="J39" s="44">
        <f t="shared" si="7"/>
        <v>-7.7508740860518593E-2</v>
      </c>
      <c r="K39" s="1"/>
      <c r="L39" s="37">
        <v>226269997</v>
      </c>
      <c r="M39" s="98">
        <v>240023998</v>
      </c>
      <c r="N39" s="39">
        <v>255463939</v>
      </c>
      <c r="O39" s="52">
        <f>L39/L45</f>
        <v>0.43346639751277222</v>
      </c>
      <c r="P39" s="52">
        <f>M39/M45</f>
        <v>0.41547383879142713</v>
      </c>
      <c r="Q39" s="53">
        <f>N39/N45</f>
        <v>0.40915016619807554</v>
      </c>
      <c r="R39" s="30">
        <f t="shared" si="25"/>
        <v>6.4326655370518404E-2</v>
      </c>
      <c r="S39" s="44">
        <f t="shared" si="8"/>
        <v>-1.5220386948421444E-2</v>
      </c>
      <c r="T39" s="1"/>
      <c r="U39" s="105">
        <f t="shared" si="3"/>
        <v>4.7210333294066151</v>
      </c>
      <c r="V39" s="79">
        <f t="shared" si="21"/>
        <v>5.2663767172540803</v>
      </c>
      <c r="W39" s="115">
        <f t="shared" si="22"/>
        <v>5.9051607572358487</v>
      </c>
      <c r="X39" s="61">
        <f t="shared" si="9"/>
        <v>0.12129478658238374</v>
      </c>
    </row>
    <row r="40" spans="1:24" s="22" customFormat="1" ht="20.100000000000001" customHeight="1" x14ac:dyDescent="0.25">
      <c r="A40" s="63"/>
      <c r="B40" s="21" t="s">
        <v>57</v>
      </c>
      <c r="C40" s="72">
        <v>9967668</v>
      </c>
      <c r="D40" s="101">
        <v>10737420</v>
      </c>
      <c r="E40" s="73">
        <v>11616910</v>
      </c>
      <c r="F40" s="75">
        <f t="shared" ref="F40:G40" si="48">C40/C39</f>
        <v>0.20797142117105247</v>
      </c>
      <c r="G40" s="75">
        <f t="shared" si="48"/>
        <v>0.23559018749191199</v>
      </c>
      <c r="H40" s="75">
        <f>E40/E39</f>
        <v>0.26852995894790732</v>
      </c>
      <c r="I40" s="40">
        <f t="shared" si="24"/>
        <v>8.1908875688945768E-2</v>
      </c>
      <c r="J40" s="55">
        <f t="shared" si="7"/>
        <v>0.13981809601949649</v>
      </c>
      <c r="L40" s="71">
        <v>104024644</v>
      </c>
      <c r="M40" s="101">
        <v>116913447</v>
      </c>
      <c r="N40" s="73">
        <v>134343366</v>
      </c>
      <c r="O40" s="74">
        <f>L40/L39</f>
        <v>0.45973679842316878</v>
      </c>
      <c r="P40" s="74">
        <f>M40/M39</f>
        <v>0.48709065749333946</v>
      </c>
      <c r="Q40" s="75">
        <f>N40/N39</f>
        <v>0.52587995991089764</v>
      </c>
      <c r="R40" s="40">
        <f t="shared" si="25"/>
        <v>0.14908395438892499</v>
      </c>
      <c r="S40" s="55">
        <f t="shared" si="8"/>
        <v>7.9634667224321762E-2</v>
      </c>
      <c r="T40" s="21"/>
      <c r="U40" s="121">
        <f t="shared" si="3"/>
        <v>10.436206743643549</v>
      </c>
      <c r="V40" s="150">
        <f t="shared" si="21"/>
        <v>10.888411461971312</v>
      </c>
      <c r="W40" s="151">
        <f t="shared" si="22"/>
        <v>11.564466454504684</v>
      </c>
      <c r="X40" s="114">
        <f t="shared" si="9"/>
        <v>6.2089405318172468E-2</v>
      </c>
    </row>
    <row r="41" spans="1:24" s="22" customFormat="1" ht="20.100000000000001" customHeight="1" thickBot="1" x14ac:dyDescent="0.3">
      <c r="A41" s="63"/>
      <c r="B41" s="21" t="s">
        <v>56</v>
      </c>
      <c r="C41" s="72">
        <v>37960398</v>
      </c>
      <c r="D41" s="101">
        <v>34839266</v>
      </c>
      <c r="E41" s="73">
        <v>31644222</v>
      </c>
      <c r="F41" s="75">
        <f t="shared" ref="F41:G41" si="49">C41/C39</f>
        <v>0.7920285788289475</v>
      </c>
      <c r="G41" s="75">
        <f t="shared" si="49"/>
        <v>0.76440981250808804</v>
      </c>
      <c r="H41" s="75">
        <f>E41/E39</f>
        <v>0.73147004105209268</v>
      </c>
      <c r="I41" s="42">
        <f t="shared" si="24"/>
        <v>-9.1708131853294503E-2</v>
      </c>
      <c r="J41" s="56">
        <f t="shared" si="7"/>
        <v>-4.3091769515513426E-2</v>
      </c>
      <c r="L41" s="71">
        <v>122245353</v>
      </c>
      <c r="M41" s="101">
        <v>123110551</v>
      </c>
      <c r="N41" s="73">
        <v>121120573</v>
      </c>
      <c r="O41" s="74">
        <f>L41/L39</f>
        <v>0.54026320157683128</v>
      </c>
      <c r="P41" s="74">
        <f>M41/M39</f>
        <v>0.51290934250666054</v>
      </c>
      <c r="Q41" s="75">
        <f>N41/N39</f>
        <v>0.47412004008910236</v>
      </c>
      <c r="R41" s="42">
        <f t="shared" si="25"/>
        <v>-1.6164154768505586E-2</v>
      </c>
      <c r="S41" s="56">
        <f t="shared" si="8"/>
        <v>-7.5626039931324648E-2</v>
      </c>
      <c r="U41" s="107">
        <f t="shared" si="3"/>
        <v>3.2203390754754468</v>
      </c>
      <c r="V41" s="152">
        <f t="shared" si="21"/>
        <v>3.5336723511913255</v>
      </c>
      <c r="W41" s="153">
        <f t="shared" si="22"/>
        <v>3.8275731032350868</v>
      </c>
      <c r="X41" s="62">
        <f t="shared" si="9"/>
        <v>8.3171477951167999E-2</v>
      </c>
    </row>
    <row r="42" spans="1:24" ht="20.100000000000001" customHeight="1" thickBot="1" x14ac:dyDescent="0.3">
      <c r="A42" s="28" t="s">
        <v>9</v>
      </c>
      <c r="B42" s="29"/>
      <c r="C42" s="38">
        <v>286172</v>
      </c>
      <c r="D42" s="98">
        <v>394480</v>
      </c>
      <c r="E42" s="39">
        <v>473775</v>
      </c>
      <c r="F42" s="53">
        <f t="shared" ref="F42:G42" si="50">C42/C45</f>
        <v>2.6078401623587637E-3</v>
      </c>
      <c r="G42" s="53">
        <f t="shared" si="50"/>
        <v>3.5108283351258304E-3</v>
      </c>
      <c r="H42" s="53">
        <f>E42/E45</f>
        <v>4.0979237134621373E-3</v>
      </c>
      <c r="I42" s="30">
        <f t="shared" si="24"/>
        <v>0.20101145812208476</v>
      </c>
      <c r="J42" s="44">
        <f t="shared" si="7"/>
        <v>0.16722417683098281</v>
      </c>
      <c r="K42" s="1"/>
      <c r="L42" s="37">
        <v>3893747</v>
      </c>
      <c r="M42" s="98">
        <v>5074930</v>
      </c>
      <c r="N42" s="39">
        <v>7454560</v>
      </c>
      <c r="O42" s="52">
        <f>L42/L45</f>
        <v>7.4592677212797429E-3</v>
      </c>
      <c r="P42" s="52">
        <f>M42/M45</f>
        <v>8.7845409886797114E-3</v>
      </c>
      <c r="Q42" s="53">
        <f>N42/N45</f>
        <v>1.1939197660823377E-2</v>
      </c>
      <c r="R42" s="30">
        <f t="shared" si="25"/>
        <v>0.46889907841093376</v>
      </c>
      <c r="S42" s="44">
        <f t="shared" si="8"/>
        <v>0.35911457140548908</v>
      </c>
      <c r="T42" s="1"/>
      <c r="U42" s="105">
        <f t="shared" si="3"/>
        <v>13.606317179877836</v>
      </c>
      <c r="V42" s="79">
        <f t="shared" si="21"/>
        <v>12.864860068951531</v>
      </c>
      <c r="W42" s="115">
        <f t="shared" si="22"/>
        <v>15.734388686612844</v>
      </c>
      <c r="X42" s="61">
        <f t="shared" si="9"/>
        <v>0.22305167738176385</v>
      </c>
    </row>
    <row r="43" spans="1:24" s="22" customFormat="1" ht="20.100000000000001" customHeight="1" x14ac:dyDescent="0.25">
      <c r="A43" s="63"/>
      <c r="B43" s="21" t="s">
        <v>57</v>
      </c>
      <c r="C43" s="72">
        <v>193958</v>
      </c>
      <c r="D43" s="101">
        <v>292407</v>
      </c>
      <c r="E43" s="73">
        <v>385323</v>
      </c>
      <c r="F43" s="75">
        <f t="shared" ref="F43:G43" si="51">C43/C42</f>
        <v>0.67776721691849662</v>
      </c>
      <c r="G43" s="75">
        <f t="shared" si="51"/>
        <v>0.74124670452240926</v>
      </c>
      <c r="H43" s="75">
        <f>E43/E42</f>
        <v>0.813303783441507</v>
      </c>
      <c r="I43" s="40">
        <f t="shared" si="24"/>
        <v>0.317762570663493</v>
      </c>
      <c r="J43" s="55">
        <f t="shared" si="7"/>
        <v>9.7210656694284595E-2</v>
      </c>
      <c r="L43" s="71">
        <v>3363918</v>
      </c>
      <c r="M43" s="101">
        <v>4425759</v>
      </c>
      <c r="N43" s="73">
        <v>6896252</v>
      </c>
      <c r="O43" s="74">
        <f>L43/L42</f>
        <v>0.86392824187087658</v>
      </c>
      <c r="P43" s="74">
        <f>M43/M42</f>
        <v>0.87208276764408577</v>
      </c>
      <c r="Q43" s="75">
        <f>N43/N42</f>
        <v>0.92510517052649655</v>
      </c>
      <c r="R43" s="40">
        <f t="shared" si="25"/>
        <v>0.55820775600298167</v>
      </c>
      <c r="S43" s="55">
        <f t="shared" si="8"/>
        <v>6.0799736962639163E-2</v>
      </c>
      <c r="T43" s="21"/>
      <c r="U43" s="121">
        <f t="shared" si="3"/>
        <v>17.343538291795131</v>
      </c>
      <c r="V43" s="150">
        <f t="shared" si="21"/>
        <v>15.135612348541587</v>
      </c>
      <c r="W43" s="151">
        <f t="shared" si="22"/>
        <v>17.897327696503972</v>
      </c>
      <c r="X43" s="114">
        <f t="shared" si="9"/>
        <v>0.18246472520343676</v>
      </c>
    </row>
    <row r="44" spans="1:24" s="22" customFormat="1" ht="20.100000000000001" customHeight="1" thickBot="1" x14ac:dyDescent="0.3">
      <c r="A44" s="63"/>
      <c r="B44" s="21" t="s">
        <v>56</v>
      </c>
      <c r="C44" s="72">
        <v>92214</v>
      </c>
      <c r="D44" s="101">
        <v>102073</v>
      </c>
      <c r="E44" s="73">
        <v>88452</v>
      </c>
      <c r="F44" s="75">
        <f t="shared" ref="F44:G44" si="52">C44/C42</f>
        <v>0.32223278308150344</v>
      </c>
      <c r="G44" s="75">
        <f t="shared" si="52"/>
        <v>0.25875329547759074</v>
      </c>
      <c r="H44" s="75">
        <f>E44/E42</f>
        <v>0.18669621655849294</v>
      </c>
      <c r="I44" s="42">
        <f t="shared" si="24"/>
        <v>-0.13344371185328147</v>
      </c>
      <c r="J44" s="56">
        <f t="shared" si="7"/>
        <v>-0.27847791768641755</v>
      </c>
      <c r="L44" s="71">
        <v>529829</v>
      </c>
      <c r="M44" s="101">
        <v>649171</v>
      </c>
      <c r="N44" s="73">
        <v>558308</v>
      </c>
      <c r="O44" s="74">
        <f>L44/L42</f>
        <v>0.13607175812912345</v>
      </c>
      <c r="P44" s="74">
        <f>M44/M42</f>
        <v>0.12791723235591426</v>
      </c>
      <c r="Q44" s="75">
        <f>N44/N42</f>
        <v>7.4894829473503469E-2</v>
      </c>
      <c r="R44" s="42">
        <f t="shared" si="25"/>
        <v>-0.13996774347591004</v>
      </c>
      <c r="S44" s="56">
        <f t="shared" si="8"/>
        <v>-0.41450555101819553</v>
      </c>
      <c r="U44" s="107">
        <f t="shared" si="3"/>
        <v>5.7456459973539813</v>
      </c>
      <c r="V44" s="152">
        <f t="shared" si="21"/>
        <v>6.3598698970344749</v>
      </c>
      <c r="W44" s="153">
        <f t="shared" si="22"/>
        <v>6.3119884230995345</v>
      </c>
      <c r="X44" s="62">
        <f t="shared" si="9"/>
        <v>-7.5286876477248348E-3</v>
      </c>
    </row>
    <row r="45" spans="1:24" ht="20.100000000000001" customHeight="1" thickBot="1" x14ac:dyDescent="0.3">
      <c r="A45" s="28" t="s">
        <v>33</v>
      </c>
      <c r="B45" s="29"/>
      <c r="C45" s="38">
        <v>109735253</v>
      </c>
      <c r="D45" s="38">
        <v>112360948</v>
      </c>
      <c r="E45" s="39">
        <v>115613426</v>
      </c>
      <c r="F45" s="117">
        <f t="shared" ref="F45" si="53">F6+F9+F12+F15+F18+F21+F24+F27+F30+F33+F36+F39+F42</f>
        <v>0.99999999999999989</v>
      </c>
      <c r="G45" s="52">
        <f t="shared" ref="G45:H45" si="54">G6+G9+G12+G15+G18+G21+G24+G27+G30+G33+G36+G39+G42</f>
        <v>1</v>
      </c>
      <c r="H45" s="53">
        <f t="shared" si="54"/>
        <v>1</v>
      </c>
      <c r="I45" s="30">
        <f t="shared" si="24"/>
        <v>2.8946694184175094E-2</v>
      </c>
      <c r="J45" s="44">
        <f t="shared" si="7"/>
        <v>0</v>
      </c>
      <c r="K45" s="1"/>
      <c r="L45" s="37">
        <v>522001240</v>
      </c>
      <c r="M45" s="98">
        <v>577711460</v>
      </c>
      <c r="N45" s="39">
        <v>624376965</v>
      </c>
      <c r="O45" s="117">
        <f t="shared" ref="O45" si="55">O6+O9+O12+O15+O18+O21+O24+O27+O30+O33+O36+O39+O42</f>
        <v>1</v>
      </c>
      <c r="P45" s="52">
        <f t="shared" ref="P45:Q45" si="56">P6+P9+P12+P15+P18+P21+P24+P27+P30+P33+P36+P39+P42</f>
        <v>1</v>
      </c>
      <c r="Q45" s="53">
        <f t="shared" si="56"/>
        <v>0.99999999999999989</v>
      </c>
      <c r="R45" s="30">
        <f t="shared" si="25"/>
        <v>8.077649178016999E-2</v>
      </c>
      <c r="S45" s="44">
        <f t="shared" si="8"/>
        <v>-1.1102230246251565E-16</v>
      </c>
      <c r="T45" s="1"/>
      <c r="U45" s="105">
        <f t="shared" si="3"/>
        <v>4.7569147172786854</v>
      </c>
      <c r="V45" s="79">
        <f t="shared" si="21"/>
        <v>5.1415680472898826</v>
      </c>
      <c r="W45" s="115">
        <f t="shared" si="22"/>
        <v>5.4005575874898817</v>
      </c>
      <c r="X45" s="61">
        <f t="shared" si="9"/>
        <v>5.0371703304892039E-2</v>
      </c>
    </row>
    <row r="46" spans="1:24" s="22" customFormat="1" ht="20.100000000000001" customHeight="1" x14ac:dyDescent="0.25">
      <c r="A46" s="63"/>
      <c r="B46" s="21" t="s">
        <v>57</v>
      </c>
      <c r="C46" s="72">
        <f t="shared" ref="C46" si="57">C7+C10+C13+C16+C19+C22+C25+C28+C31+C34+C37+C40+C43</f>
        <v>25537692</v>
      </c>
      <c r="D46" s="72">
        <f t="shared" ref="D46:E46" si="58">D7+D10+D13+D16+D19+D22+D25+D28+D31+D34+D37+D40+D43</f>
        <v>27704898</v>
      </c>
      <c r="E46" s="73">
        <f t="shared" si="58"/>
        <v>29554876</v>
      </c>
      <c r="F46" s="108">
        <f>C46/C45</f>
        <v>0.23272094702328705</v>
      </c>
      <c r="G46" s="74">
        <f>D46/D45</f>
        <v>0.24657052555305958</v>
      </c>
      <c r="H46" s="75">
        <f>E46/E45</f>
        <v>0.25563532733646349</v>
      </c>
      <c r="I46" s="40">
        <f t="shared" si="24"/>
        <v>6.6774402129183077E-2</v>
      </c>
      <c r="J46" s="55">
        <f t="shared" si="7"/>
        <v>3.6763525417612214E-2</v>
      </c>
      <c r="L46" s="71">
        <f t="shared" ref="L46" si="59">L7+L10+L13+L16+L19+L22+L25+L28+L31+L34+L37+L40+L43</f>
        <v>251533440</v>
      </c>
      <c r="M46" s="72">
        <f t="shared" ref="M46:N46" si="60">M7+M10+M13+M16+M19+M22+M25+M28+M31+M34+M37+M40+M43</f>
        <v>288444482</v>
      </c>
      <c r="N46" s="73">
        <f t="shared" si="60"/>
        <v>315895976</v>
      </c>
      <c r="O46" s="108">
        <f t="shared" ref="O46" si="61">L46/L45</f>
        <v>0.4818636829291823</v>
      </c>
      <c r="P46" s="74">
        <f t="shared" ref="P46" si="62">M46/M45</f>
        <v>0.49928814290787998</v>
      </c>
      <c r="Q46" s="75">
        <f t="shared" ref="Q46" si="63">N46/N45</f>
        <v>0.50593790884005463</v>
      </c>
      <c r="R46" s="40">
        <f t="shared" si="25"/>
        <v>9.5170806560965868E-2</v>
      </c>
      <c r="S46" s="55">
        <f t="shared" si="8"/>
        <v>1.331849359258977E-2</v>
      </c>
      <c r="T46" s="21"/>
      <c r="U46" s="121">
        <f t="shared" si="3"/>
        <v>9.8494977541431705</v>
      </c>
      <c r="V46" s="150">
        <f t="shared" si="21"/>
        <v>10.411317233508674</v>
      </c>
      <c r="W46" s="151">
        <f t="shared" si="22"/>
        <v>10.68845546839716</v>
      </c>
      <c r="X46" s="114">
        <f t="shared" si="9"/>
        <v>2.6618940588662588E-2</v>
      </c>
    </row>
    <row r="47" spans="1:24" s="22" customFormat="1" ht="20.100000000000001" customHeight="1" thickBot="1" x14ac:dyDescent="0.3">
      <c r="A47" s="83"/>
      <c r="B47" s="238" t="s">
        <v>56</v>
      </c>
      <c r="C47" s="85">
        <f t="shared" ref="C47" si="64">C8+C11+C14+C17+C20+C23+C26+C29+C32+C35+C38+C41+C44</f>
        <v>84197561</v>
      </c>
      <c r="D47" s="85">
        <f t="shared" ref="D47:E47" si="65">D8+D11+D14+D17+D20+D23+D26+D29+D32+D35+D38+D41+D44</f>
        <v>84656050</v>
      </c>
      <c r="E47" s="86">
        <f t="shared" si="65"/>
        <v>86058550</v>
      </c>
      <c r="F47" s="109">
        <f>C47/C45</f>
        <v>0.76727905297671295</v>
      </c>
      <c r="G47" s="87">
        <f>D47/D45</f>
        <v>0.75342947444694042</v>
      </c>
      <c r="H47" s="88">
        <f>E47/E45</f>
        <v>0.74436467266353645</v>
      </c>
      <c r="I47" s="42">
        <f t="shared" si="24"/>
        <v>1.6567038032131193E-2</v>
      </c>
      <c r="J47" s="56">
        <f t="shared" si="7"/>
        <v>-1.2031387264293102E-2</v>
      </c>
      <c r="L47" s="84">
        <f t="shared" ref="L47" si="66">L8+L11+L14+L17+L20+L23+L26+L29+L32+L35+L38+L41+L44</f>
        <v>270467800</v>
      </c>
      <c r="M47" s="85">
        <f t="shared" ref="M47:N47" si="67">M8+M11+M14+M17+M20+M23+M26+M29+M32+M35+M38+M41+M44</f>
        <v>289266978</v>
      </c>
      <c r="N47" s="86">
        <f t="shared" si="67"/>
        <v>308480989</v>
      </c>
      <c r="O47" s="109">
        <f t="shared" ref="O47" si="68">L47/L45</f>
        <v>0.51813631707081764</v>
      </c>
      <c r="P47" s="87">
        <f t="shared" ref="P47" si="69">M47/M45</f>
        <v>0.50071185709211996</v>
      </c>
      <c r="Q47" s="88">
        <f t="shared" ref="Q47" si="70">N47/N45</f>
        <v>0.49406209115994532</v>
      </c>
      <c r="R47" s="42">
        <f t="shared" si="25"/>
        <v>6.6423105509125904E-2</v>
      </c>
      <c r="S47" s="56">
        <f t="shared" si="8"/>
        <v>-1.3280624051511595E-2</v>
      </c>
      <c r="U47" s="107">
        <f t="shared" si="3"/>
        <v>3.2122997007003562</v>
      </c>
      <c r="V47" s="152">
        <f t="shared" si="21"/>
        <v>3.4169675764461016</v>
      </c>
      <c r="W47" s="153">
        <f t="shared" si="22"/>
        <v>3.5845478340037102</v>
      </c>
      <c r="X47" s="62">
        <f t="shared" si="9"/>
        <v>4.9043560937708536E-2</v>
      </c>
    </row>
    <row r="49" spans="1:1" ht="15.75" x14ac:dyDescent="0.25">
      <c r="A49" s="239" t="s">
        <v>72</v>
      </c>
    </row>
  </sheetData>
  <sheetProtection algorithmName="SHA-512" hashValue="kUpmV4Z8GtsFDHUMyG2kPvbbw045UoZnxfGin21jzs6zd8roIzsR5smOcWuEX88VhhkRG89ACOjWTRt+jYqmAQ==" saltValue="uzI5KvT5mOqAgqa5R8ybYg==" spinCount="100000" sheet="1" objects="1" scenarios="1"/>
  <mergeCells count="9">
    <mergeCell ref="X3:X5"/>
    <mergeCell ref="U3:W4"/>
    <mergeCell ref="I3:J4"/>
    <mergeCell ref="R3:S4"/>
    <mergeCell ref="A3:B5"/>
    <mergeCell ref="C3:E4"/>
    <mergeCell ref="F3:H4"/>
    <mergeCell ref="L3:N4"/>
    <mergeCell ref="O3:Q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U6:V15 U17:V47 U16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BEF5BF72-6BC4-467F-A89B-974C4ADD35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I6:J47</xm:sqref>
        </x14:conditionalFormatting>
        <x14:conditionalFormatting xmlns:xm="http://schemas.microsoft.com/office/excel/2006/main">
          <x14:cfRule type="iconSet" priority="2" id="{83A07022-B31E-4433-8230-EED1B38474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X6:X47</xm:sqref>
        </x14:conditionalFormatting>
        <x14:conditionalFormatting xmlns:xm="http://schemas.microsoft.com/office/excel/2006/main">
          <x14:cfRule type="iconSet" priority="1" id="{DEA395B6-E065-4E23-8C5F-191FA8C6ED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R6:S47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topLeftCell="A4" workbookViewId="0">
      <selection activeCell="B26" sqref="B26:D27"/>
    </sheetView>
  </sheetViews>
  <sheetFormatPr defaultRowHeight="15" x14ac:dyDescent="0.25"/>
  <cols>
    <col min="1" max="1" width="21.28515625" customWidth="1"/>
    <col min="2" max="2" width="14.140625" customWidth="1"/>
    <col min="3" max="3" width="13.140625" bestFit="1" customWidth="1"/>
    <col min="4" max="4" width="13.140625" customWidth="1"/>
    <col min="5" max="5" width="9" bestFit="1" customWidth="1"/>
    <col min="6" max="6" width="7" customWidth="1"/>
    <col min="7" max="7" width="21.5703125" customWidth="1"/>
    <col min="8" max="8" width="18" bestFit="1" customWidth="1"/>
    <col min="9" max="9" width="11.140625" bestFit="1" customWidth="1"/>
    <col min="10" max="10" width="10.140625" bestFit="1" customWidth="1"/>
    <col min="11" max="11" width="11.140625" bestFit="1" customWidth="1"/>
  </cols>
  <sheetData>
    <row r="1" spans="1:4" x14ac:dyDescent="0.25">
      <c r="B1">
        <v>2013</v>
      </c>
      <c r="C1">
        <v>2014</v>
      </c>
      <c r="D1">
        <v>2015</v>
      </c>
    </row>
    <row r="2" spans="1:4" x14ac:dyDescent="0.25">
      <c r="A2" s="6" t="s">
        <v>12</v>
      </c>
      <c r="B2" s="17">
        <f t="shared" ref="B2:B14" si="0">VLOOKUP(A2,$A$18:$D$33,2,0)</f>
        <v>41850368</v>
      </c>
      <c r="C2" s="17">
        <f t="shared" ref="C2:C14" si="1">VLOOKUP(A2,$A$18:$D$33,3,0)</f>
        <v>41112966</v>
      </c>
      <c r="D2" s="17">
        <f t="shared" ref="D2:D14" si="2">VLOOKUP(A2,$A$18:$D$33,4,0)</f>
        <v>42790944</v>
      </c>
    </row>
    <row r="3" spans="1:4" x14ac:dyDescent="0.25">
      <c r="A3" s="2" t="s">
        <v>24</v>
      </c>
      <c r="B3" s="17">
        <f t="shared" si="0"/>
        <v>545229</v>
      </c>
      <c r="C3" s="17">
        <f t="shared" si="1"/>
        <v>500149</v>
      </c>
      <c r="D3" s="17">
        <f t="shared" si="2"/>
        <v>511828</v>
      </c>
    </row>
    <row r="4" spans="1:4" x14ac:dyDescent="0.25">
      <c r="A4" s="2" t="s">
        <v>18</v>
      </c>
      <c r="B4" s="17">
        <f t="shared" si="0"/>
        <v>27933287</v>
      </c>
      <c r="C4" s="17">
        <f t="shared" si="1"/>
        <v>29954472</v>
      </c>
      <c r="D4" s="17">
        <f t="shared" si="2"/>
        <v>33380140</v>
      </c>
    </row>
    <row r="5" spans="1:4" x14ac:dyDescent="0.25">
      <c r="A5" s="2" t="s">
        <v>10</v>
      </c>
      <c r="B5" s="17">
        <f t="shared" si="0"/>
        <v>749688</v>
      </c>
      <c r="C5" s="17">
        <f t="shared" si="1"/>
        <v>1052327</v>
      </c>
      <c r="D5" s="17">
        <f t="shared" si="2"/>
        <v>718930</v>
      </c>
    </row>
    <row r="6" spans="1:4" x14ac:dyDescent="0.25">
      <c r="A6" s="2" t="s">
        <v>22</v>
      </c>
      <c r="B6" s="17">
        <f t="shared" si="0"/>
        <v>49604</v>
      </c>
      <c r="C6" s="17">
        <f t="shared" si="1"/>
        <v>61580</v>
      </c>
      <c r="D6" s="17">
        <f t="shared" si="2"/>
        <v>51274</v>
      </c>
    </row>
    <row r="7" spans="1:4" x14ac:dyDescent="0.25">
      <c r="A7" s="2" t="s">
        <v>16</v>
      </c>
      <c r="B7" s="17">
        <f t="shared" si="0"/>
        <v>3157366</v>
      </c>
      <c r="C7" s="17">
        <f t="shared" si="1"/>
        <v>2572994</v>
      </c>
      <c r="D7" s="17">
        <f t="shared" si="2"/>
        <v>2349253</v>
      </c>
    </row>
    <row r="8" spans="1:4" x14ac:dyDescent="0.25">
      <c r="A8" s="2" t="s">
        <v>23</v>
      </c>
      <c r="B8" s="17">
        <f t="shared" si="0"/>
        <v>8689647</v>
      </c>
      <c r="C8" s="17">
        <f t="shared" si="1"/>
        <v>8672328</v>
      </c>
      <c r="D8" s="17">
        <f t="shared" si="2"/>
        <v>9376873</v>
      </c>
    </row>
    <row r="9" spans="1:4" x14ac:dyDescent="0.25">
      <c r="A9" s="2" t="s">
        <v>17</v>
      </c>
      <c r="B9" s="17">
        <f t="shared" si="0"/>
        <v>979722</v>
      </c>
      <c r="C9" s="17">
        <f t="shared" si="1"/>
        <v>1157857</v>
      </c>
      <c r="D9" s="17">
        <f t="shared" si="2"/>
        <v>971148</v>
      </c>
    </row>
    <row r="10" spans="1:4" x14ac:dyDescent="0.25">
      <c r="A10" s="2" t="s">
        <v>11</v>
      </c>
      <c r="B10" s="17">
        <f t="shared" si="0"/>
        <v>6826528</v>
      </c>
      <c r="C10" s="17">
        <f t="shared" si="1"/>
        <v>7426547</v>
      </c>
      <c r="D10" s="17">
        <f t="shared" si="2"/>
        <v>8697573</v>
      </c>
    </row>
    <row r="11" spans="1:4" x14ac:dyDescent="0.25">
      <c r="A11" s="2" t="s">
        <v>14</v>
      </c>
      <c r="B11" s="17">
        <f t="shared" si="0"/>
        <v>8038638</v>
      </c>
      <c r="C11" s="17">
        <f t="shared" si="1"/>
        <v>8190555</v>
      </c>
      <c r="D11" s="17">
        <f t="shared" si="2"/>
        <v>8106734</v>
      </c>
    </row>
    <row r="12" spans="1:4" x14ac:dyDescent="0.25">
      <c r="A12" s="2" t="s">
        <v>13</v>
      </c>
      <c r="B12" s="17">
        <f t="shared" si="0"/>
        <v>28637179</v>
      </c>
      <c r="C12" s="17">
        <f t="shared" si="1"/>
        <v>27639145</v>
      </c>
      <c r="D12" s="17">
        <f t="shared" si="2"/>
        <v>28209594</v>
      </c>
    </row>
    <row r="13" spans="1:4" x14ac:dyDescent="0.25">
      <c r="A13" s="2" t="s">
        <v>8</v>
      </c>
      <c r="B13" s="17">
        <f t="shared" si="0"/>
        <v>104244735</v>
      </c>
      <c r="C13" s="17">
        <f t="shared" si="1"/>
        <v>109415072</v>
      </c>
      <c r="D13" s="17">
        <f t="shared" si="2"/>
        <v>121693184</v>
      </c>
    </row>
    <row r="14" spans="1:4" x14ac:dyDescent="0.25">
      <c r="A14" s="2" t="s">
        <v>9</v>
      </c>
      <c r="B14" s="17">
        <f t="shared" si="0"/>
        <v>524313</v>
      </c>
      <c r="C14" s="17">
        <f t="shared" si="1"/>
        <v>513075</v>
      </c>
      <c r="D14" s="17">
        <f t="shared" si="2"/>
        <v>490437</v>
      </c>
    </row>
    <row r="16" spans="1:4" ht="15.75" thickBot="1" x14ac:dyDescent="0.3"/>
    <row r="17" spans="1:6" x14ac:dyDescent="0.25">
      <c r="A17" s="14" t="s">
        <v>25</v>
      </c>
      <c r="B17" s="15"/>
      <c r="C17" s="16"/>
      <c r="D17" s="16"/>
    </row>
    <row r="18" spans="1:6" x14ac:dyDescent="0.25">
      <c r="A18" s="9" t="s">
        <v>8</v>
      </c>
      <c r="B18" s="17">
        <v>104244735</v>
      </c>
      <c r="C18" s="17">
        <v>109415072</v>
      </c>
      <c r="D18" s="17">
        <v>121693184</v>
      </c>
      <c r="F18" s="9"/>
    </row>
    <row r="19" spans="1:6" x14ac:dyDescent="0.25">
      <c r="A19" s="9" t="s">
        <v>9</v>
      </c>
      <c r="B19" s="17">
        <v>524313</v>
      </c>
      <c r="C19" s="17">
        <v>513075</v>
      </c>
      <c r="D19" s="17">
        <v>490437</v>
      </c>
      <c r="F19" s="9"/>
    </row>
    <row r="20" spans="1:6" x14ac:dyDescent="0.25">
      <c r="A20" s="9" t="s">
        <v>16</v>
      </c>
      <c r="B20" s="17">
        <v>3157366</v>
      </c>
      <c r="C20" s="17">
        <v>2572994</v>
      </c>
      <c r="D20" s="17">
        <v>2349253</v>
      </c>
      <c r="F20" s="9"/>
    </row>
    <row r="21" spans="1:6" x14ac:dyDescent="0.25">
      <c r="A21" s="9" t="s">
        <v>17</v>
      </c>
      <c r="B21" s="17">
        <v>979722</v>
      </c>
      <c r="C21" s="17">
        <v>1157857</v>
      </c>
      <c r="D21" s="17">
        <v>971148</v>
      </c>
      <c r="F21" s="9"/>
    </row>
    <row r="22" spans="1:6" x14ac:dyDescent="0.25">
      <c r="A22" s="9" t="s">
        <v>10</v>
      </c>
      <c r="B22" s="17">
        <v>749688</v>
      </c>
      <c r="C22" s="17">
        <v>1052327</v>
      </c>
      <c r="D22" s="17">
        <v>718930</v>
      </c>
      <c r="F22" s="9"/>
    </row>
    <row r="23" spans="1:6" x14ac:dyDescent="0.25">
      <c r="A23" s="9" t="s">
        <v>18</v>
      </c>
      <c r="B23" s="17">
        <v>27933287</v>
      </c>
      <c r="C23" s="17">
        <v>29954472</v>
      </c>
      <c r="D23" s="17">
        <v>33380140</v>
      </c>
      <c r="F23" s="9"/>
    </row>
    <row r="24" spans="1:6" x14ac:dyDescent="0.25">
      <c r="A24" s="9" t="s">
        <v>11</v>
      </c>
      <c r="B24" s="17">
        <v>6826528</v>
      </c>
      <c r="C24" s="17">
        <v>7426547</v>
      </c>
      <c r="D24" s="17">
        <v>8697573</v>
      </c>
      <c r="F24" s="9"/>
    </row>
    <row r="25" spans="1:6" x14ac:dyDescent="0.25">
      <c r="A25" s="9" t="s">
        <v>19</v>
      </c>
      <c r="B25" s="17">
        <v>121583618</v>
      </c>
      <c r="C25" s="17">
        <v>113433879</v>
      </c>
      <c r="D25" s="17">
        <v>110933029</v>
      </c>
      <c r="F25" s="9"/>
    </row>
    <row r="26" spans="1:6" x14ac:dyDescent="0.25">
      <c r="A26" s="10" t="s">
        <v>20</v>
      </c>
      <c r="B26" s="17">
        <v>8478931</v>
      </c>
      <c r="C26" s="17">
        <v>6725021</v>
      </c>
      <c r="D26" s="17">
        <v>4586193</v>
      </c>
      <c r="F26" s="9"/>
    </row>
    <row r="27" spans="1:6" x14ac:dyDescent="0.25">
      <c r="A27" s="10" t="s">
        <v>21</v>
      </c>
      <c r="B27" s="17">
        <v>113104683</v>
      </c>
      <c r="C27" s="17">
        <v>106708857</v>
      </c>
      <c r="D27" s="17">
        <v>106346836</v>
      </c>
      <c r="F27" s="9"/>
    </row>
    <row r="28" spans="1:6" x14ac:dyDescent="0.25">
      <c r="A28" s="9" t="s">
        <v>12</v>
      </c>
      <c r="B28" s="17">
        <v>41850368</v>
      </c>
      <c r="C28" s="17">
        <v>41112966</v>
      </c>
      <c r="D28" s="17">
        <v>42790944</v>
      </c>
      <c r="F28" s="9"/>
    </row>
    <row r="29" spans="1:6" x14ac:dyDescent="0.25">
      <c r="A29" s="9" t="s">
        <v>13</v>
      </c>
      <c r="B29" s="17">
        <v>28637179</v>
      </c>
      <c r="C29" s="17">
        <v>27639145</v>
      </c>
      <c r="D29" s="17">
        <v>28209594</v>
      </c>
      <c r="F29" s="9"/>
    </row>
    <row r="30" spans="1:6" x14ac:dyDescent="0.25">
      <c r="A30" s="9" t="s">
        <v>14</v>
      </c>
      <c r="B30" s="17">
        <v>8038638</v>
      </c>
      <c r="C30" s="17">
        <v>8190555</v>
      </c>
      <c r="D30" s="17">
        <v>8106734</v>
      </c>
      <c r="F30" s="9"/>
    </row>
    <row r="31" spans="1:6" x14ac:dyDescent="0.25">
      <c r="A31" s="9" t="s">
        <v>22</v>
      </c>
      <c r="B31" s="12">
        <v>49604</v>
      </c>
      <c r="C31" s="13">
        <v>61580</v>
      </c>
      <c r="D31" s="13">
        <v>51274</v>
      </c>
      <c r="F31" s="9"/>
    </row>
    <row r="32" spans="1:6" x14ac:dyDescent="0.25">
      <c r="A32" s="9" t="s">
        <v>23</v>
      </c>
      <c r="B32" s="12">
        <v>8689647</v>
      </c>
      <c r="C32" s="13">
        <v>8672328</v>
      </c>
      <c r="D32" s="13">
        <v>9376873</v>
      </c>
    </row>
    <row r="33" spans="1:4" x14ac:dyDescent="0.25">
      <c r="A33" s="9" t="s">
        <v>24</v>
      </c>
      <c r="B33" s="12">
        <v>545229</v>
      </c>
      <c r="C33" s="13">
        <v>500149</v>
      </c>
      <c r="D33" s="13">
        <v>511828</v>
      </c>
    </row>
    <row r="34" spans="1:4" x14ac:dyDescent="0.25">
      <c r="A34" s="23" t="s">
        <v>25</v>
      </c>
      <c r="B34" s="17">
        <f>SUM(B18:B33)-B26-B27</f>
        <v>353809922</v>
      </c>
      <c r="C34" s="17">
        <f>SUM(C18:C33)-C26-C27</f>
        <v>351702946</v>
      </c>
      <c r="D34" s="17">
        <f>SUM(D18:D33)-D26-D27</f>
        <v>368280941</v>
      </c>
    </row>
    <row r="35" spans="1:4" x14ac:dyDescent="0.25">
      <c r="A35" s="23" t="s">
        <v>34</v>
      </c>
      <c r="B35" s="17">
        <f>B18+B19+B20+B21+B22+B23+B24+B28+B29+B30+B31+B32+B33</f>
        <v>232226304</v>
      </c>
      <c r="C35" s="17">
        <f>C18+C19+C20+C21+C22+C23+C24+C28+C29+C30+C31+C32+C33</f>
        <v>238269067</v>
      </c>
      <c r="D35" s="17">
        <f>D18+D19+D20+D21+D22+D23+D24+D28+D29+D30+D31+D32+D33</f>
        <v>257347912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3"/>
  <sheetViews>
    <sheetView topLeftCell="A25" workbookViewId="0">
      <selection activeCell="B38" sqref="B38:D40"/>
    </sheetView>
  </sheetViews>
  <sheetFormatPr defaultRowHeight="15" x14ac:dyDescent="0.25"/>
  <cols>
    <col min="1" max="1" width="24.140625" bestFit="1" customWidth="1"/>
    <col min="2" max="4" width="11.140625" bestFit="1" customWidth="1"/>
    <col min="8" max="8" width="2" customWidth="1"/>
  </cols>
  <sheetData>
    <row r="1" spans="1:4" x14ac:dyDescent="0.25">
      <c r="A1" s="14" t="s">
        <v>25</v>
      </c>
      <c r="B1" s="15">
        <v>353809918</v>
      </c>
      <c r="C1" s="16">
        <v>351702940</v>
      </c>
      <c r="D1" s="16">
        <v>368280934</v>
      </c>
    </row>
    <row r="2" spans="1:4" x14ac:dyDescent="0.25">
      <c r="A2" s="9" t="s">
        <v>8</v>
      </c>
      <c r="B2" s="12">
        <v>104244735</v>
      </c>
      <c r="C2" s="13">
        <v>109415072</v>
      </c>
      <c r="D2" s="13">
        <v>121693184</v>
      </c>
    </row>
    <row r="3" spans="1:4" x14ac:dyDescent="0.25">
      <c r="A3" s="10" t="s">
        <v>26</v>
      </c>
      <c r="B3" s="11">
        <v>75737330</v>
      </c>
      <c r="C3" s="8">
        <v>78057816</v>
      </c>
      <c r="D3" s="8">
        <v>83836855</v>
      </c>
    </row>
    <row r="4" spans="1:4" x14ac:dyDescent="0.25">
      <c r="A4" s="10" t="s">
        <v>27</v>
      </c>
      <c r="B4" s="11">
        <v>28507403</v>
      </c>
      <c r="C4" s="8">
        <v>31357259</v>
      </c>
      <c r="D4" s="8">
        <v>37856331</v>
      </c>
    </row>
    <row r="5" spans="1:4" x14ac:dyDescent="0.25">
      <c r="A5" s="9" t="s">
        <v>9</v>
      </c>
      <c r="B5" s="12">
        <v>524313</v>
      </c>
      <c r="C5" s="13">
        <v>513075</v>
      </c>
      <c r="D5" s="13">
        <v>490437</v>
      </c>
    </row>
    <row r="6" spans="1:4" x14ac:dyDescent="0.25">
      <c r="A6" s="10" t="s">
        <v>26</v>
      </c>
      <c r="B6" s="11">
        <v>394104</v>
      </c>
      <c r="C6" s="8">
        <v>390923</v>
      </c>
      <c r="D6" s="8">
        <v>410263</v>
      </c>
    </row>
    <row r="7" spans="1:4" x14ac:dyDescent="0.25">
      <c r="A7" s="10" t="s">
        <v>27</v>
      </c>
      <c r="B7" s="11">
        <v>130210</v>
      </c>
      <c r="C7" s="8">
        <v>122156</v>
      </c>
      <c r="D7" s="8">
        <v>80173</v>
      </c>
    </row>
    <row r="8" spans="1:4" x14ac:dyDescent="0.25">
      <c r="A8" s="9" t="s">
        <v>16</v>
      </c>
      <c r="B8" s="12">
        <v>3157366</v>
      </c>
      <c r="C8" s="13">
        <v>2572994</v>
      </c>
      <c r="D8" s="13">
        <v>2349253</v>
      </c>
    </row>
    <row r="9" spans="1:4" x14ac:dyDescent="0.25">
      <c r="A9" s="10" t="s">
        <v>26</v>
      </c>
      <c r="B9" s="11">
        <v>1807498</v>
      </c>
      <c r="C9" s="8">
        <v>1417602</v>
      </c>
      <c r="D9" s="8">
        <v>1188124</v>
      </c>
    </row>
    <row r="10" spans="1:4" x14ac:dyDescent="0.25">
      <c r="A10" s="10" t="s">
        <v>27</v>
      </c>
      <c r="B10" s="11">
        <v>1349869</v>
      </c>
      <c r="C10" s="8">
        <v>1155393</v>
      </c>
      <c r="D10" s="8">
        <v>1161127</v>
      </c>
    </row>
    <row r="11" spans="1:4" x14ac:dyDescent="0.25">
      <c r="A11" s="9" t="s">
        <v>17</v>
      </c>
      <c r="B11" s="12">
        <v>979722</v>
      </c>
      <c r="C11" s="13">
        <v>1157857</v>
      </c>
      <c r="D11" s="13">
        <v>971148</v>
      </c>
    </row>
    <row r="12" spans="1:4" x14ac:dyDescent="0.25">
      <c r="A12" s="10" t="s">
        <v>26</v>
      </c>
      <c r="B12" s="11">
        <v>248526</v>
      </c>
      <c r="C12" s="8">
        <v>289820</v>
      </c>
      <c r="D12" s="8">
        <v>204424</v>
      </c>
    </row>
    <row r="13" spans="1:4" x14ac:dyDescent="0.25">
      <c r="A13" s="10" t="s">
        <v>27</v>
      </c>
      <c r="B13" s="11">
        <v>731196</v>
      </c>
      <c r="C13" s="8">
        <v>868033</v>
      </c>
      <c r="D13" s="8">
        <v>766726</v>
      </c>
    </row>
    <row r="14" spans="1:4" x14ac:dyDescent="0.25">
      <c r="A14" s="9" t="s">
        <v>10</v>
      </c>
      <c r="B14" s="12">
        <v>749688</v>
      </c>
      <c r="C14" s="13">
        <v>1052327</v>
      </c>
      <c r="D14" s="13">
        <v>718930</v>
      </c>
    </row>
    <row r="15" spans="1:4" x14ac:dyDescent="0.25">
      <c r="A15" s="10" t="s">
        <v>26</v>
      </c>
      <c r="B15" s="11">
        <v>749688</v>
      </c>
      <c r="C15" s="8">
        <v>1052327</v>
      </c>
      <c r="D15" s="8">
        <v>718930</v>
      </c>
    </row>
    <row r="16" spans="1:4" x14ac:dyDescent="0.25">
      <c r="A16" s="9" t="s">
        <v>18</v>
      </c>
      <c r="B16" s="12">
        <v>27933287</v>
      </c>
      <c r="C16" s="13">
        <v>29954472</v>
      </c>
      <c r="D16" s="13">
        <v>33380140</v>
      </c>
    </row>
    <row r="17" spans="1:4" x14ac:dyDescent="0.25">
      <c r="A17" s="10" t="s">
        <v>26</v>
      </c>
      <c r="B17" s="11">
        <v>3025462</v>
      </c>
      <c r="C17" s="8">
        <v>2446596</v>
      </c>
      <c r="D17" s="8">
        <v>2405608</v>
      </c>
    </row>
    <row r="18" spans="1:4" x14ac:dyDescent="0.25">
      <c r="A18" s="10" t="s">
        <v>27</v>
      </c>
      <c r="B18" s="11">
        <v>24907826</v>
      </c>
      <c r="C18" s="8">
        <v>27507876</v>
      </c>
      <c r="D18" s="8">
        <v>30974533</v>
      </c>
    </row>
    <row r="19" spans="1:4" x14ac:dyDescent="0.25">
      <c r="A19" s="9" t="s">
        <v>11</v>
      </c>
      <c r="B19" s="12">
        <v>6826528</v>
      </c>
      <c r="C19" s="13">
        <v>7426547</v>
      </c>
      <c r="D19" s="13">
        <v>8697573</v>
      </c>
    </row>
    <row r="20" spans="1:4" x14ac:dyDescent="0.25">
      <c r="A20" s="10" t="s">
        <v>26</v>
      </c>
      <c r="B20" s="11">
        <v>6349320</v>
      </c>
      <c r="C20" s="8">
        <v>7071620</v>
      </c>
      <c r="D20" s="8">
        <v>8351351</v>
      </c>
    </row>
    <row r="21" spans="1:4" x14ac:dyDescent="0.25">
      <c r="A21" s="10" t="s">
        <v>27</v>
      </c>
      <c r="B21" s="11">
        <v>477210</v>
      </c>
      <c r="C21" s="8">
        <v>354928</v>
      </c>
      <c r="D21" s="8">
        <v>346224</v>
      </c>
    </row>
    <row r="22" spans="1:4" x14ac:dyDescent="0.25">
      <c r="A22" s="9" t="s">
        <v>19</v>
      </c>
      <c r="B22" s="12">
        <v>121583618</v>
      </c>
      <c r="C22" s="13">
        <v>113433879</v>
      </c>
      <c r="D22" s="13">
        <v>110933029</v>
      </c>
    </row>
    <row r="23" spans="1:4" x14ac:dyDescent="0.25">
      <c r="A23" s="9" t="s">
        <v>12</v>
      </c>
      <c r="B23" s="12">
        <v>41850368</v>
      </c>
      <c r="C23" s="13">
        <v>41112966</v>
      </c>
      <c r="D23" s="13">
        <v>42790944</v>
      </c>
    </row>
    <row r="24" spans="1:4" x14ac:dyDescent="0.25">
      <c r="A24" s="10" t="s">
        <v>26</v>
      </c>
      <c r="B24" s="11">
        <v>1181554</v>
      </c>
      <c r="C24" s="8">
        <v>1104175</v>
      </c>
      <c r="D24" s="8">
        <v>1423962</v>
      </c>
    </row>
    <row r="25" spans="1:4" x14ac:dyDescent="0.25">
      <c r="A25" s="10" t="s">
        <v>27</v>
      </c>
      <c r="B25" s="11">
        <v>40668815</v>
      </c>
      <c r="C25" s="8">
        <v>40008791</v>
      </c>
      <c r="D25" s="8">
        <v>41366983</v>
      </c>
    </row>
    <row r="26" spans="1:4" x14ac:dyDescent="0.25">
      <c r="A26" s="9" t="s">
        <v>13</v>
      </c>
      <c r="B26" s="12">
        <v>28637179</v>
      </c>
      <c r="C26" s="13">
        <v>27639145</v>
      </c>
      <c r="D26" s="13">
        <v>28209594</v>
      </c>
    </row>
    <row r="27" spans="1:4" x14ac:dyDescent="0.25">
      <c r="A27" s="10" t="s">
        <v>26</v>
      </c>
      <c r="B27" s="11">
        <v>23110264</v>
      </c>
      <c r="C27" s="8">
        <v>22074375</v>
      </c>
      <c r="D27" s="8">
        <v>22777363</v>
      </c>
    </row>
    <row r="28" spans="1:4" x14ac:dyDescent="0.25">
      <c r="A28" s="10" t="s">
        <v>27</v>
      </c>
      <c r="B28" s="11">
        <v>5526914</v>
      </c>
      <c r="C28" s="8">
        <v>5564767</v>
      </c>
      <c r="D28" s="8">
        <v>5432232</v>
      </c>
    </row>
    <row r="29" spans="1:4" x14ac:dyDescent="0.25">
      <c r="A29" s="9" t="s">
        <v>14</v>
      </c>
      <c r="B29" s="12">
        <v>8038638</v>
      </c>
      <c r="C29" s="13">
        <v>8190555</v>
      </c>
      <c r="D29" s="13">
        <v>8106734</v>
      </c>
    </row>
    <row r="30" spans="1:4" x14ac:dyDescent="0.25">
      <c r="A30" s="10" t="s">
        <v>26</v>
      </c>
      <c r="B30" s="11">
        <v>6766769</v>
      </c>
      <c r="C30" s="8">
        <v>6917289</v>
      </c>
      <c r="D30" s="8">
        <v>6898437</v>
      </c>
    </row>
    <row r="31" spans="1:4" x14ac:dyDescent="0.25">
      <c r="A31" s="10" t="s">
        <v>27</v>
      </c>
      <c r="B31" s="11">
        <v>1271869</v>
      </c>
      <c r="C31" s="8">
        <v>1273267</v>
      </c>
      <c r="D31" s="8">
        <v>1208298</v>
      </c>
    </row>
    <row r="32" spans="1:4" x14ac:dyDescent="0.25">
      <c r="A32" s="9" t="s">
        <v>22</v>
      </c>
      <c r="B32" s="12">
        <v>49604</v>
      </c>
      <c r="C32" s="13">
        <v>61580</v>
      </c>
      <c r="D32" s="13">
        <v>51274</v>
      </c>
    </row>
    <row r="33" spans="1:4" x14ac:dyDescent="0.25">
      <c r="A33" s="10" t="s">
        <v>27</v>
      </c>
      <c r="B33" s="11">
        <v>40070</v>
      </c>
      <c r="C33" s="8">
        <v>31120</v>
      </c>
      <c r="D33" s="8">
        <v>26626</v>
      </c>
    </row>
    <row r="34" spans="1:4" x14ac:dyDescent="0.25">
      <c r="A34" s="10" t="s">
        <v>26</v>
      </c>
      <c r="B34" s="11">
        <v>9535</v>
      </c>
      <c r="C34" s="8">
        <v>30463</v>
      </c>
      <c r="D34" s="8">
        <v>24647</v>
      </c>
    </row>
    <row r="35" spans="1:4" x14ac:dyDescent="0.25">
      <c r="A35" s="9" t="s">
        <v>23</v>
      </c>
      <c r="B35" s="12">
        <v>8689647</v>
      </c>
      <c r="C35" s="13">
        <v>8672328</v>
      </c>
      <c r="D35" s="13">
        <v>9376873</v>
      </c>
    </row>
    <row r="36" spans="1:4" x14ac:dyDescent="0.25">
      <c r="A36" s="10" t="s">
        <v>26</v>
      </c>
      <c r="B36" s="11">
        <v>600290</v>
      </c>
      <c r="C36" s="8">
        <v>1248375</v>
      </c>
      <c r="D36" s="8">
        <v>1612998</v>
      </c>
    </row>
    <row r="37" spans="1:4" x14ac:dyDescent="0.25">
      <c r="A37" s="10" t="s">
        <v>27</v>
      </c>
      <c r="B37" s="11">
        <v>8089359</v>
      </c>
      <c r="C37" s="8">
        <v>7423952</v>
      </c>
      <c r="D37" s="8">
        <v>7763875</v>
      </c>
    </row>
    <row r="38" spans="1:4" x14ac:dyDescent="0.25">
      <c r="A38" s="9" t="s">
        <v>24</v>
      </c>
      <c r="B38" s="12">
        <v>545229</v>
      </c>
      <c r="C38" s="13">
        <v>500149</v>
      </c>
      <c r="D38" s="13">
        <v>511828</v>
      </c>
    </row>
    <row r="39" spans="1:4" x14ac:dyDescent="0.25">
      <c r="A39" s="10" t="s">
        <v>26</v>
      </c>
      <c r="B39" s="11">
        <v>50888</v>
      </c>
      <c r="C39" s="8">
        <v>38562</v>
      </c>
      <c r="D39" s="8">
        <v>47530</v>
      </c>
    </row>
    <row r="40" spans="1:4" ht="15.75" thickBot="1" x14ac:dyDescent="0.3">
      <c r="A40" s="18" t="s">
        <v>27</v>
      </c>
      <c r="B40" s="19">
        <v>494342</v>
      </c>
      <c r="C40" s="20">
        <v>461588</v>
      </c>
      <c r="D40" s="20">
        <v>464298</v>
      </c>
    </row>
    <row r="43" spans="1:4" x14ac:dyDescent="0.25">
      <c r="B43" s="17">
        <f>B1-B22</f>
        <v>232226300</v>
      </c>
      <c r="C43" s="17">
        <f t="shared" ref="C43:D43" si="0">C1-C22</f>
        <v>238269061</v>
      </c>
      <c r="D43" s="17">
        <f t="shared" si="0"/>
        <v>257347905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3</vt:i4>
      </vt:variant>
    </vt:vector>
  </HeadingPairs>
  <TitlesOfParts>
    <vt:vector size="11" baseType="lpstr">
      <vt:lpstr>Indice</vt:lpstr>
      <vt:lpstr>1</vt:lpstr>
      <vt:lpstr>2</vt:lpstr>
      <vt:lpstr>3</vt:lpstr>
      <vt:lpstr>4</vt:lpstr>
      <vt:lpstr>5</vt:lpstr>
      <vt:lpstr>Folha1</vt:lpstr>
      <vt:lpstr>Folha2</vt:lpstr>
      <vt:lpstr>'3'!Área_de_Impressão</vt:lpstr>
      <vt:lpstr>'4'!Área_de_Impressão</vt:lpstr>
      <vt:lpstr>'5'!Área_de_Impressão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2019-01-30T10:40:40Z</cp:lastPrinted>
  <dcterms:created xsi:type="dcterms:W3CDTF">2013-02-15T14:51:16Z</dcterms:created>
  <dcterms:modified xsi:type="dcterms:W3CDTF">2026-07-10T18:54:03Z</dcterms:modified>
</cp:coreProperties>
</file>